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54.xml" ContentType="application/vnd.ms-excel.controlproperties+xml"/>
  <Override PartName="/xl/ctrlProps/ctrlProp55.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D_Drive\Modeling\MTOM_Production\MTOM-dev\Inflow Forecasts\"/>
    </mc:Choice>
  </mc:AlternateContent>
  <bookViews>
    <workbookView xWindow="0" yWindow="0" windowWidth="28800" windowHeight="13935" tabRatio="907"/>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8"/>
  <definedNames>
    <definedName name="AboveLeesFerryLocal_1981">AboveLeesFerryLocal!$B$4:$B$15</definedName>
    <definedName name="AboveLeesFerryLocal_1982">AboveLeesFerryLocal!$C$4:$C$15</definedName>
    <definedName name="AboveLeesFerryLocal_1983">AboveLeesFerryLocal!$D$4:$D$15</definedName>
    <definedName name="AboveLeesFerryLocal_1984">AboveLeesFerryLocal!$E$4:$E$15</definedName>
    <definedName name="AboveLeesFerryLocal_1985">AboveLeesFerryLocal!$F$4:$F$15</definedName>
    <definedName name="AboveLeesFerryLocal_1986">AboveLeesFerryLocal!$G$4:$G$15</definedName>
    <definedName name="AboveLeesFerryLocal_1987">AboveLeesFerryLocal!$H$4:$H$15</definedName>
    <definedName name="AboveLeesFerryLocal_1988">AboveLeesFerryLocal!$I$4:$I$15</definedName>
    <definedName name="AboveLeesFerryLocal_1989">AboveLeesFerryLocal!$J$4:$J$15</definedName>
    <definedName name="AboveLeesFerryLocal_1990">AboveLeesFerryLocal!$K$4:$K$15</definedName>
    <definedName name="AboveLeesFerryLocal_1991">AboveLeesFerryLocal!$L$4:$L$15</definedName>
    <definedName name="AboveLeesFerryLocal_1992">AboveLeesFerryLocal!$M$4:$M$15</definedName>
    <definedName name="AboveLeesFerryLocal_1993">AboveLeesFerryLocal!$N$4:$N$15</definedName>
    <definedName name="AboveLeesFerryLocal_1994">AboveLeesFerryLocal!$O$4:$O$15</definedName>
    <definedName name="AboveLeesFerryLocal_1995">AboveLeesFerryLocal!$P$4:$P$15</definedName>
    <definedName name="AboveLeesFerryLocal_1996">AboveLeesFerryLocal!$Q$4:$Q$15</definedName>
    <definedName name="AboveLeesFerryLocal_1997">AboveLeesFerryLocal!$R$4:$R$15</definedName>
    <definedName name="AboveLeesFerryLocal_1998">AboveLeesFerryLocal!$S$4:$S$15</definedName>
    <definedName name="AboveLeesFerryLocal_1999">AboveLeesFerryLocal!$T$4:$T$15</definedName>
    <definedName name="AboveLeesFerryLocal_2000">AboveLeesFerryLocal!$U$4:$U$15</definedName>
    <definedName name="AboveLeesFerryLocal_2001">AboveLeesFerryLocal!$V$4:$V$15</definedName>
    <definedName name="AboveLeesFerryLocal_2002">AboveLeesFerryLocal!$W$4:$W$15</definedName>
    <definedName name="AboveLeesFerryLocal_2003">AboveLeesFerryLocal!$X$4:$X$15</definedName>
    <definedName name="AboveLeesFerryLocal_2004">AboveLeesFerryLocal!$Y$4:$Y$15</definedName>
    <definedName name="AboveLeesFerryLocal_2005">AboveLeesFerryLocal!$Z$4:$Z$15</definedName>
    <definedName name="AboveLeesFerryLocal_2006">AboveLeesFerryLocal!$AA$4:$AA$15</definedName>
    <definedName name="AboveLeesFerryLocal_2007">AboveLeesFerryLocal!$AB$4:$AB$15</definedName>
    <definedName name="AboveLeesFerryLocal_2008">AboveLeesFerryLocal!$AC$4:$AC$15</definedName>
    <definedName name="AboveLeesFerryLocal_2009">AboveLeesFerryLocal!$AD$4:$AD$15</definedName>
    <definedName name="AboveLeesFerryLocal_2010">AboveLeesFerryLocal!$AE$4:$AE$15</definedName>
    <definedName name="AboveLeesFerryLocal_2011">AboveLeesFerryLocal!$AF$4:$AF$15</definedName>
    <definedName name="AboveLeesFerryLocal_2012">AboveLeesFerryLocal!$AG$4:$AG$15</definedName>
    <definedName name="AboveLeesFerryLocal_2013">AboveLeesFerryLocal!$AH$4:$AH$15</definedName>
    <definedName name="AboveLeesFerryLocal_2014">AboveLeesFerryLocal!$AI$4:$AI$15</definedName>
    <definedName name="AboveLeesFerryLocal_2015">AboveLeesFerryLocal!$AJ$4:$AJ$15</definedName>
    <definedName name="AboveLeesFerryLocal_2016">AboveLeesFerryLocal!$AK$4:$AK$15</definedName>
    <definedName name="AboveLeesFerryLocal_2017">AboveLeesFerryLocal!$AL$4:$AL$15</definedName>
    <definedName name="AboveLeesFerryLocal_2018">AboveLeesFerryLocal!$AM$4:$AM$15</definedName>
    <definedName name="AboveLeesFerryLocal_2019">AboveLeesFerryLocal!$AN$4:$AN$15</definedName>
    <definedName name="AboveLeesFerryLocal_2020">AboveLeesFerryLocal!$AO$4:$AO$15</definedName>
    <definedName name="AboveLeesFerryLocal_2021">AboveLeesFerryLocal!$AP$4:$AP$15</definedName>
    <definedName name="AboveLeesFerryLocal_Month">AboveLeesFerryLocal!$A$4:$A$15</definedName>
    <definedName name="AboveMeadLocal_1981">PowelltoMeadGainsGC!$B$4:$B$15</definedName>
    <definedName name="AboveMeadLocal_1982">PowelltoMeadGainsGC!$C$4:$C$15</definedName>
    <definedName name="AboveMeadLocal_1983">PowelltoMeadGainsGC!$D$4:$D$15</definedName>
    <definedName name="AboveMeadLocal_1984">PowelltoMeadGainsGC!$E$4:$E$15</definedName>
    <definedName name="AboveMeadLocal_1985">PowelltoMeadGainsGC!$F$4:$F$15</definedName>
    <definedName name="AboveMeadLocal_1986">PowelltoMeadGainsGC!$G$4:$G$15</definedName>
    <definedName name="AboveMeadLocal_1987">PowelltoMeadGainsGC!$H$4:$H$15</definedName>
    <definedName name="AboveMeadLocal_1988">PowelltoMeadGainsGC!$I$4:$I$15</definedName>
    <definedName name="AboveMeadLocal_1989">PowelltoMeadGainsGC!$J$4:$J$15</definedName>
    <definedName name="AboveMeadLocal_1990">PowelltoMeadGainsGC!$K$4:$K$15</definedName>
    <definedName name="AboveMeadLocal_1991">PowelltoMeadGainsGC!$L$4:$L$15</definedName>
    <definedName name="AboveMeadLocal_1992">PowelltoMeadGainsGC!$M$4:$M$15</definedName>
    <definedName name="AboveMeadLocal_1993">PowelltoMeadGainsGC!$N$4:$N$15</definedName>
    <definedName name="AboveMeadLocal_1994">PowelltoMeadGainsGC!$O$4:$O$15</definedName>
    <definedName name="AboveMeadLocal_1995">PowelltoMeadGainsGC!$P$4:$P$15</definedName>
    <definedName name="AboveMeadLocal_1996">PowelltoMeadGainsGC!$Q$4:$Q$15</definedName>
    <definedName name="AboveMeadLocal_1997">PowelltoMeadGainsGC!$R$4:$R$15</definedName>
    <definedName name="AboveMeadLocal_1998">PowelltoMeadGainsGC!$S$4:$S$15</definedName>
    <definedName name="AboveMeadLocal_1999">PowelltoMeadGainsGC!$T$4:$T$15</definedName>
    <definedName name="AboveMeadLocal_2000">PowelltoMeadGainsGC!$U$4:$U$15</definedName>
    <definedName name="AboveMeadLocal_2001">PowelltoMeadGainsGC!$V$4:$V$15</definedName>
    <definedName name="AboveMeadLocal_2002">PowelltoMeadGainsGC!$W$4:$W$15</definedName>
    <definedName name="AboveMeadLocal_2003">PowelltoMeadGainsGC!$X$4:$X$15</definedName>
    <definedName name="AboveMeadLocal_2004">PowelltoMeadGainsGC!$Y$4:$Y$15</definedName>
    <definedName name="AboveMeadLocal_2005">PowelltoMeadGainsGC!$Z$4:$Z$15</definedName>
    <definedName name="AboveMeadLocal_2006">PowelltoMeadGainsGC!$AA$4:$AA$15</definedName>
    <definedName name="AboveMeadLocal_2007">PowelltoMeadGainsGC!$AB$4:$AB$15</definedName>
    <definedName name="AboveMeadLocal_2008">PowelltoMeadGainsGC!$AC$4:$AC$15</definedName>
    <definedName name="AboveMeadLocal_2009">PowelltoMeadGainsGC!$AD$4:$AD$15</definedName>
    <definedName name="AboveMeadLocal_2010">PowelltoMeadGainsGC!$AE$4:$AE$15</definedName>
    <definedName name="AboveMeadLocal_2011">PowelltoMeadGainsGC!$AF$4:$AF$15</definedName>
    <definedName name="AboveMeadLocal_2012">PowelltoMeadGainsGC!$AG$4:$AG$15</definedName>
    <definedName name="AboveMeadLocal_2013">PowelltoMeadGainsGC!$AH$4:$AH$15</definedName>
    <definedName name="AboveMeadLocal_2014">PowelltoMeadGainsGC!$AI$4:$AI$15</definedName>
    <definedName name="AboveMeadLocal_2015">PowelltoMeadGainsGC!$AJ$4:$AJ$15</definedName>
    <definedName name="AboveMeadLocal_2016">PowelltoMeadGainsGC!$AK$4:$AK$15</definedName>
    <definedName name="AboveMeadLocal_2017">PowelltoMeadGainsGC!$AL$4:$AL$15</definedName>
    <definedName name="AboveMeadLocal_2018">PowelltoMeadGainsGC!$AM$4:$AM$15</definedName>
    <definedName name="AboveMeadLocal_2019">PowelltoMeadGainsGC!$AN$4:$AN$15</definedName>
    <definedName name="AboveMeadLocal_2020">PowelltoMeadGainsGC!$AO$4:$AO$15</definedName>
    <definedName name="AboveMeadLocal_2021">PowelltoMeadGainsGC!$AP$4:$AP$15</definedName>
    <definedName name="AnimasMax">HDBQueries!$L$49</definedName>
    <definedName name="AnimasMin">HDBQueries!$L$13</definedName>
    <definedName name="AnimasMost">HDBQueries!$L$85</definedName>
    <definedName name="ARFN5_IN_1981">AnimasRiverTotalOutflow!$E$4:$E$80</definedName>
    <definedName name="ARFN5_IN_1982">AnimasRiverTotalOutflow!$F$4:$F$80</definedName>
    <definedName name="ARFN5_IN_1983">AnimasRiverTotalOutflow!$G$4:$G$80</definedName>
    <definedName name="ARFN5_IN_1984">AnimasRiverTotalOutflow!$H$4:$H$80</definedName>
    <definedName name="ARFN5_IN_1985">AnimasRiverTotalOutflow!$I$4:$I$80</definedName>
    <definedName name="ARFN5_IN_1986">AnimasRiverTotalOutflow!$J$4:$J$80</definedName>
    <definedName name="ARFN5_IN_1987">AnimasRiverTotalOutflow!$K$4:$K$80</definedName>
    <definedName name="ARFN5_IN_1988">AnimasRiverTotalOutflow!$L$4:$L$80</definedName>
    <definedName name="ARFN5_IN_1989">AnimasRiverTotalOutflow!$M$4:$M$80</definedName>
    <definedName name="ARFN5_IN_1990">AnimasRiverTotalOutflow!$N$4:$N$80</definedName>
    <definedName name="ARFN5_IN_1991">AnimasRiverTotalOutflow!$O$4:$O$80</definedName>
    <definedName name="ARFN5_IN_1992">AnimasRiverTotalOutflow!$P$4:$P$80</definedName>
    <definedName name="ARFN5_IN_1993">AnimasRiverTotalOutflow!$Q$4:$Q$80</definedName>
    <definedName name="ARFN5_IN_1994">AnimasRiverTotalOutflow!$R$4:$R$80</definedName>
    <definedName name="ARFN5_IN_1995">AnimasRiverTotalOutflow!$S$4:$S$80</definedName>
    <definedName name="ARFN5_IN_1996">AnimasRiverTotalOutflow!$T$4:$T$80</definedName>
    <definedName name="ARFN5_IN_1997">AnimasRiverTotalOutflow!$U$4:$U$80</definedName>
    <definedName name="ARFN5_IN_1998">AnimasRiverTotalOutflow!$V$4:$V$80</definedName>
    <definedName name="ARFN5_IN_1999">AnimasRiverTotalOutflow!$W$4:$W$80</definedName>
    <definedName name="ARFN5_IN_2000">AnimasRiverTotalOutflow!$X$4:$X$80</definedName>
    <definedName name="ARFN5_IN_2001">AnimasRiverTotalOutflow!$Y$4:$Y$80</definedName>
    <definedName name="ARFN5_IN_2002">AnimasRiverTotalOutflow!$Z$4:$Z$80</definedName>
    <definedName name="ARFN5_IN_2003">AnimasRiverTotalOutflow!$AA$4:$AA$80</definedName>
    <definedName name="ARFN5_IN_2004">AnimasRiverTotalOutflow!$AB$4:$AB$80</definedName>
    <definedName name="ARFN5_IN_2005">AnimasRiverTotalOutflow!$AC$4:$AC$80</definedName>
    <definedName name="ARFN5_IN_2006">AnimasRiverTotalOutflow!$AD$4:$AD$80</definedName>
    <definedName name="ARFN5_IN_2007">AnimasRiverTotalOutflow!$AE$4:$AE$80</definedName>
    <definedName name="ARFN5_IN_2008">AnimasRiverTotalOutflow!$AF$4:$AF$80</definedName>
    <definedName name="ARFN5_IN_2009">AnimasRiverTotalOutflow!$AG$4:$AG$80</definedName>
    <definedName name="ARFN5_IN_2010">AnimasRiverTotalOutflow!$AH$4:$AH$80</definedName>
    <definedName name="ARFN5_IN_2011">AnimasRiverTotalOutflow!$AI$4:$AI$80</definedName>
    <definedName name="ARFN5_IN_2012">AnimasRiverTotalOutflow!$AJ$4:$AJ$80</definedName>
    <definedName name="ARFN5_IN_2013">AnimasRiverTotalOutflow!$AK$4:$AK$80</definedName>
    <definedName name="ARFN5_IN_2014">AnimasRiverTotalOutflow!$AL$4:$AL$80</definedName>
    <definedName name="ARFN5_IN_2015">AnimasRiverTotalOutflow!$AM$4:$AM$80</definedName>
    <definedName name="ARFN5_IN_2016">AnimasRiverTotalOutflow!$AN$4:$AN$80</definedName>
    <definedName name="ARFN5_IN_2017">AnimasRiverTotalOutflow!$AO$4:$AO$80</definedName>
    <definedName name="ARFN5_IN_2018">AnimasRiverTotalOutflow!$AP$4:$AP$80</definedName>
    <definedName name="ARFN5_IN_2019">AnimasRiverTotalOutflow!$AQ$4:$AQ$80</definedName>
    <definedName name="ARFN5_IN_2020">AnimasRiverTotalOutflow!$AR$4:$AR$80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AnimasRiverTotalOutflow!$C$4:$C$80</definedName>
    <definedName name="ARFN5_IN_Min">AnimasRiverTotalOutflow!$B$4:$B$80</definedName>
    <definedName name="ARFN5_IN_Most">AnimasRiverTotalOutflow!$D$4:$D$80</definedName>
    <definedName name="ARFN5_IN_TIME">AnimasRiverTotalOutflow!$A$4:$A$80</definedName>
    <definedName name="BlueMesaMax">HDBQueries!$B$49</definedName>
    <definedName name="BlueMesaMin">HDBQueries!$B$13</definedName>
    <definedName name="BlueMesaMost">HDBQueries!$B$85</definedName>
    <definedName name="BlwImpGainsAbvDavis">GainsAboveDavis!$A$4:$A$71</definedName>
    <definedName name="BMDC2.espmvol" localSheetId="21">TempForecast!$A$4:$AJ$64</definedName>
    <definedName name="BMDC2.espmvol_10" localSheetId="21">TempForecast!$A$4:$AJ$64</definedName>
    <definedName name="BMDC2.espmvol_11" localSheetId="21">TempForecast!$A$4:$AJ$64</definedName>
    <definedName name="BMDC2.espmvol_12" localSheetId="21">TempForecast!$A$4:$AJ$64</definedName>
    <definedName name="BMDC2.espmvol_13" localSheetId="21">TempForecast!$A$4:$AJ$64</definedName>
    <definedName name="BMDC2.espmvol_14" localSheetId="21">TempForecast!$A$4:$AJ$64</definedName>
    <definedName name="BMDC2.espmvol_15" localSheetId="21">TempForecast!$A$4:$AJ$64</definedName>
    <definedName name="BMDC2.espmvol_16" localSheetId="21">TempForecast!$A$4:$AJ$64</definedName>
    <definedName name="BMDC2.espmvol_17" localSheetId="21">TempForecast!$A$4:$AJ$64</definedName>
    <definedName name="BMDC2.espmvol_18" localSheetId="21">TempForecast!$A$4:$AJ$64</definedName>
    <definedName name="BMDC2.espmvol_19" localSheetId="21">TempForecast!$A$4:$AJ$64</definedName>
    <definedName name="BMDC2.espmvol_2" localSheetId="21">TempForecast!$A$4:$AE$64</definedName>
    <definedName name="BMDC2.espmvol_20" localSheetId="21">TempForecast!$A$4:$AJ$64</definedName>
    <definedName name="BMDC2.espmvol_21" localSheetId="21">TempForecast!$A$4:$AJ$64</definedName>
    <definedName name="BMDC2.espmvol_22" localSheetId="21">TempForecast!$A$4:$AJ$64</definedName>
    <definedName name="BMDC2.espmvol_23" localSheetId="21">TempForecast!$A$4:$AJ$64</definedName>
    <definedName name="BMDC2.espmvol_24" localSheetId="21">TempForecast!$A$4:$AJ$64</definedName>
    <definedName name="BMDC2.espmvol_25" localSheetId="21">TempForecast!$A$4:$AJ$64</definedName>
    <definedName name="BMDC2.espmvol_26" localSheetId="21">TempForecast!$A$4:$AJ$64</definedName>
    <definedName name="BMDC2.espmvol_27" localSheetId="21">TempForecast!$A$4:$AJ$64</definedName>
    <definedName name="BMDC2.espmvol_28" localSheetId="21">TempForecast!$A$4:$AJ$64</definedName>
    <definedName name="BMDC2.espmvol_29" localSheetId="21">TempForecast!$A$4:$AJ$64</definedName>
    <definedName name="BMDC2.espmvol_3" localSheetId="21">TempForecast!$A$4:$AJ$64</definedName>
    <definedName name="BMDC2.espmvol_30" localSheetId="21">TempForecast!$A$4:$AJ$64</definedName>
    <definedName name="BMDC2.espmvol_31" localSheetId="21">TempForecast!$A$4:$AJ$64</definedName>
    <definedName name="BMDC2.espmvol_32" localSheetId="21">TempForecast!$A$4:$AJ$64</definedName>
    <definedName name="BMDC2.espmvol_33" localSheetId="21">TempForecast!$A$4:$AJ$64</definedName>
    <definedName name="BMDC2.espmvol_34" localSheetId="21">TempForecast!$A$4:$AJ$64</definedName>
    <definedName name="BMDC2.espmvol_35" localSheetId="21">TempForecast!$A$4:$AJ$64</definedName>
    <definedName name="BMDC2.espmvol_36" localSheetId="21">TempForecast!$A$4:$AJ$64</definedName>
    <definedName name="BMDC2.espmvol_37" localSheetId="21">TempForecast!$A$4:$AJ$64</definedName>
    <definedName name="BMDC2.espmvol_38" localSheetId="21">TempForecast!$A$4:$AJ$64</definedName>
    <definedName name="BMDC2.espmvol_39" localSheetId="21">TempForecast!$A$4:$AJ$64</definedName>
    <definedName name="BMDC2.espmvol_4" localSheetId="21">TempForecast!$A$4:$AJ$64</definedName>
    <definedName name="BMDC2.espmvol_40" localSheetId="21">TempForecast!$A$4:$AJ$64</definedName>
    <definedName name="BMDC2.espmvol_41" localSheetId="21">TempForecast!$A$4:$AJ$64</definedName>
    <definedName name="BMDC2.espmvol_42" localSheetId="21">TempForecast!$A$4:$AJ$64</definedName>
    <definedName name="BMDC2.espmvol_5" localSheetId="21">TempForecast!$A$4:$AJ$64</definedName>
    <definedName name="BMDC2.espmvol_6" localSheetId="21">TempForecast!$A$4:$AJ$64</definedName>
    <definedName name="BMDC2.espmvol_7" localSheetId="21">TempForecast!$A$4:$AJ$64</definedName>
    <definedName name="BMDC2.espmvol_8" localSheetId="21">TempForecast!$A$4:$AJ$64</definedName>
    <definedName name="BMDC2.espmvol_9" localSheetId="21">TempForecast!$A$4:$AJ$64</definedName>
    <definedName name="BMESA_1981">BlueMesaInflow.Unregulated!$E$4:$E$80</definedName>
    <definedName name="BMESA_IN_1981">BlueMesaInflow.Unregulated!$E$4:$E$80</definedName>
    <definedName name="BMESA_IN_1982">BlueMesaInflow.Unregulated!$F$4:$F$80</definedName>
    <definedName name="BMESA_IN_1983">BlueMesaInflow.Unregulated!$G$4:$G$80</definedName>
    <definedName name="BMESA_IN_1984">BlueMesaInflow.Unregulated!$H$4:$H$80</definedName>
    <definedName name="BMESA_IN_1985">BlueMesaInflow.Unregulated!$I$4:$I$80</definedName>
    <definedName name="BMESA_IN_1986">BlueMesaInflow.Unregulated!$J$4:$J$80</definedName>
    <definedName name="BMESA_IN_1987">BlueMesaInflow.Unregulated!$K$4:$K$80</definedName>
    <definedName name="BMESA_IN_1988">BlueMesaInflow.Unregulated!$L$4:$L$80</definedName>
    <definedName name="BMESA_IN_1989">BlueMesaInflow.Unregulated!$M$4:$M$80</definedName>
    <definedName name="BMESA_IN_1990">BlueMesaInflow.Unregulated!$N$4:$N$80</definedName>
    <definedName name="BMESA_IN_1991">BlueMesaInflow.Unregulated!$O$4:$O$80</definedName>
    <definedName name="BMESA_IN_1992">BlueMesaInflow.Unregulated!$P$4:$P$80</definedName>
    <definedName name="BMESA_IN_1993">BlueMesaInflow.Unregulated!$Q$4:$Q$80</definedName>
    <definedName name="BMESA_IN_1994">BlueMesaInflow.Unregulated!$R$4:$R$80</definedName>
    <definedName name="BMESA_IN_1995">BlueMesaInflow.Unregulated!$S$4:$S$80</definedName>
    <definedName name="BMESA_IN_1996">BlueMesaInflow.Unregulated!$T$4:$T$80</definedName>
    <definedName name="BMESA_IN_1997">BlueMesaInflow.Unregulated!$U$4:$U$80</definedName>
    <definedName name="BMESA_IN_1998">BlueMesaInflow.Unregulated!$V$4:$V$80</definedName>
    <definedName name="BMESA_IN_1999">BlueMesaInflow.Unregulated!$W$4:$W$80</definedName>
    <definedName name="BMESA_IN_2000">BlueMesaInflow.Unregulated!$X$4:$X$80</definedName>
    <definedName name="BMESA_IN_2001">BlueMesaInflow.Unregulated!$Y$4:$Y$80</definedName>
    <definedName name="BMESA_IN_2002">BlueMesaInflow.Unregulated!$Z$4:$Z$80</definedName>
    <definedName name="BMESA_IN_2003">BlueMesaInflow.Unregulated!$AA$4:$AA$80</definedName>
    <definedName name="BMESA_IN_2004">BlueMesaInflow.Unregulated!$AB$4:$AB$80</definedName>
    <definedName name="BMESA_IN_2005">BlueMesaInflow.Unregulated!$AC$4:$AC$80</definedName>
    <definedName name="BMESA_IN_2006">BlueMesaInflow.Unregulated!$AD$4:$AD$80</definedName>
    <definedName name="BMESA_IN_2007">BlueMesaInflow.Unregulated!$AE$4:$AE$80</definedName>
    <definedName name="BMESA_IN_2008">BlueMesaInflow.Unregulated!$AF$4:$AF$80</definedName>
    <definedName name="BMESA_IN_2009">BlueMesaInflow.Unregulated!$AG$4:$AG$80</definedName>
    <definedName name="BMESA_IN_2010">BlueMesaInflow.Unregulated!$AH$4:$AH$80</definedName>
    <definedName name="BMESA_IN_2011">BlueMesaInflow.Unregulated!$AI$4:$AI$80</definedName>
    <definedName name="BMESA_IN_2012">BlueMesaInflow.Unregulated!$AJ$4:$AJ$80</definedName>
    <definedName name="BMESA_IN_2013">BlueMesaInflow.Unregulated!$AK$4:$AK$80</definedName>
    <definedName name="BMESA_IN_2014">BlueMesaInflow.Unregulated!$AL$4:$AL$80</definedName>
    <definedName name="BMESA_IN_2015">BlueMesaInflow.Unregulated!$AM$4:$AM$80</definedName>
    <definedName name="BMESA_IN_2016">BlueMesaInflow.Unregulated!$AN$4:$AN$80</definedName>
    <definedName name="BMESA_IN_2017">BlueMesaInflow.Unregulated!$AO$4:$AO$80</definedName>
    <definedName name="BMESA_IN_2018">BlueMesaInflow.Unregulated!$AP$4:$AP$80</definedName>
    <definedName name="BMESA_IN_2019">BlueMesaInflow.Unregulated!$AQ$4:$AQ$80</definedName>
    <definedName name="BMESA_IN_2020">BlueMesaInflow.Unregulated!$AR$4:$AR$80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BlueMesaInflow.Unregulated!$C$4:$C$80</definedName>
    <definedName name="BMESA_IN_Min">BlueMesaInflow.Unregulated!$B$4:$B$80</definedName>
    <definedName name="BMESA_IN_Most">BlueMesaInflow.Unregulated!$D$4:$D$80</definedName>
    <definedName name="BMESA_IN_TIME">BlueMesaInflow.Unregulated!$A$4:$A$80</definedName>
    <definedName name="CLSC2.espmvol" localSheetId="21">TempForecast!$A$4:$AJ$64</definedName>
    <definedName name="CLSC2.espmvol_10" localSheetId="21">TempForecast!$A$4:$AJ$64</definedName>
    <definedName name="CLSC2.espmvol_11" localSheetId="21">TempForecast!$A$4:$AJ$64</definedName>
    <definedName name="CLSC2.espmvol_12" localSheetId="21">TempForecast!$A$4:$AJ$64</definedName>
    <definedName name="CLSC2.espmvol_13" localSheetId="21">TempForecast!$A$4:$AJ$64</definedName>
    <definedName name="CLSC2.espmvol_14" localSheetId="21">TempForecast!$A$4:$AJ$64</definedName>
    <definedName name="CLSC2.espmvol_15" localSheetId="21">TempForecast!$A$4:$AJ$64</definedName>
    <definedName name="CLSC2.espmvol_16" localSheetId="21">TempForecast!$A$4:$AJ$64</definedName>
    <definedName name="CLSC2.espmvol_17" localSheetId="21">TempForecast!$A$4:$AJ$64</definedName>
    <definedName name="CLSC2.espmvol_18" localSheetId="21">TempForecast!$A$4:$AJ$64</definedName>
    <definedName name="CLSC2.espmvol_19" localSheetId="21">TempForecast!$A$4:$AJ$64</definedName>
    <definedName name="CLSC2.espmvol_2" localSheetId="21">TempForecast!$A$4:$AE$64</definedName>
    <definedName name="CLSC2.espmvol_20" localSheetId="21">TempForecast!$A$4:$AJ$64</definedName>
    <definedName name="CLSC2.espmvol_21" localSheetId="21">TempForecast!$A$4:$AJ$64</definedName>
    <definedName name="CLSC2.espmvol_22" localSheetId="21">TempForecast!$A$4:$AJ$64</definedName>
    <definedName name="CLSC2.espmvol_23" localSheetId="21">TempForecast!$A$4:$AJ$64</definedName>
    <definedName name="CLSC2.espmvol_24" localSheetId="21">TempForecast!$A$4:$AJ$64</definedName>
    <definedName name="CLSC2.espmvol_25" localSheetId="21">TempForecast!$A$4:$AJ$64</definedName>
    <definedName name="CLSC2.espmvol_26" localSheetId="21">TempForecast!$A$4:$AJ$64</definedName>
    <definedName name="CLSC2.espmvol_27" localSheetId="21">TempForecast!$A$4:$AJ$64</definedName>
    <definedName name="CLSC2.espmvol_28" localSheetId="21">TempForecast!$A$4:$AJ$64</definedName>
    <definedName name="CLSC2.espmvol_29" localSheetId="21">TempForecast!$A$4:$AJ$64</definedName>
    <definedName name="CLSC2.espmvol_3" localSheetId="21">TempForecast!$A$4:$AJ$64</definedName>
    <definedName name="CLSC2.espmvol_30" localSheetId="21">TempForecast!$A$4:$AJ$64</definedName>
    <definedName name="CLSC2.espmvol_31" localSheetId="21">TempForecast!$A$4:$AJ$64</definedName>
    <definedName name="CLSC2.espmvol_32" localSheetId="21">TempForecast!$A$4:$AJ$64</definedName>
    <definedName name="CLSC2.espmvol_33" localSheetId="21">TempForecast!$A$4:$AJ$64</definedName>
    <definedName name="CLSC2.espmvol_34" localSheetId="21">TempForecast!$A$4:$AJ$64</definedName>
    <definedName name="CLSC2.espmvol_35" localSheetId="21">TempForecast!$A$4:$AJ$64</definedName>
    <definedName name="CLSC2.espmvol_36" localSheetId="21">TempForecast!$A$4:$AJ$64</definedName>
    <definedName name="CLSC2.espmvol_37" localSheetId="21">TempForecast!$A$4:$AJ$64</definedName>
    <definedName name="CLSC2.espmvol_38" localSheetId="21">TempForecast!$A$4:$AJ$64</definedName>
    <definedName name="CLSC2.espmvol_39" localSheetId="21">TempForecast!$A$4:$AJ$64</definedName>
    <definedName name="CLSC2.espmvol_4" localSheetId="21">TempForecast!$A$4:$AJ$64</definedName>
    <definedName name="CLSC2.espmvol_40" localSheetId="21">TempForecast!$A$4:$AJ$64</definedName>
    <definedName name="CLSC2.espmvol_41" localSheetId="21">TempForecast!$A$4:$AJ$64</definedName>
    <definedName name="CLSC2.espmvol_42" localSheetId="21">TempForecast!$A$4:$AJ$64</definedName>
    <definedName name="CLSC2.espmvol_5" localSheetId="21">TempForecast!$A$4:$AJ$64</definedName>
    <definedName name="CLSC2.espmvol_6" localSheetId="21">TempForecast!$A$4:$AJ$64</definedName>
    <definedName name="CLSC2.espmvol_7" localSheetId="21">TempForecast!$A$4:$AJ$64</definedName>
    <definedName name="CLSC2.espmvol_8" localSheetId="21">TempForecast!$A$4:$AJ$64</definedName>
    <definedName name="CLSC2.espmvol_9" localSheetId="21">TempForecast!$A$4:$AJ$64</definedName>
    <definedName name="COMP_1976">Comparison!$Y$4:$Y$112</definedName>
    <definedName name="COMP_1977">Comparison!$Z$4:$Z$112</definedName>
    <definedName name="COMP_1978">Comparison!$AA$4:$AA$112</definedName>
    <definedName name="COMP_1979">Comparison!$AB$4:$AB$112</definedName>
    <definedName name="COMP_1980">Comparison!$AC$4:$AC$112</definedName>
    <definedName name="COMP_1981">Comparison!$AD$4:$AD$112</definedName>
    <definedName name="COMP_1982">Comparison!$AE$4:$AE$112</definedName>
    <definedName name="COMP_1983">Comparison!$AF$4:$AF$112</definedName>
    <definedName name="COMP_1984">Comparison!$AG$4:$AG$112</definedName>
    <definedName name="CRYST_IN_1981">'CrystalInflow.Unregulated'!$E$4:$E$80</definedName>
    <definedName name="CRYST_IN_1982">'CrystalInflow.Unregulated'!$F$4:$F$80</definedName>
    <definedName name="CRYST_IN_1983">'CrystalInflow.Unregulated'!$G$4:$G$80</definedName>
    <definedName name="CRYST_IN_1984">'CrystalInflow.Unregulated'!$H$4:$H$80</definedName>
    <definedName name="CRYST_IN_1985">'CrystalInflow.Unregulated'!$I$4:$I$80</definedName>
    <definedName name="CRYST_IN_1986">'CrystalInflow.Unregulated'!$J$4:$J$80</definedName>
    <definedName name="CRYST_IN_1987">'CrystalInflow.Unregulated'!$K$4:$K$80</definedName>
    <definedName name="CRYST_IN_1988">'CrystalInflow.Unregulated'!$L$4:$L$80</definedName>
    <definedName name="CRYST_IN_1989">'CrystalInflow.Unregulated'!$M$4:$M$80</definedName>
    <definedName name="CRYST_IN_1990">'CrystalInflow.Unregulated'!$N$4:$N$80</definedName>
    <definedName name="CRYST_IN_1991">'CrystalInflow.Unregulated'!$O$4:$O$80</definedName>
    <definedName name="CRYST_IN_1992">'CrystalInflow.Unregulated'!$P$4:$P$80</definedName>
    <definedName name="CRYST_IN_1993">'CrystalInflow.Unregulated'!$Q$4:$Q$80</definedName>
    <definedName name="CRYST_IN_1994">'CrystalInflow.Unregulated'!$R$4:$R$80</definedName>
    <definedName name="CRYST_IN_1995">'CrystalInflow.Unregulated'!$S$4:$S$80</definedName>
    <definedName name="CRYST_IN_1996">'CrystalInflow.Unregulated'!$T$4:$T$80</definedName>
    <definedName name="CRYST_IN_1997">'CrystalInflow.Unregulated'!$U$4:$U$80</definedName>
    <definedName name="CRYST_IN_1998">'CrystalInflow.Unregulated'!$V$4:$V$80</definedName>
    <definedName name="CRYST_IN_1999">'CrystalInflow.Unregulated'!$W$4:$W$80</definedName>
    <definedName name="CRYST_IN_2000">'CrystalInflow.Unregulated'!$X$4:$X$80</definedName>
    <definedName name="CRYST_IN_2001">'CrystalInflow.Unregulated'!$Y$4:$Y$80</definedName>
    <definedName name="CRYST_IN_2002">'CrystalInflow.Unregulated'!$Z$4:$Z$80</definedName>
    <definedName name="CRYST_IN_2003">'CrystalInflow.Unregulated'!$AA$4:$AA$80</definedName>
    <definedName name="CRYST_IN_2004">'CrystalInflow.Unregulated'!$AB$4:$AB$80</definedName>
    <definedName name="CRYST_IN_2005">'CrystalInflow.Unregulated'!$AC$4:$AC$80</definedName>
    <definedName name="CRYST_IN_2006">'CrystalInflow.Unregulated'!$AD$4:$AD$80</definedName>
    <definedName name="CRYST_IN_2007">'CrystalInflow.Unregulated'!$AE$4:$AE$80</definedName>
    <definedName name="CRYST_IN_2008">'CrystalInflow.Unregulated'!$AF$4:$AF$80</definedName>
    <definedName name="CRYST_IN_2009">'CrystalInflow.Unregulated'!$AG$4:$AG$80</definedName>
    <definedName name="CRYST_IN_2010">'CrystalInflow.Unregulated'!$AH$4:$AH$80</definedName>
    <definedName name="CRYST_IN_2011">'CrystalInflow.Unregulated'!$AI$4:$AI$80</definedName>
    <definedName name="CRYST_IN_2012">'CrystalInflow.Unregulated'!$AJ$4:$AJ$80</definedName>
    <definedName name="CRYST_IN_2013">'CrystalInflow.Unregulated'!$AK$4:$AK$80</definedName>
    <definedName name="CRYST_IN_2014">'CrystalInflow.Unregulated'!$AL$4:$AL$80</definedName>
    <definedName name="CRYST_IN_2015">'CrystalInflow.Unregulated'!$AM$4:$AM$80</definedName>
    <definedName name="CRYST_IN_2016">'CrystalInflow.Unregulated'!$AN$4:$AN$80</definedName>
    <definedName name="CRYST_IN_2017">'CrystalInflow.Unregulated'!$AO$4:$AO$80</definedName>
    <definedName name="CRYST_IN_2018">'CrystalInflow.Unregulated'!$AP$4:$AP$80</definedName>
    <definedName name="CRYST_IN_2019">'CrystalInflow.Unregulated'!$AQ$4:$AQ$80</definedName>
    <definedName name="CRYST_IN_2020">'CrystalInflow.Unregulated'!$AR$4:$AR$80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'CrystalInflow.Unregulated'!$C$4:$C$80</definedName>
    <definedName name="CRYST_IN_Min">'CrystalInflow.Unregulated'!$B$4:$B$80</definedName>
    <definedName name="CRYST_IN_Most">'CrystalInflow.Unregulated'!$D$4:$D$80</definedName>
    <definedName name="CRYST_IN_TIME">'CrystalInflow.Unregulated'!$A$4:$A$80</definedName>
    <definedName name="CrystalMax">HDBQueries!$C$49</definedName>
    <definedName name="CrystalMin">HDBQueries!$C$13</definedName>
    <definedName name="CrystalMost">HDBQueries!$C$85</definedName>
    <definedName name="DatesMax">HDBQueries!$A$49</definedName>
    <definedName name="DatesMost">HDBQueries!$A$85</definedName>
    <definedName name="DRGC2.espmvol" localSheetId="21">TempForecast!$A$4:$AJ$64</definedName>
    <definedName name="DRGC2.espmvol_10" localSheetId="21">TempForecast!$A$4:$AJ$64</definedName>
    <definedName name="DRGC2.espmvol_11" localSheetId="21">TempForecast!$A$4:$AJ$64</definedName>
    <definedName name="DRGC2.espmvol_12" localSheetId="21">TempForecast!$A$4:$AJ$64</definedName>
    <definedName name="DRGC2.espmvol_13" localSheetId="21">TempForecast!$A$4:$AJ$64</definedName>
    <definedName name="DRGC2.espmvol_14" localSheetId="21">TempForecast!$A$4:$AJ$64</definedName>
    <definedName name="DRGC2.espmvol_15" localSheetId="21">TempForecast!$A$4:$AJ$64</definedName>
    <definedName name="DRGC2.espmvol_16" localSheetId="21">TempForecast!$A$4:$AJ$64</definedName>
    <definedName name="DRGC2.espmvol_17" localSheetId="21">TempForecast!$A$4:$AJ$64</definedName>
    <definedName name="DRGC2.espmvol_18" localSheetId="21">TempForecast!$A$4:$AJ$64</definedName>
    <definedName name="DRGC2.espmvol_19" localSheetId="21">TempForecast!$A$4:$AJ$64</definedName>
    <definedName name="DRGC2.espmvol_2" localSheetId="21">TempForecast!$A$4:$AE$64</definedName>
    <definedName name="DRGC2.espmvol_20" localSheetId="21">TempForecast!$A$4:$AJ$64</definedName>
    <definedName name="DRGC2.espmvol_21" localSheetId="21">TempForecast!$A$4:$AJ$64</definedName>
    <definedName name="DRGC2.espmvol_22" localSheetId="21">TempForecast!$A$4:$AJ$64</definedName>
    <definedName name="DRGC2.espmvol_23" localSheetId="21">TempForecast!$A$4:$AJ$64</definedName>
    <definedName name="DRGC2.espmvol_24" localSheetId="21">TempForecast!$A$4:$AJ$64</definedName>
    <definedName name="DRGC2.espmvol_25" localSheetId="21">TempForecast!$A$4:$AJ$64</definedName>
    <definedName name="DRGC2.espmvol_26" localSheetId="21">TempForecast!$A$4:$AJ$64</definedName>
    <definedName name="DRGC2.espmvol_27" localSheetId="21">TempForecast!$A$4:$AJ$64</definedName>
    <definedName name="DRGC2.espmvol_28" localSheetId="21">TempForecast!$A$4:$AJ$64</definedName>
    <definedName name="DRGC2.espmvol_29" localSheetId="21">TempForecast!$A$4:$AJ$64</definedName>
    <definedName name="DRGC2.espmvol_3" localSheetId="21">TempForecast!$A$4:$AJ$64</definedName>
    <definedName name="DRGC2.espmvol_30" localSheetId="21">TempForecast!$A$4:$AJ$64</definedName>
    <definedName name="DRGC2.espmvol_31" localSheetId="21">TempForecast!$A$4:$AJ$64</definedName>
    <definedName name="DRGC2.espmvol_32" localSheetId="21">TempForecast!$A$4:$AJ$64</definedName>
    <definedName name="DRGC2.espmvol_33" localSheetId="21">TempForecast!$A$4:$AJ$64</definedName>
    <definedName name="DRGC2.espmvol_34" localSheetId="21">TempForecast!$A$4:$AJ$64</definedName>
    <definedName name="DRGC2.espmvol_35" localSheetId="21">TempForecast!$A$4:$AJ$64</definedName>
    <definedName name="DRGC2.espmvol_36" localSheetId="21">TempForecast!$A$4:$AJ$64</definedName>
    <definedName name="DRGC2.espmvol_37" localSheetId="21">TempForecast!$A$4:$AJ$64</definedName>
    <definedName name="DRGC2.espmvol_38" localSheetId="21">TempForecast!$A$4:$AJ$64</definedName>
    <definedName name="DRGC2.espmvol_39" localSheetId="21">TempForecast!$A$4:$AJ$64</definedName>
    <definedName name="DRGC2.espmvol_4" localSheetId="21">TempForecast!$A$4:$AJ$64</definedName>
    <definedName name="DRGC2.espmvol_40" localSheetId="21">TempForecast!$A$4:$AJ$64</definedName>
    <definedName name="DRGC2.espmvol_41" localSheetId="21">TempForecast!$A$4:$AJ$64</definedName>
    <definedName name="DRGC2.espmvol_42" localSheetId="21">TempForecast!$A$4:$AJ$64</definedName>
    <definedName name="DRGC2.espmvol_5" localSheetId="21">TempForecast!$A$4:$AJ$64</definedName>
    <definedName name="DRGC2.espmvol_6" localSheetId="21">TempForecast!$A$4:$AJ$64</definedName>
    <definedName name="DRGC2.espmvol_7" localSheetId="21">TempForecast!$A$4:$AJ$64</definedName>
    <definedName name="DRGC2.espmvol_8" localSheetId="21">TempForecast!$A$4:$AJ$64</definedName>
    <definedName name="DRGC2.espmvol_9" localSheetId="21">TempForecast!$A$4:$AJ$64</definedName>
    <definedName name="Duration">RunInformation!$L$3:$L$52</definedName>
    <definedName name="DvsToPkr_1981">DvsToPkr!$B$4:$B$15</definedName>
    <definedName name="DvsToPkr_1982">DvsToPkr!$C$4:$C$15</definedName>
    <definedName name="DvsToPkr_1983">DvsToPkr!$D$4:$D$15</definedName>
    <definedName name="DvsToPkr_1984">DvsToPkr!$E$4:$E$15</definedName>
    <definedName name="DvsToPkr_1985">DvsToPkr!$F$4:$F$15</definedName>
    <definedName name="DvsToPkr_1986">DvsToPkr!$G$4:$G$15</definedName>
    <definedName name="DvsToPkr_1987">DvsToPkr!$H$4:$H$15</definedName>
    <definedName name="DvsToPkr_1988">DvsToPkr!$I$4:$I$15</definedName>
    <definedName name="DvsToPkr_1989">DvsToPkr!$J$4:$J$15</definedName>
    <definedName name="DvsToPkr_1990">DvsToPkr!$K$4:$K$15</definedName>
    <definedName name="DvsToPkr_1991">DvsToPkr!$L$4:$L$15</definedName>
    <definedName name="DvsToPkr_1992">DvsToPkr!$M$4:$M$15</definedName>
    <definedName name="DvsToPkr_1993">DvsToPkr!$N$4:$N$15</definedName>
    <definedName name="DvsToPkr_1994">DvsToPkr!$O$4:$O$15</definedName>
    <definedName name="DvsToPkr_1995">DvsToPkr!$P$4:$P$15</definedName>
    <definedName name="DvsToPkr_1996">DvsToPkr!$Q$4:$Q$15</definedName>
    <definedName name="DvsToPkr_1997">DvsToPkr!$R$4:$R$15</definedName>
    <definedName name="DvsToPkr_1998">DvsToPkr!$S$4:$S$15</definedName>
    <definedName name="DvsToPkr_1999">DvsToPkr!$T$4:$T$15</definedName>
    <definedName name="DvsToPkr_2000">DvsToPkr!$U$4:$U$15</definedName>
    <definedName name="DvsToPkr_2001">DvsToPkr!$V$4:$V$15</definedName>
    <definedName name="DvsToPkr_2002">DvsToPkr!$W$4:$W$15</definedName>
    <definedName name="DvsToPkr_2003">DvsToPkr!$X$4:$X$15</definedName>
    <definedName name="DvsToPkr_2004">DvsToPkr!$Y$4:$Y$15</definedName>
    <definedName name="DvsToPkr_2005">DvsToPkr!$Z$4:$Z$15</definedName>
    <definedName name="DvsToPkr_2006">DvsToPkr!$AA$4:$AA$15</definedName>
    <definedName name="DvsToPkr_2007">DvsToPkr!$AB$4:$AB$15</definedName>
    <definedName name="DvsToPkr_2008">DvsToPkr!$AC$4:$AC$15</definedName>
    <definedName name="DvsToPkr_2009">DvsToPkr!$AD$4:$AD$15</definedName>
    <definedName name="DvsToPkr_2010">DvsToPkr!$AE$4:$AE$15</definedName>
    <definedName name="DvsToPkr_2011">DvsToPkr!$AF$4:$AF$15</definedName>
    <definedName name="DvsToPkr_2012">DvsToPkr!$AG$4:$AG$15</definedName>
    <definedName name="DvsToPkr_2013">DvsToPkr!$AH$4:$AH$15</definedName>
    <definedName name="DvsToPkr_2014">DvsToPkr!$AI$4:$AI$15</definedName>
    <definedName name="DvsToPkr_2015">DvsToPkr!$AJ$4:$AJ$15</definedName>
    <definedName name="DvsToPkr_2016">DvsToPkr!$AK$4:$AK$15</definedName>
    <definedName name="DvsToPkr_2017">DvsToPkr!$AL$4:$AL$15</definedName>
    <definedName name="DvsToPkr_2018">DvsToPkr!$AM$4:$AM$15</definedName>
    <definedName name="DvsToPkr_2019">DvsToPkr!$AN$4:$AN$15</definedName>
    <definedName name="DvsToPkr_2020">DvsToPkr!$AO$4:$AO$15</definedName>
    <definedName name="DvsToPkr_2021">DvsToPkr!$AP$4:$AP$15</definedName>
    <definedName name="DvsToPkr_In_1981">GainsAboveParker!$E$4:$E$71</definedName>
    <definedName name="DvsToPkr_In_1982">GainsAboveParker!$F$4:$F$71</definedName>
    <definedName name="DvsToPkr_In_1983">GainsAboveParker!$G$4:$G$71</definedName>
    <definedName name="DvsToPkr_In_1984">GainsAboveParker!$H$4:$H$71</definedName>
    <definedName name="DvsToPkr_In_1985">GainsAboveParker!$I$4:$I$71</definedName>
    <definedName name="DvsToPkr_In_1986">GainsAboveParker!$J$4:$J$71</definedName>
    <definedName name="DvsToPkr_In_1987">GainsAboveParker!$K$4:$K$71</definedName>
    <definedName name="DvsToPkr_In_1988">GainsAboveParker!$L$4:$L$71</definedName>
    <definedName name="DvsToPkr_In_1989">GainsAboveParker!$M$4:$M$71</definedName>
    <definedName name="DvsToPkr_In_1990">GainsAboveParker!$N$4:$N$71</definedName>
    <definedName name="DvsToPkr_In_1991">GainsAboveParker!$O$4:$O$71</definedName>
    <definedName name="DvsToPkr_In_1992">GainsAboveParker!$P$4:$P$71</definedName>
    <definedName name="DvsToPkr_In_1993">GainsAboveParker!$Q$4:$Q$71</definedName>
    <definedName name="DvsToPkr_In_1994">GainsAboveParker!$R$4:$R$71</definedName>
    <definedName name="DvsToPkr_In_1995">GainsAboveParker!$S$4:$S$71</definedName>
    <definedName name="DvsToPkr_In_1996">GainsAboveParker!$T$4:$T$71</definedName>
    <definedName name="DvsToPkr_In_1997">GainsAboveParker!$U$4:$U$71</definedName>
    <definedName name="DvsToPkr_In_1998">GainsAboveParker!$V$4:$V$71</definedName>
    <definedName name="DvsToPkr_In_1999">GainsAboveParker!$W$4:$W$71</definedName>
    <definedName name="DvsToPkr_In_2000">GainsAboveParker!$X$4:$X$71</definedName>
    <definedName name="DvsToPkr_In_2001">GainsAboveParker!$Y$4:$Y$71</definedName>
    <definedName name="DvsToPkr_In_2002">GainsAboveParker!$Z$4:$Z$71</definedName>
    <definedName name="DvsToPkr_In_2003">GainsAboveParker!$AA$4:$AA$71</definedName>
    <definedName name="DvsToPkr_In_2004">GainsAboveParker!$AB$4:$AB$71</definedName>
    <definedName name="DvsToPkr_In_2005">GainsAboveParker!$AC$4:$AC$71</definedName>
    <definedName name="DvsToPkr_In_2006">GainsAboveParker!$AD$4:$AD$71</definedName>
    <definedName name="DvsToPkr_In_2007">GainsAboveParker!$AE$4:$AE$71</definedName>
    <definedName name="DvsToPkr_In_2008">GainsAboveParker!$AF$4:$AF$71</definedName>
    <definedName name="DvsToPkr_In_2009">GainsAboveParker!$AG$4:$AG$71</definedName>
    <definedName name="DvsToPkr_In_2010">GainsAboveParker!$AH$4:$AH$71</definedName>
    <definedName name="DvsToPkr_In_Max">GainsAboveParker!$C$4:$C$71</definedName>
    <definedName name="DvsToPkr_In_Min">GainsAboveParker!$B$4:$B$71</definedName>
    <definedName name="DvsToPkr_In_Most">GainsAboveParker!$D$4:$D$71</definedName>
    <definedName name="DvsToPkr_In_Time">GainsAboveParker!$A$4:$A$71</definedName>
    <definedName name="FGORG_IN_1981">FlamingGorgeInflow.Unregulated!$E$4:$E$80</definedName>
    <definedName name="FGORG_IN_1982">FlamingGorgeInflow.Unregulated!$F$4:$F$80</definedName>
    <definedName name="FGORG_IN_1983">FlamingGorgeInflow.Unregulated!$G$4:$G$80</definedName>
    <definedName name="FGORG_IN_1984">FlamingGorgeInflow.Unregulated!$H$4:$H$80</definedName>
    <definedName name="FGORG_IN_1985">FlamingGorgeInflow.Unregulated!$I$4:$I$80</definedName>
    <definedName name="FGORG_IN_1986">FlamingGorgeInflow.Unregulated!$J$4:$J$80</definedName>
    <definedName name="FGORG_IN_1987">FlamingGorgeInflow.Unregulated!$K$4:$K$80</definedName>
    <definedName name="FGORG_IN_1988">FlamingGorgeInflow.Unregulated!$L$4:$L$80</definedName>
    <definedName name="FGORG_IN_1989">FlamingGorgeInflow.Unregulated!$M$4:$M$80</definedName>
    <definedName name="FGORG_IN_1990">FlamingGorgeInflow.Unregulated!$N$4:$N$80</definedName>
    <definedName name="FGORG_IN_1991">FlamingGorgeInflow.Unregulated!$O$4:$O$80</definedName>
    <definedName name="FGORG_IN_1992">FlamingGorgeInflow.Unregulated!$P$4:$P$80</definedName>
    <definedName name="FGORG_IN_1993">FlamingGorgeInflow.Unregulated!$Q$4:$Q$80</definedName>
    <definedName name="FGORG_IN_1994">FlamingGorgeInflow.Unregulated!$R$4:$R$80</definedName>
    <definedName name="FGORG_IN_1995">FlamingGorgeInflow.Unregulated!$S$4:$S$80</definedName>
    <definedName name="FGORG_IN_1996">FlamingGorgeInflow.Unregulated!$T$4:$T$80</definedName>
    <definedName name="FGORG_IN_1997">FlamingGorgeInflow.Unregulated!$U$4:$U$80</definedName>
    <definedName name="FGORG_IN_1998">FlamingGorgeInflow.Unregulated!$V$4:$V$80</definedName>
    <definedName name="FGORG_IN_1999">FlamingGorgeInflow.Unregulated!$W$4:$W$80</definedName>
    <definedName name="FGORG_IN_2000">FlamingGorgeInflow.Unregulated!$X$4:$X$80</definedName>
    <definedName name="FGORG_IN_2001">FlamingGorgeInflow.Unregulated!$Y$4:$Y$80</definedName>
    <definedName name="FGORG_IN_2002">FlamingGorgeInflow.Unregulated!$Z$4:$Z$80</definedName>
    <definedName name="FGORG_IN_2003">FlamingGorgeInflow.Unregulated!$AA$4:$AA$80</definedName>
    <definedName name="FGORG_IN_2004">FlamingGorgeInflow.Unregulated!$AB$4:$AB$80</definedName>
    <definedName name="FGORG_IN_2005">FlamingGorgeInflow.Unregulated!$AC$4:$AC$80</definedName>
    <definedName name="FGORG_IN_2006">FlamingGorgeInflow.Unregulated!$AD$4:$AD$80</definedName>
    <definedName name="FGORG_IN_2007">FlamingGorgeInflow.Unregulated!$AE$4:$AE$80</definedName>
    <definedName name="FGORG_IN_2008">FlamingGorgeInflow.Unregulated!$AF$4:$AF$80</definedName>
    <definedName name="FGORG_IN_2009">FlamingGorgeInflow.Unregulated!$AG$4:$AG$80</definedName>
    <definedName name="FGORG_IN_2010">FlamingGorgeInflow.Unregulated!$AH$4:$AH$80</definedName>
    <definedName name="FGORG_IN_2011">FlamingGorgeInflow.Unregulated!$AI$4:$AI$80</definedName>
    <definedName name="FGORG_IN_2012">FlamingGorgeInflow.Unregulated!$AJ$4:$AJ$80</definedName>
    <definedName name="FGORG_IN_2013">FlamingGorgeInflow.Unregulated!$AK$4:$AK$80</definedName>
    <definedName name="FGORG_IN_2014">FlamingGorgeInflow.Unregulated!$AL$4:$AL$80</definedName>
    <definedName name="FGORG_IN_2015">FlamingGorgeInflow.Unregulated!$AM$4:$AM$80</definedName>
    <definedName name="FGORG_IN_2016">FlamingGorgeInflow.Unregulated!$AN$4:$AN$80</definedName>
    <definedName name="FGORG_IN_2017">FlamingGorgeInflow.Unregulated!$AO$4:$AO$80</definedName>
    <definedName name="FGORG_IN_2018">FlamingGorgeInflow.Unregulated!$AP$4:$AP$80</definedName>
    <definedName name="FGORG_IN_2019">FlamingGorgeInflow.Unregulated!$AQ$4:$AQ$80</definedName>
    <definedName name="FGORG_IN_2020">FlamingGorgeInflow.Unregulated!$AR$4:$AR$80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FlamingGorgeInflow.Unregulated!$C$4:$C$80</definedName>
    <definedName name="FGORG_IN_Min">FlamingGorgeInflow.Unregulated!$B$4:$B$80</definedName>
    <definedName name="FGORG_IN_Most">FlamingGorgeInflow.Unregulated!$D$4:$D$80</definedName>
    <definedName name="FGORG_IN_TIME">FlamingGorgeInflow.Unregulated!$A$4:$A$80</definedName>
    <definedName name="FlamingGorgeMax">HDBQueries!$F$49</definedName>
    <definedName name="FlamingGorgeMin">HDBQueries!$F$13</definedName>
    <definedName name="FlamingGorgeMost">HDBQueries!$F$85</definedName>
    <definedName name="FONTE_IN_1981">Fontenelle.Inflow!$E$4:$E$80</definedName>
    <definedName name="FONTE_IN_1982">Fontenelle.Inflow!$F$4:$F$80</definedName>
    <definedName name="FONTE_IN_1983">Fontenelle.Inflow!$G$4:$G$80</definedName>
    <definedName name="FONTE_IN_1984">Fontenelle.Inflow!$H$4:$H$80</definedName>
    <definedName name="FONTE_IN_1985">Fontenelle.Inflow!$I$4:$I$80</definedName>
    <definedName name="FONTE_IN_1986">Fontenelle.Inflow!$J$4:$J$80</definedName>
    <definedName name="FONTE_IN_1987">Fontenelle.Inflow!$K$4:$K$80</definedName>
    <definedName name="FONTE_IN_1988">Fontenelle.Inflow!$L$4:$L$80</definedName>
    <definedName name="FONTE_IN_1989">Fontenelle.Inflow!$M$4:$M$80</definedName>
    <definedName name="FONTE_IN_1990">Fontenelle.Inflow!$N$4:$N$80</definedName>
    <definedName name="FONTE_IN_1991">Fontenelle.Inflow!$O$4:$O$80</definedName>
    <definedName name="FONTE_IN_1992">Fontenelle.Inflow!$P$4:$P$80</definedName>
    <definedName name="FONTE_IN_1993">Fontenelle.Inflow!$Q$4:$Q$80</definedName>
    <definedName name="FONTE_IN_1994">Fontenelle.Inflow!$R$4:$R$80</definedName>
    <definedName name="FONTE_IN_1995">Fontenelle.Inflow!$S$4:$S$80</definedName>
    <definedName name="FONTE_IN_1996">Fontenelle.Inflow!$T$4:$T$80</definedName>
    <definedName name="FONTE_IN_1997">Fontenelle.Inflow!$U$4:$U$80</definedName>
    <definedName name="FONTE_IN_1998">Fontenelle.Inflow!$V$4:$V$80</definedName>
    <definedName name="FONTE_IN_1999">Fontenelle.Inflow!$W$4:$W$80</definedName>
    <definedName name="FONTE_IN_2000">Fontenelle.Inflow!$X$4:$X$80</definedName>
    <definedName name="FONTE_IN_2001">Fontenelle.Inflow!$Y$4:$Y$80</definedName>
    <definedName name="FONTE_IN_2002">Fontenelle.Inflow!$Z$4:$Z$80</definedName>
    <definedName name="FONTE_IN_2003">Fontenelle.Inflow!$AA$4:$AA$80</definedName>
    <definedName name="FONTE_IN_2004">Fontenelle.Inflow!$AB$4:$AB$80</definedName>
    <definedName name="FONTE_IN_2005">Fontenelle.Inflow!$AC$4:$AC$80</definedName>
    <definedName name="FONTE_IN_2006">Fontenelle.Inflow!$AD$4:$AD$80</definedName>
    <definedName name="FONTE_IN_2007">Fontenelle.Inflow!$AE$4:$AE$80</definedName>
    <definedName name="FONTE_IN_2008">Fontenelle.Inflow!$AF$4:$AF$80</definedName>
    <definedName name="FONTE_IN_2009">Fontenelle.Inflow!$AG$4:$AG$80</definedName>
    <definedName name="FONTE_IN_2010">Fontenelle.Inflow!$AH$4:$AH$80</definedName>
    <definedName name="FONTE_IN_2011">Fontenelle.Inflow!$AI$4:$AI$80</definedName>
    <definedName name="FONTE_IN_2012">Fontenelle.Inflow!$AJ$4:$AJ$80</definedName>
    <definedName name="FONTE_IN_2013">Fontenelle.Inflow!$AK$4:$AK$80</definedName>
    <definedName name="FONTE_IN_2014">Fontenelle.Inflow!$AL$4:$AL$80</definedName>
    <definedName name="FONTE_IN_2015">Fontenelle.Inflow!$AM$4:$AM$80</definedName>
    <definedName name="FONTE_IN_2016">Fontenelle.Inflow!$AN$4:$AN$80</definedName>
    <definedName name="FONTE_IN_2017">Fontenelle.Inflow!$AO$4:$AO$80</definedName>
    <definedName name="FONTE_IN_2018">Fontenelle.Inflow!$AP$4:$AP$80</definedName>
    <definedName name="FONTE_IN_2019">Fontenelle.Inflow!$AQ$4:$AQ$80</definedName>
    <definedName name="FONTE_IN_2020">Fontenelle.Inflow!$AR$4:$AR$80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Fontenelle.Inflow!$C$4:$C$80</definedName>
    <definedName name="FONTE_IN_Min">Fontenelle.Inflow!$B$4:$B$80</definedName>
    <definedName name="FONTE_IN_Most">Fontenelle.Inflow!$D$4:$D$80</definedName>
    <definedName name="FONTE_IN_TIME">Fontenelle.Inflow!$A$4:$A$80</definedName>
    <definedName name="FontenelleMax">HDBQueries!$D$49</definedName>
    <definedName name="FontenelleMin">HDBQueries!$D$13</definedName>
    <definedName name="FontenelleMost">HDBQueries!$D$85</definedName>
    <definedName name="GainsAboveHoover1981">PowelltoMeadGainsAH!$B$4:$B$15</definedName>
    <definedName name="GainsAboveHoover1982">PowelltoMeadGainsAH!$C$4:$C$15</definedName>
    <definedName name="GainsAboveHoover1983">PowelltoMeadGainsAH!$D$4:$D$15</definedName>
    <definedName name="GainsAboveHoover1984">PowelltoMeadGainsAH!$E$4:$E$15</definedName>
    <definedName name="GainsAboveHoover1985">PowelltoMeadGainsAH!$F$4:$F$15</definedName>
    <definedName name="GainsAboveHoover1986">PowelltoMeadGainsAH!$G$4:$G$15</definedName>
    <definedName name="GainsAboveHoover1987">PowelltoMeadGainsAH!$H$4:$H$15</definedName>
    <definedName name="GainsAboveHoover1988">PowelltoMeadGainsAH!$I$4:$I$15</definedName>
    <definedName name="GainsAboveHoover1989">PowelltoMeadGainsAH!$J$4:$J$15</definedName>
    <definedName name="GainsAboveHoover1990">PowelltoMeadGainsAH!$K$4:$K$15</definedName>
    <definedName name="GainsAboveHoover1991">PowelltoMeadGainsAH!$L$4:$L$15</definedName>
    <definedName name="GainsAboveHoover1992">PowelltoMeadGainsAH!$M$4:$M$15</definedName>
    <definedName name="GainsAboveHoover1993">PowelltoMeadGainsAH!$N$4:$N$15</definedName>
    <definedName name="GainsAboveHoover1994">PowelltoMeadGainsAH!$O$4:$O$15</definedName>
    <definedName name="GainsAboveHoover1995">PowelltoMeadGainsAH!$P$4:$P$15</definedName>
    <definedName name="GainsAboveHoover1996">PowelltoMeadGainsAH!$Q$4:$Q$15</definedName>
    <definedName name="GainsAboveHoover1997">PowelltoMeadGainsAH!$R$4:$R$15</definedName>
    <definedName name="GainsAboveHoover1998">PowelltoMeadGainsAH!$S$4:$S$15</definedName>
    <definedName name="GainsAboveHoover1999">PowelltoMeadGainsAH!$T$4:$T$15</definedName>
    <definedName name="GainsAboveHoover2000">PowelltoMeadGainsAH!$U$4:$U$15</definedName>
    <definedName name="GainsAboveHoover2001">PowelltoMeadGainsAH!$V$4:$V$15</definedName>
    <definedName name="GainsAboveHoover2002">PowelltoMeadGainsAH!$W$4:$W$15</definedName>
    <definedName name="GainsAboveHoover2003">PowelltoMeadGainsAH!$X$4:$X$15</definedName>
    <definedName name="GainsAboveHoover2004">PowelltoMeadGainsAH!$Y$4:$Y$15</definedName>
    <definedName name="GainsAboveHoover2005">PowelltoMeadGainsAH!$Z$4:$Z$15</definedName>
    <definedName name="GainsAboveHoover2006">PowelltoMeadGainsAH!$AA$4:$AA$15</definedName>
    <definedName name="GainsAboveHoover2007">PowelltoMeadGainsAH!$AB$4:$AB$15</definedName>
    <definedName name="GainsAboveHoover2008">PowelltoMeadGainsAH!$AC$4:$AC$15</definedName>
    <definedName name="GainsAboveHoover2009">PowelltoMeadGainsAH!$AD$4:$AD$15</definedName>
    <definedName name="GainsAboveHoover2010">PowelltoMeadGainsAH!$AE$4:$AE$15</definedName>
    <definedName name="GainsAboveHoover2011">PowelltoMeadGainsAH!$AF$4:$AF$15</definedName>
    <definedName name="GainsAboveHoover2012">PowelltoMeadGainsAH!$AG$4:$AG$15</definedName>
    <definedName name="GainsAboveHoover2013">PowelltoMeadGainsAH!$AH$4:$AH$15</definedName>
    <definedName name="GainsAboveHoover2014">PowelltoMeadGainsAH!$AI$4:$AI$15</definedName>
    <definedName name="GainsAboveHoover2015">PowelltoMeadGainsAH!$AJ$4:$AJ$15</definedName>
    <definedName name="GainsAboveHoover2016">PowelltoMeadGainsAH!$AK$4:$AK$15</definedName>
    <definedName name="GainsAboveHoover2017">PowelltoMeadGainsAH!$AL$4:$AL$15</definedName>
    <definedName name="GainsAboveHoover2018">PowelltoMeadGainsAH!$AM$4:$AM$15</definedName>
    <definedName name="GainsAboveHoover2019">PowelltoMeadGainsAH!$AN$4:$AN$15</definedName>
    <definedName name="GainsAboveHoover2020">PowelltoMeadGainsAH!$AO$4:$AO$15</definedName>
    <definedName name="GainsAboveHoover2021">PowelltoMeadGainsAH!$AP$4:$AP$15</definedName>
    <definedName name="GainsAboveHooverMax">HDBQueries!$O$49</definedName>
    <definedName name="GainsAboveHooverMost">HDBQueries!$O$85</definedName>
    <definedName name="GainsAboveMeadMin">HDBQueries!$O$13</definedName>
    <definedName name="GainsGrandCanyonMax">HDBQueries!$N$49</definedName>
    <definedName name="GainsGrandCanyonMin">HDBQueries!$N$13</definedName>
    <definedName name="GainsGrandCanyonMost">HDBQueries!$N$85</definedName>
    <definedName name="GBRW4.espmvol" localSheetId="21">TempForecast!$A$4:$AJ$64</definedName>
    <definedName name="GBRW4.espmvol_10" localSheetId="21">TempForecast!$A$4:$AJ$64</definedName>
    <definedName name="GBRW4.espmvol_11" localSheetId="21">TempForecast!$A$4:$AJ$64</definedName>
    <definedName name="GBRW4.espmvol_12" localSheetId="21">TempForecast!$A$4:$AJ$64</definedName>
    <definedName name="GBRW4.espmvol_13" localSheetId="21">TempForecast!$A$4:$AJ$64</definedName>
    <definedName name="GBRW4.espmvol_14" localSheetId="21">TempForecast!$A$4:$AJ$64</definedName>
    <definedName name="GBRW4.espmvol_15" localSheetId="21">TempForecast!$A$4:$AJ$64</definedName>
    <definedName name="GBRW4.espmvol_16" localSheetId="21">TempForecast!$A$4:$AJ$64</definedName>
    <definedName name="GBRW4.espmvol_17" localSheetId="21">TempForecast!$A$4:$AJ$64</definedName>
    <definedName name="GBRW4.espmvol_18" localSheetId="21">TempForecast!$A$4:$AJ$64</definedName>
    <definedName name="GBRW4.espmvol_19" localSheetId="21">TempForecast!$A$4:$AJ$64</definedName>
    <definedName name="GBRW4.espmvol_2" localSheetId="21">TempForecast!$A$4:$AE$64</definedName>
    <definedName name="GBRW4.espmvol_20" localSheetId="21">TempForecast!$A$4:$AJ$64</definedName>
    <definedName name="GBRW4.espmvol_21" localSheetId="21">TempForecast!$A$4:$AJ$64</definedName>
    <definedName name="GBRW4.espmvol_22" localSheetId="21">TempForecast!$A$4:$AJ$64</definedName>
    <definedName name="GBRW4.espmvol_23" localSheetId="21">TempForecast!$A$4:$AJ$64</definedName>
    <definedName name="GBRW4.espmvol_24" localSheetId="21">TempForecast!$A$4:$AJ$64</definedName>
    <definedName name="GBRW4.espmvol_25" localSheetId="21">TempForecast!$A$4:$AJ$64</definedName>
    <definedName name="GBRW4.espmvol_26" localSheetId="21">TempForecast!$A$4:$AJ$64</definedName>
    <definedName name="GBRW4.espmvol_27" localSheetId="21">TempForecast!$A$4:$AJ$64</definedName>
    <definedName name="GBRW4.espmvol_28" localSheetId="21">TempForecast!$A$4:$AJ$64</definedName>
    <definedName name="GBRW4.espmvol_29" localSheetId="21">TempForecast!$A$4:$AJ$64</definedName>
    <definedName name="GBRW4.espmvol_3" localSheetId="21">TempForecast!$A$4:$AJ$64</definedName>
    <definedName name="GBRW4.espmvol_30" localSheetId="21">TempForecast!$A$4:$AJ$64</definedName>
    <definedName name="GBRW4.espmvol_31" localSheetId="21">TempForecast!$A$4:$AJ$64</definedName>
    <definedName name="GBRW4.espmvol_32" localSheetId="21">TempForecast!$A$4:$AJ$64</definedName>
    <definedName name="GBRW4.espmvol_33" localSheetId="21">TempForecast!$A$4:$AJ$64</definedName>
    <definedName name="GBRW4.espmvol_34" localSheetId="21">TempForecast!$A$4:$AJ$64</definedName>
    <definedName name="GBRW4.espmvol_35" localSheetId="21">TempForecast!$A$4:$AJ$64</definedName>
    <definedName name="GBRW4.espmvol_36" localSheetId="21">TempForecast!$A$4:$AJ$64</definedName>
    <definedName name="GBRW4.espmvol_37" localSheetId="21">TempForecast!$A$4:$AJ$64</definedName>
    <definedName name="GBRW4.espmvol_38" localSheetId="21">TempForecast!$A$4:$AJ$64</definedName>
    <definedName name="GBRW4.espmvol_39" localSheetId="21">TempForecast!$A$4:$AJ$64</definedName>
    <definedName name="GBRW4.espmvol_4" localSheetId="21">TempForecast!$A$4:$AJ$64</definedName>
    <definedName name="GBRW4.espmvol_40" localSheetId="21">TempForecast!$A$4:$AJ$64</definedName>
    <definedName name="GBRW4.espmvol_41" localSheetId="21">TempForecast!$A$4:$AJ$64</definedName>
    <definedName name="GBRW4.espmvol_42" localSheetId="21">TempForecast!$A$4:$AJ$64</definedName>
    <definedName name="GBRW4.espmvol_5" localSheetId="21">TempForecast!$A$4:$AJ$64</definedName>
    <definedName name="GBRW4.espmvol_6" localSheetId="21">TempForecast!$A$4:$AJ$64</definedName>
    <definedName name="GBRW4.espmvol_7" localSheetId="21">TempForecast!$A$4:$AJ$64</definedName>
    <definedName name="GBRW4.espmvol_8" localSheetId="21">TempForecast!$A$4:$AJ$64</definedName>
    <definedName name="GBRW4.espmvol_9" localSheetId="21">TempForecast!$A$4:$AJ$64</definedName>
    <definedName name="GJLOC.espmvol" localSheetId="21">TempForecast!$A$4:$AJ$64</definedName>
    <definedName name="GJLOC.espmvol_10" localSheetId="21">TempForecast!$A$4:$AJ$64</definedName>
    <definedName name="GJLOC.espmvol_11" localSheetId="21">TempForecast!$A$4:$AJ$64</definedName>
    <definedName name="GJLOC.espmvol_12" localSheetId="21">TempForecast!$A$4:$AJ$64</definedName>
    <definedName name="GJLOC.espmvol_13" localSheetId="21">TempForecast!$A$4:$AJ$64</definedName>
    <definedName name="GJLOC.espmvol_14" localSheetId="21">TempForecast!$A$4:$AJ$64</definedName>
    <definedName name="GJLOC.espmvol_15" localSheetId="21">TempForecast!$A$4:$AJ$64</definedName>
    <definedName name="GJLOC.espmvol_16" localSheetId="21">TempForecast!$A$4:$AJ$64</definedName>
    <definedName name="GJLOC.espmvol_17" localSheetId="21">TempForecast!$A$4:$AJ$64</definedName>
    <definedName name="GJLOC.espmvol_18" localSheetId="21">TempForecast!$A$4:$AJ$64</definedName>
    <definedName name="GJLOC.espmvol_19" localSheetId="21">TempForecast!$A$4:$AJ$64</definedName>
    <definedName name="GJLOC.espmvol_2" localSheetId="21">TempForecast!$A$4:$AE$64</definedName>
    <definedName name="GJLOC.espmvol_20" localSheetId="21">TempForecast!$A$4:$AJ$64</definedName>
    <definedName name="GJLOC.espmvol_21" localSheetId="21">TempForecast!$A$4:$AJ$64</definedName>
    <definedName name="GJLOC.espmvol_22" localSheetId="21">TempForecast!$A$4:$AJ$64</definedName>
    <definedName name="GJLOC.espmvol_23" localSheetId="21">TempForecast!$A$4:$AJ$64</definedName>
    <definedName name="GJLOC.espmvol_24" localSheetId="21">TempForecast!$A$4:$AJ$64</definedName>
    <definedName name="GJLOC.espmvol_25" localSheetId="21">TempForecast!$A$4:$AJ$64</definedName>
    <definedName name="GJLOC.espmvol_26" localSheetId="21">TempForecast!$A$4:$AJ$64</definedName>
    <definedName name="GJLOC.espmvol_27" localSheetId="21">TempForecast!$A$4:$AJ$64</definedName>
    <definedName name="GJLOC.espmvol_28" localSheetId="21">TempForecast!$A$4:$AJ$64</definedName>
    <definedName name="GJLOC.espmvol_29" localSheetId="21">TempForecast!$A$4:$AJ$64</definedName>
    <definedName name="GJLOC.espmvol_3" localSheetId="21">TempForecast!$A$4:$AJ$64</definedName>
    <definedName name="GJLOC.espmvol_30" localSheetId="21">TempForecast!$A$4:$AJ$64</definedName>
    <definedName name="GJLOC.espmvol_31" localSheetId="21">TempForecast!$A$4:$AJ$64</definedName>
    <definedName name="GJLOC.espmvol_32" localSheetId="21">TempForecast!$A$4:$AJ$64</definedName>
    <definedName name="GJLOC.espmvol_33" localSheetId="21">TempForecast!$A$4:$AJ$64</definedName>
    <definedName name="GJLOC.espmvol_34" localSheetId="21">TempForecast!$A$4:$AJ$64</definedName>
    <definedName name="GJLOC.espmvol_35" localSheetId="21">TempForecast!$A$4:$AJ$64</definedName>
    <definedName name="GJLOC.espmvol_36" localSheetId="21">TempForecast!$A$4:$AJ$64</definedName>
    <definedName name="GJLOC.espmvol_37" localSheetId="21">TempForecast!$A$4:$AJ$64</definedName>
    <definedName name="GJLOC.espmvol_38" localSheetId="21">TempForecast!$A$4:$AJ$64</definedName>
    <definedName name="GJLOC.espmvol_39" localSheetId="21">TempForecast!$A$4:$AJ$64</definedName>
    <definedName name="GJLOC.espmvol_4" localSheetId="21">TempForecast!$A$4:$AJ$64</definedName>
    <definedName name="GJLOC.espmvol_40" localSheetId="21">TempForecast!$A$4:$AJ$64</definedName>
    <definedName name="GJLOC.espmvol_41" localSheetId="21">TempForecast!$A$4:$AJ$64</definedName>
    <definedName name="GJLOC.espmvol_42" localSheetId="21">TempForecast!$A$4:$AJ$64</definedName>
    <definedName name="GJLOC.espmvol_5" localSheetId="21">TempForecast!$A$4:$AJ$64</definedName>
    <definedName name="GJLOC.espmvol_6" localSheetId="21">TempForecast!$A$4:$AJ$64</definedName>
    <definedName name="GJLOC.espmvol_7" localSheetId="21">TempForecast!$A$4:$AJ$64</definedName>
    <definedName name="GJLOC.espmvol_8" localSheetId="21">TempForecast!$A$4:$AJ$64</definedName>
    <definedName name="GJLOC.espmvol_9" localSheetId="21">TempForecast!$A$4:$AJ$64</definedName>
    <definedName name="GLDA3.espmvol" localSheetId="21">TempForecast!$A$4:$AJ$64</definedName>
    <definedName name="GLDA3.espmvol_10" localSheetId="21">TempForecast!$A$4:$AJ$64</definedName>
    <definedName name="GLDA3.espmvol_11" localSheetId="21">TempForecast!$A$4:$AJ$64</definedName>
    <definedName name="GLDA3.espmvol_12" localSheetId="21">TempForecast!$A$4:$AJ$64</definedName>
    <definedName name="GLDA3.espmvol_13" localSheetId="21">TempForecast!$A$4:$AJ$64</definedName>
    <definedName name="GLDA3.espmvol_14" localSheetId="21">TempForecast!$A$4:$AJ$64</definedName>
    <definedName name="GLDA3.espmvol_15" localSheetId="21">TempForecast!$A$4:$AJ$64</definedName>
    <definedName name="GLDA3.espmvol_16" localSheetId="21">TempForecast!$A$4:$AJ$64</definedName>
    <definedName name="GLDA3.espmvol_17" localSheetId="21">TempForecast!$A$4:$AJ$64</definedName>
    <definedName name="GLDA3.espmvol_18" localSheetId="21">TempForecast!$A$4:$AJ$64</definedName>
    <definedName name="GLDA3.espmvol_19" localSheetId="21">TempForecast!$A$4:$AJ$64</definedName>
    <definedName name="GLDA3.espmvol_2" localSheetId="21">TempForecast!$A$4:$AE$64</definedName>
    <definedName name="GLDA3.espmvol_20" localSheetId="21">TempForecast!$A$4:$AJ$64</definedName>
    <definedName name="GLDA3.espmvol_21" localSheetId="21">TempForecast!$A$4:$AJ$64</definedName>
    <definedName name="GLDA3.espmvol_22" localSheetId="21">TempForecast!$A$4:$AJ$64</definedName>
    <definedName name="GLDA3.espmvol_23" localSheetId="21">TempForecast!$A$4:$AJ$64</definedName>
    <definedName name="GLDA3.espmvol_24" localSheetId="21">TempForecast!$A$4:$AJ$64</definedName>
    <definedName name="GLDA3.espmvol_25" localSheetId="21">TempForecast!$A$4:$AJ$64</definedName>
    <definedName name="GLDA3.espmvol_26" localSheetId="21">TempForecast!$A$4:$AJ$64</definedName>
    <definedName name="GLDA3.espmvol_27" localSheetId="21">TempForecast!$A$4:$AJ$64</definedName>
    <definedName name="GLDA3.espmvol_28" localSheetId="21">TempForecast!$A$4:$AJ$64</definedName>
    <definedName name="GLDA3.espmvol_29" localSheetId="21">TempForecast!$A$4:$AJ$64</definedName>
    <definedName name="GLDA3.espmvol_3" localSheetId="21">TempForecast!$A$4:$AJ$64</definedName>
    <definedName name="GLDA3.espmvol_30" localSheetId="21">TempForecast!$A$4:$AJ$64</definedName>
    <definedName name="GLDA3.espmvol_31" localSheetId="21">TempForecast!$A$4:$AJ$64</definedName>
    <definedName name="GLDA3.espmvol_32" localSheetId="21">TempForecast!$A$4:$AJ$64</definedName>
    <definedName name="GLDA3.espmvol_33" localSheetId="21">TempForecast!$A$4:$AJ$64</definedName>
    <definedName name="GLDA3.espmvol_34" localSheetId="21">TempForecast!$A$4:$AJ$64</definedName>
    <definedName name="GLDA3.espmvol_35" localSheetId="21">TempForecast!$A$4:$AJ$64</definedName>
    <definedName name="GLDA3.espmvol_36" localSheetId="21">TempForecast!$A$4:$AJ$64</definedName>
    <definedName name="GLDA3.espmvol_37" localSheetId="21">TempForecast!$A$4:$AJ$64</definedName>
    <definedName name="GLDA3.espmvol_38" localSheetId="21">TempForecast!$A$4:$AJ$64</definedName>
    <definedName name="GLDA3.espmvol_39" localSheetId="21">TempForecast!$A$4:$AJ$64</definedName>
    <definedName name="GLDA3.espmvol_4" localSheetId="21">TempForecast!$A$4:$AJ$64</definedName>
    <definedName name="GLDA3.espmvol_40" localSheetId="21">TempForecast!$A$4:$AJ$64</definedName>
    <definedName name="GLDA3.espmvol_41" localSheetId="21">TempForecast!$A$4:$AJ$64</definedName>
    <definedName name="GLDA3.espmvol_42" localSheetId="21">TempForecast!$A$4:$AJ$64</definedName>
    <definedName name="GLDA3.espmvol_5" localSheetId="21">TempForecast!$A$4:$AJ$64</definedName>
    <definedName name="GLDA3.espmvol_6" localSheetId="21">TempForecast!$A$4:$AJ$64</definedName>
    <definedName name="GLDA3.espmvol_7" localSheetId="21">TempForecast!$A$4:$AJ$64</definedName>
    <definedName name="GLDA3.espmvol_8" localSheetId="21">TempForecast!$A$4:$AJ$64</definedName>
    <definedName name="GLDA3.espmvol_9" localSheetId="21">TempForecast!$A$4:$AJ$64</definedName>
    <definedName name="GRNU1.espmvol" localSheetId="21">TempForecast!$A$4:$AJ$64</definedName>
    <definedName name="GRNU1.espmvol_10" localSheetId="21">TempForecast!$A$4:$AJ$64</definedName>
    <definedName name="GRNU1.espmvol_11" localSheetId="21">TempForecast!$A$4:$AJ$64</definedName>
    <definedName name="GRNU1.espmvol_12" localSheetId="21">TempForecast!$A$4:$AJ$64</definedName>
    <definedName name="GRNU1.espmvol_13" localSheetId="21">TempForecast!$A$4:$AJ$64</definedName>
    <definedName name="GRNU1.espmvol_14" localSheetId="21">TempForecast!$A$4:$AJ$64</definedName>
    <definedName name="GRNU1.espmvol_15" localSheetId="21">TempForecast!$A$4:$AJ$64</definedName>
    <definedName name="GRNU1.espmvol_16" localSheetId="21">TempForecast!$A$4:$AJ$64</definedName>
    <definedName name="GRNU1.espmvol_17" localSheetId="21">TempForecast!$A$4:$AJ$64</definedName>
    <definedName name="GRNU1.espmvol_18" localSheetId="21">TempForecast!$A$4:$AJ$64</definedName>
    <definedName name="GRNU1.espmvol_19" localSheetId="21">TempForecast!$A$4:$AJ$64</definedName>
    <definedName name="GRNU1.espmvol_2" localSheetId="21">TempForecast!$A$4:$AE$64</definedName>
    <definedName name="GRNU1.espmvol_20" localSheetId="21">TempForecast!$A$4:$AJ$64</definedName>
    <definedName name="GRNU1.espmvol_21" localSheetId="21">TempForecast!$A$4:$AJ$64</definedName>
    <definedName name="GRNU1.espmvol_22" localSheetId="21">TempForecast!$A$4:$AJ$64</definedName>
    <definedName name="GRNU1.espmvol_23" localSheetId="21">TempForecast!$A$4:$AJ$64</definedName>
    <definedName name="GRNU1.espmvol_24" localSheetId="21">TempForecast!$A$4:$AJ$64</definedName>
    <definedName name="GRNU1.espmvol_25" localSheetId="21">TempForecast!$A$4:$AJ$64</definedName>
    <definedName name="GRNU1.espmvol_26" localSheetId="21">TempForecast!$A$4:$AJ$64</definedName>
    <definedName name="GRNU1.espmvol_27" localSheetId="21">TempForecast!$A$4:$AJ$64</definedName>
    <definedName name="GRNU1.espmvol_28" localSheetId="21">TempForecast!$A$4:$AJ$64</definedName>
    <definedName name="GRNU1.espmvol_29" localSheetId="21">TempForecast!$A$4:$AJ$64</definedName>
    <definedName name="GRNU1.espmvol_3" localSheetId="21">TempForecast!$A$4:$AJ$64</definedName>
    <definedName name="GRNU1.espmvol_30" localSheetId="21">TempForecast!$A$4:$AJ$64</definedName>
    <definedName name="GRNU1.espmvol_31" localSheetId="21">TempForecast!$A$4:$AJ$64</definedName>
    <definedName name="GRNU1.espmvol_32" localSheetId="21">TempForecast!$A$4:$AJ$64</definedName>
    <definedName name="GRNU1.espmvol_33" localSheetId="21">TempForecast!$A$4:$AJ$64</definedName>
    <definedName name="GRNU1.espmvol_34" localSheetId="21">TempForecast!$A$4:$AJ$64</definedName>
    <definedName name="GRNU1.espmvol_35" localSheetId="21">TempForecast!$A$4:$AJ$64</definedName>
    <definedName name="GRNU1.espmvol_36" localSheetId="21">TempForecast!$A$4:$AJ$64</definedName>
    <definedName name="GRNU1.espmvol_37" localSheetId="21">TempForecast!$A$4:$AJ$64</definedName>
    <definedName name="GRNU1.espmvol_38" localSheetId="21">TempForecast!$A$4:$AJ$64</definedName>
    <definedName name="GRNU1.espmvol_39" localSheetId="21">TempForecast!$A$4:$AJ$64</definedName>
    <definedName name="GRNU1.espmvol_4" localSheetId="21">TempForecast!$A$4:$AJ$64</definedName>
    <definedName name="GRNU1.espmvol_40" localSheetId="21">TempForecast!$A$4:$AJ$64</definedName>
    <definedName name="GRNU1.espmvol_41" localSheetId="21">TempForecast!$A$4:$AJ$64</definedName>
    <definedName name="GRNU1.espmvol_42" localSheetId="21">TempForecast!$A$4:$AJ$64</definedName>
    <definedName name="GRNU1.espmvol_5" localSheetId="21">TempForecast!$A$4:$AJ$64</definedName>
    <definedName name="GRNU1.espmvol_6" localSheetId="21">TempForecast!$A$4:$AJ$64</definedName>
    <definedName name="GRNU1.espmvol_7" localSheetId="21">TempForecast!$A$4:$AJ$64</definedName>
    <definedName name="GRNU1.espmvol_8" localSheetId="21">TempForecast!$A$4:$AJ$64</definedName>
    <definedName name="GRNU1.espmvol_9" localSheetId="21">TempForecast!$A$4:$AJ$64</definedName>
    <definedName name="HvrToDvs_1981">HvrToDvs!$B$4:$B$15</definedName>
    <definedName name="HvrToDvs_1982">HvrToDvs!$C$4:$C$15</definedName>
    <definedName name="HvrToDvs_1983">HvrToDvs!$D$4:$D$15</definedName>
    <definedName name="HvrToDvs_1984">HvrToDvs!$E$4:$E$15</definedName>
    <definedName name="HvrToDvs_1985">HvrToDvs!$F$4:$F$15</definedName>
    <definedName name="HvrToDvs_1986">HvrToDvs!$G$4:$G$15</definedName>
    <definedName name="HvrToDvs_1987">HvrToDvs!$H$4:$H$15</definedName>
    <definedName name="HvrToDvs_1988">HvrToDvs!$I$4:$I$15</definedName>
    <definedName name="HvrToDvs_1989">HvrToDvs!$J$4:$J$15</definedName>
    <definedName name="HvrToDvs_1990">HvrToDvs!$K$4:$K$15</definedName>
    <definedName name="HvrToDvs_1991">HvrToDvs!$L$4:$L$15</definedName>
    <definedName name="HvrToDvs_1992">HvrToDvs!$M$4:$M$15</definedName>
    <definedName name="HvrToDvs_1993">HvrToDvs!$N$4:$N$15</definedName>
    <definedName name="HvrToDvs_1994">HvrToDvs!$O$4:$O$15</definedName>
    <definedName name="HvrToDvs_1995">HvrToDvs!$P$4:$P$15</definedName>
    <definedName name="HvrToDvs_1996">HvrToDvs!$Q$4:$Q$15</definedName>
    <definedName name="HvrToDvs_1997">HvrToDvs!$R$4:$R$15</definedName>
    <definedName name="HvrToDvs_1998">HvrToDvs!$S$4:$S$15</definedName>
    <definedName name="HvrToDvs_1999">HvrToDvs!$T$4:$T$15</definedName>
    <definedName name="HvrToDvs_2000">HvrToDvs!$U$4:$U$15</definedName>
    <definedName name="HvrToDvs_2001">HvrToDvs!$V$4:$V$15</definedName>
    <definedName name="HvrToDvs_2002">HvrToDvs!$W$4:$W$15</definedName>
    <definedName name="HvrToDvs_2003">HvrToDvs!$X$4:$X$15</definedName>
    <definedName name="HvrToDvs_2004">HvrToDvs!$Y$4:$Y$15</definedName>
    <definedName name="HvrToDvs_2005">HvrToDvs!$Z$4:$Z$15</definedName>
    <definedName name="HvrToDvs_2006">HvrToDvs!$AA$4:$AA$15</definedName>
    <definedName name="HvrToDvs_2007">HvrToDvs!$AB$4:$AB$15</definedName>
    <definedName name="HvrToDvs_2008">HvrToDvs!$AC$4:$AC$15</definedName>
    <definedName name="HvrToDvs_2009">HvrToDvs!$AD$4:$AD$15</definedName>
    <definedName name="HvrToDvs_2010">HvrToDvs!$AE$4:$AE$15</definedName>
    <definedName name="HvrToDvs_2011">HvrToDvs!$AF$4:$AF$15</definedName>
    <definedName name="HvrToDvs_2012">HvrToDvs!$AG$4:$AG$15</definedName>
    <definedName name="HvrToDvs_2013">HvrToDvs!$AH$4:$AH$15</definedName>
    <definedName name="HvrToDvs_2014">HvrToDvs!$AI$4:$AI$15</definedName>
    <definedName name="HvrToDvs_2015">HvrToDvs!$AJ$4:$AJ$15</definedName>
    <definedName name="HvrToDvs_2016">HvrToDvs!$AK$4:$AK$15</definedName>
    <definedName name="HvrToDvs_2017">HvrToDvs!$AL$4:$AL$15</definedName>
    <definedName name="HvrToDvs_2018">HvrToDvs!$AM$4:$AM$15</definedName>
    <definedName name="HvrToDvs_2019">HvrToDvs!$AN$4:$AN$15</definedName>
    <definedName name="HvrToDvs_2020">HvrToDvs!$AO$4:$AO$15</definedName>
    <definedName name="HvrToDvs_2021">HvrToDvs!$AP$4:$AP$15</definedName>
    <definedName name="HvrToDvs_In_1981">GainsAboveDavis!$E$4:$E$71</definedName>
    <definedName name="HvrToDvs_In_1982">GainsAboveDavis!$F$4:$F$71</definedName>
    <definedName name="HvrToDvs_In_1983">GainsAboveDavis!$G$4:$G$71</definedName>
    <definedName name="HvrToDvs_In_1984">GainsAboveDavis!$H$4:$H$71</definedName>
    <definedName name="HvrToDvs_In_1985">GainsAboveDavis!$I$4:$I$71</definedName>
    <definedName name="HvrToDvs_In_1986">GainsAboveDavis!$J$4:$J$71</definedName>
    <definedName name="HvrToDvs_In_1987">GainsAboveDavis!$K$4:$K$71</definedName>
    <definedName name="HvrToDvs_In_1988">GainsAboveDavis!$L$4:$L$71</definedName>
    <definedName name="HvrToDvs_In_1989">GainsAboveDavis!$M$4:$M$71</definedName>
    <definedName name="HvrToDvs_In_1990">GainsAboveDavis!$N$4:$N$71</definedName>
    <definedName name="HvrToDvs_In_1991">GainsAboveDavis!$O$4:$O$71</definedName>
    <definedName name="HvrToDvs_In_1992">GainsAboveDavis!$P$4:$P$71</definedName>
    <definedName name="HvrToDvs_In_1993">GainsAboveDavis!$Q$4:$Q$71</definedName>
    <definedName name="HvrToDvs_In_1994">GainsAboveDavis!$R$4:$R$71</definedName>
    <definedName name="HvrToDvs_In_1995">GainsAboveDavis!$S$4:$S$71</definedName>
    <definedName name="HvrToDvs_In_1996">GainsAboveDavis!$T$4:$T$71</definedName>
    <definedName name="HvrToDvs_In_1997">GainsAboveDavis!$U$4:$U$71</definedName>
    <definedName name="HvrToDvs_In_1998">GainsAboveDavis!$V$4:$V$71</definedName>
    <definedName name="HvrToDvs_In_1999">GainsAboveDavis!$W$4:$W$71</definedName>
    <definedName name="HvrToDvs_In_2000">GainsAboveDavis!$X$4:$X$71</definedName>
    <definedName name="HvrToDvs_In_2001">GainsAboveDavis!$Y$4:$Y$71</definedName>
    <definedName name="HvrToDvs_In_2002">GainsAboveDavis!$Z$4:$Z$71</definedName>
    <definedName name="HvrToDvs_In_2003">GainsAboveDavis!$AA$4:$AA$71</definedName>
    <definedName name="HvrToDvs_In_2004">GainsAboveDavis!$AB$4:$AB$71</definedName>
    <definedName name="HvrToDvs_In_2005">GainsAboveDavis!$AC$4:$AC$71</definedName>
    <definedName name="HvrToDvs_In_2006">GainsAboveDavis!$AD$4:$AD$71</definedName>
    <definedName name="HvrToDvs_In_2007">GainsAboveDavis!$AE$4:$AE$71</definedName>
    <definedName name="HvrToDvs_In_2008">GainsAboveDavis!$AF$4:$AF$71</definedName>
    <definedName name="HvrToDvs_In_2009">GainsAboveDavis!$AG$4:$AG$71</definedName>
    <definedName name="HvrToDvs_In_2010">GainsAboveDavis!$AH$4:$AH$71</definedName>
    <definedName name="HvrToDvs_In_2011">GainsAboveDavis!$AI$4:$AI$71</definedName>
    <definedName name="HvrToDvs_In_2012">GainsAboveDavis!$AJ$4:$AJ$71</definedName>
    <definedName name="HvrToDvs_In_2013">GainsAboveDavis!$AK$4:$AK$71</definedName>
    <definedName name="HvrToDvs_In_2014">GainsAboveDavis!$AL$4:$AL$71</definedName>
    <definedName name="HvrToDvs_In_2015">GainsAboveDavis!$AM$4:$AM$71</definedName>
    <definedName name="HvrToDvs_In_2016">GainsAboveDavis!$AN$4:$AN$71</definedName>
    <definedName name="HvrToDvs_In_2017">GainsAboveDavis!$AO$4:$AO$71</definedName>
    <definedName name="HvrToDvs_In_Max">GainsAboveDavis!$C$4:$C$71</definedName>
    <definedName name="HvrToDvs_In_Min">GainsAboveDavis!$B$4:$B$71</definedName>
    <definedName name="HvrToDvs_In_Most">GainsAboveDavis!$D$4:$D$71</definedName>
    <definedName name="HvrToDvs_In_Time">GainsAboveDavis!$A$4:$A$71</definedName>
    <definedName name="ImpToMex_1981">ImpToMex!$B$4:$B$15</definedName>
    <definedName name="ImpToMex_1982">ImpToMex!$C$4:$C$15</definedName>
    <definedName name="ImpToMex_1983">ImpToMex!$D$4:$D$15</definedName>
    <definedName name="ImpToMex_1984">ImpToMex!$E$4:$E$15</definedName>
    <definedName name="ImpToMex_1985">ImpToMex!$F$4:$F$15</definedName>
    <definedName name="ImpToMex_1986">ImpToMex!$G$4:$G$15</definedName>
    <definedName name="ImpToMex_1987">ImpToMex!$H$4:$H$15</definedName>
    <definedName name="ImpToMex_1988">ImpToMex!$I$4:$I$15</definedName>
    <definedName name="ImpToMex_1989">ImpToMex!$J$4:$J$15</definedName>
    <definedName name="ImpToMex_1990">ImpToMex!$K$4:$K$15</definedName>
    <definedName name="ImpToMex_1991">ImpToMex!$L$4:$L$15</definedName>
    <definedName name="ImpToMex_1992">ImpToMex!$M$4:$M$15</definedName>
    <definedName name="ImpToMex_1993">ImpToMex!$N$4:$N$15</definedName>
    <definedName name="ImpToMex_1994">ImpToMex!$O$4:$O$15</definedName>
    <definedName name="ImpToMex_1995">ImpToMex!$P$4:$P$15</definedName>
    <definedName name="ImpToMex_1996">ImpToMex!$Q$4:$Q$15</definedName>
    <definedName name="ImpToMex_1997">ImpToMex!$R$4:$R$15</definedName>
    <definedName name="ImpToMex_1998">ImpToMex!$S$4:$S$15</definedName>
    <definedName name="ImpToMex_1999">ImpToMex!$T$4:$T$15</definedName>
    <definedName name="ImpToMex_2000">ImpToMex!$U$4:$U$15</definedName>
    <definedName name="ImpToMex_2001">ImpToMex!$V$4:$V$15</definedName>
    <definedName name="ImpToMex_2002">ImpToMex!$W$4:$W$15</definedName>
    <definedName name="ImpToMex_2003">ImpToMex!$X$4:$X$15</definedName>
    <definedName name="ImpToMex_2004">ImpToMex!$Y$4:$Y$15</definedName>
    <definedName name="ImpToMex_2005">ImpToMex!$Z$4:$Z$15</definedName>
    <definedName name="ImpToMex_2006">ImpToMex!$AA$4:$AA$15</definedName>
    <definedName name="ImpToMex_2007">ImpToMex!$AB$4:$AB$15</definedName>
    <definedName name="ImpToMex_2008">ImpToMex!$AC$4:$AC$15</definedName>
    <definedName name="ImpToMex_2009">ImpToMex!$AD$4:$AD$15</definedName>
    <definedName name="ImpToMex_2010">ImpToMex!$AE$4:$AE$15</definedName>
    <definedName name="ImpToMex_2011">ImpToMex!$AF$4:$AF$15</definedName>
    <definedName name="ImpToMex_2012">ImpToMex!$AG$4:$AG$15</definedName>
    <definedName name="ImpToMex_2013">ImpToMex!$AH$4:$AH$15</definedName>
    <definedName name="ImpToMex_2014">ImpToMex!$AI$4:$AI$15</definedName>
    <definedName name="ImpToMex_2015">ImpToMex!$AJ$4:$AJ$15</definedName>
    <definedName name="ImpToMex_2016">ImpToMex!$AK$4:$AK$15</definedName>
    <definedName name="ImpToMex_2017">ImpToMex!$AL$4:$AL$15</definedName>
    <definedName name="ImpToMex_2018">ImpToMex!$AM$4:$AM$15</definedName>
    <definedName name="ImpToMex_2019">ImpToMex!$AN$4:$AN$15</definedName>
    <definedName name="ImpToMex_2020">ImpToMex!$AO$4:$AO$15</definedName>
    <definedName name="ImpToMex_2021">ImpToMex!$AP$4:$AP$15</definedName>
    <definedName name="ImpToMex_In_1981">GainsImpToNIB!$E$4:$E$71</definedName>
    <definedName name="ImpToMex_In_1982">GainsImpToNIB!$F$4:$F$71</definedName>
    <definedName name="ImpToMex_In_1983">GainsImpToNIB!$G$4:$G$71</definedName>
    <definedName name="ImpToMex_In_1984">GainsImpToNIB!$H$4:$H$71</definedName>
    <definedName name="ImpToMex_In_1985">GainsImpToNIB!$I$4:$I$71</definedName>
    <definedName name="ImpToMex_In_1986">GainsImpToNIB!$J$4:$J$71</definedName>
    <definedName name="ImpToMex_In_1987">GainsImpToNIB!$K$4:$K$71</definedName>
    <definedName name="ImpToMex_In_1988">GainsImpToNIB!$L$4:$L$71</definedName>
    <definedName name="ImpToMex_In_1989">GainsImpToNIB!$M$4:$M$71</definedName>
    <definedName name="ImpToMex_In_1990">GainsImpToNIB!$N$4:$N$71</definedName>
    <definedName name="ImpToMex_In_1991">GainsImpToNIB!$O$4:$O$71</definedName>
    <definedName name="ImpToMex_In_1992">GainsImpToNIB!$P$4:$P$71</definedName>
    <definedName name="ImpToMex_In_1993">GainsImpToNIB!$Q$4:$Q$71</definedName>
    <definedName name="ImpToMex_In_1994">GainsImpToNIB!$R$4:$R$71</definedName>
    <definedName name="ImpToMex_In_1995">GainsImpToNIB!$S$4:$S$71</definedName>
    <definedName name="ImpToMex_In_1996">GainsImpToNIB!$T$4:$T$71</definedName>
    <definedName name="ImpToMex_In_1997">GainsImpToNIB!$U$4:$U$71</definedName>
    <definedName name="ImpToMex_In_1998">GainsImpToNIB!$V$4:$V$71</definedName>
    <definedName name="ImpToMex_In_1999">GainsImpToNIB!$W$4:$W$71</definedName>
    <definedName name="ImpToMex_In_2000">GainsImpToNIB!$X$4:$X$71</definedName>
    <definedName name="ImpToMex_In_2001">GainsImpToNIB!$Y$4:$Y$71</definedName>
    <definedName name="ImpToMex_In_2002">GainsImpToNIB!$Z$4:$Z$71</definedName>
    <definedName name="ImpToMex_In_2003">GainsImpToNIB!$AA$4:$AA$71</definedName>
    <definedName name="ImpToMex_In_2004">GainsImpToNIB!$AB$4:$AB$71</definedName>
    <definedName name="ImpToMex_In_2005">GainsImpToNIB!$AC$4:$AC$71</definedName>
    <definedName name="ImpToMex_In_2006">GainsImpToNIB!$AD$4:$AD$71</definedName>
    <definedName name="ImpToMex_In_2007">GainsImpToNIB!$AE$4:$AE$71</definedName>
    <definedName name="ImpToMex_In_2008">GainsImpToNIB!$AF$4:$AF$71</definedName>
    <definedName name="ImpToMex_In_2009">GainsImpToNIB!$AG$4:$AG$71</definedName>
    <definedName name="ImpToMex_In_2010">GainsImpToNIB!$AH$4:$AH$71</definedName>
    <definedName name="ImpToMex_In_2011">GainsImpToNIB!$AI$4:$AI$71</definedName>
    <definedName name="ImpToMex_In_2012">GainsImpToNIB!$AJ$4:$AJ$71</definedName>
    <definedName name="ImpToMex_In_2013">GainsImpToNIB!$AK$4:$AK$71</definedName>
    <definedName name="ImpToMex_In_2014">GainsImpToNIB!$AL$4:$AL$71</definedName>
    <definedName name="ImpToMex_In_2015">GainsImpToNIB!$AM$4:$AM$71</definedName>
    <definedName name="ImpToMex_In_2016">GainsImpToNIB!$AN$4:$AN$71</definedName>
    <definedName name="ImpToMex_In_2017">GainsImpToNIB!$AO$4:$AO$71</definedName>
    <definedName name="ImpToMex_In_Max">GainsImpToNIB!$C$4:$C$71</definedName>
    <definedName name="ImpToMex_In_Min">GainsImpToNIB!$B$4:$B$71</definedName>
    <definedName name="ImpToMex_In_Most">GainsImpToNIB!$D$4:$D$71</definedName>
    <definedName name="ImpToMex_In_Time">GainsImpToNIB!$A$4:$A$71</definedName>
    <definedName name="MorrowPointMax">HDBQueries!$G$49</definedName>
    <definedName name="MorrowPointMin">HDBQueries!$G$13</definedName>
    <definedName name="MorrowPointMost">HDBQueries!$G$85</definedName>
    <definedName name="MPOIN_IN_1981">MorrowPointInflow.Unregulated!$E$4:$E$80</definedName>
    <definedName name="MPOIN_IN_1982">MorrowPointInflow.Unregulated!$F$4:$F$80</definedName>
    <definedName name="MPOIN_IN_1983">MorrowPointInflow.Unregulated!$G$4:$G$80</definedName>
    <definedName name="MPOIN_IN_1984">MorrowPointInflow.Unregulated!$H$4:$H$80</definedName>
    <definedName name="MPOIN_IN_1985">MorrowPointInflow.Unregulated!$I$4:$I$80</definedName>
    <definedName name="MPOIN_IN_1986">MorrowPointInflow.Unregulated!$J$4:$J$80</definedName>
    <definedName name="MPOIN_IN_1987">MorrowPointInflow.Unregulated!$K$4:$K$80</definedName>
    <definedName name="MPOIN_IN_1988">MorrowPointInflow.Unregulated!$L$4:$L$80</definedName>
    <definedName name="MPOIN_IN_1989">MorrowPointInflow.Unregulated!$M$4:$M$80</definedName>
    <definedName name="MPOIN_IN_1990">MorrowPointInflow.Unregulated!$N$4:$N$80</definedName>
    <definedName name="MPOIN_IN_1991">MorrowPointInflow.Unregulated!$O$4:$O$80</definedName>
    <definedName name="MPOIN_IN_1992">MorrowPointInflow.Unregulated!$P$4:$P$80</definedName>
    <definedName name="MPOIN_IN_1993">MorrowPointInflow.Unregulated!$Q$4:$Q$80</definedName>
    <definedName name="MPOIN_IN_1994">MorrowPointInflow.Unregulated!$R$4:$R$80</definedName>
    <definedName name="MPOIN_IN_1995">MorrowPointInflow.Unregulated!$S$4:$S$80</definedName>
    <definedName name="MPOIN_IN_1996">MorrowPointInflow.Unregulated!$T$4:$T$80</definedName>
    <definedName name="MPOIN_IN_1997">MorrowPointInflow.Unregulated!$U$4:$U$80</definedName>
    <definedName name="MPOIN_IN_1998">MorrowPointInflow.Unregulated!$V$4:$V$80</definedName>
    <definedName name="MPOIN_IN_1999">MorrowPointInflow.Unregulated!$W$4:$W$80</definedName>
    <definedName name="MPOIN_IN_2000">MorrowPointInflow.Unregulated!$X$4:$X$80</definedName>
    <definedName name="MPOIN_IN_2001">MorrowPointInflow.Unregulated!$Y$4:$Y$80</definedName>
    <definedName name="MPOIN_IN_2002">MorrowPointInflow.Unregulated!$Z$4:$Z$80</definedName>
    <definedName name="MPOIN_IN_2003">MorrowPointInflow.Unregulated!$AA$4:$AA$80</definedName>
    <definedName name="MPOIN_IN_2004">MorrowPointInflow.Unregulated!$AB$4:$AB$80</definedName>
    <definedName name="MPOIN_IN_2005">MorrowPointInflow.Unregulated!$AC$4:$AC$80</definedName>
    <definedName name="MPOIN_IN_2006">MorrowPointInflow.Unregulated!$AD$4:$AD$80</definedName>
    <definedName name="MPOIN_IN_2007">MorrowPointInflow.Unregulated!$AE$4:$AE$80</definedName>
    <definedName name="MPOIN_IN_2008">MorrowPointInflow.Unregulated!$AF$4:$AF$80</definedName>
    <definedName name="MPOIN_IN_2009">MorrowPointInflow.Unregulated!$AG$4:$AG$80</definedName>
    <definedName name="MPOIN_IN_2010">MorrowPointInflow.Unregulated!$AH$4:$AH$80</definedName>
    <definedName name="MPOIN_IN_2011">MorrowPointInflow.Unregulated!$AI$4:$AI$80</definedName>
    <definedName name="MPOIN_IN_2012">MorrowPointInflow.Unregulated!$AJ$4:$AJ$80</definedName>
    <definedName name="MPOIN_IN_2013">MorrowPointInflow.Unregulated!$AK$4:$AK$80</definedName>
    <definedName name="MPOIN_IN_2014">MorrowPointInflow.Unregulated!$AL$4:$AL$80</definedName>
    <definedName name="MPOIN_IN_2015">MorrowPointInflow.Unregulated!$AM$4:$AM$80</definedName>
    <definedName name="MPOIN_IN_2016">MorrowPointInflow.Unregulated!$AN$4:$AN$80</definedName>
    <definedName name="MPOIN_IN_2017">MorrowPointInflow.Unregulated!$AO$4:$AO$80</definedName>
    <definedName name="MPOIN_IN_2018">MorrowPointInflow.Unregulated!$AP$4:$AP$80</definedName>
    <definedName name="MPOIN_IN_2019">MorrowPointInflow.Unregulated!$AQ$4:$AQ$80</definedName>
    <definedName name="MPOIN_IN_2020">MorrowPointInflow.Unregulated!$AR$4:$AR$80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MorrowPointInflow.Unregulated!$C$4:$C$80</definedName>
    <definedName name="MPOIN_IN_Min">MorrowPointInflow.Unregulated!$B$4:$B$80</definedName>
    <definedName name="MPOIN_IN_Most">MorrowPointInflow.Unregulated!$D$4:$D$80</definedName>
    <definedName name="MPOIN_IN_TIME">MorrowPointInflow.Unregulated!$A$4:$A$80</definedName>
    <definedName name="MPSC2.espmvol" localSheetId="21">TempForecast!$A$4:$AJ$64</definedName>
    <definedName name="MPSC2.espmvol_10" localSheetId="21">TempForecast!$A$4:$AJ$64</definedName>
    <definedName name="MPSC2.espmvol_11" localSheetId="21">TempForecast!$A$4:$AJ$64</definedName>
    <definedName name="MPSC2.espmvol_12" localSheetId="21">TempForecast!$A$4:$AJ$64</definedName>
    <definedName name="MPSC2.espmvol_13" localSheetId="21">TempForecast!$A$4:$AJ$64</definedName>
    <definedName name="MPSC2.espmvol_14" localSheetId="21">TempForecast!$A$4:$AJ$64</definedName>
    <definedName name="MPSC2.espmvol_15" localSheetId="21">TempForecast!$A$4:$AJ$64</definedName>
    <definedName name="MPSC2.espmvol_16" localSheetId="21">TempForecast!$A$4:$AJ$64</definedName>
    <definedName name="MPSC2.espmvol_17" localSheetId="21">TempForecast!$A$4:$AJ$64</definedName>
    <definedName name="MPSC2.espmvol_18" localSheetId="21">TempForecast!$A$4:$AJ$64</definedName>
    <definedName name="MPSC2.espmvol_19" localSheetId="21">TempForecast!$A$4:$AJ$64</definedName>
    <definedName name="MPSC2.espmvol_2" localSheetId="21">TempForecast!$A$4:$AE$64</definedName>
    <definedName name="MPSC2.espmvol_20" localSheetId="21">TempForecast!$A$4:$AJ$64</definedName>
    <definedName name="MPSC2.espmvol_21" localSheetId="21">TempForecast!$A$4:$AJ$64</definedName>
    <definedName name="MPSC2.espmvol_22" localSheetId="21">TempForecast!$A$4:$AJ$64</definedName>
    <definedName name="MPSC2.espmvol_23" localSheetId="21">TempForecast!$A$4:$AJ$64</definedName>
    <definedName name="MPSC2.espmvol_24" localSheetId="21">TempForecast!$A$4:$AJ$64</definedName>
    <definedName name="MPSC2.espmvol_25" localSheetId="21">TempForecast!$A$4:$AJ$64</definedName>
    <definedName name="MPSC2.espmvol_26" localSheetId="21">TempForecast!$A$4:$AJ$64</definedName>
    <definedName name="MPSC2.espmvol_27" localSheetId="21">TempForecast!$A$4:$AJ$64</definedName>
    <definedName name="MPSC2.espmvol_28" localSheetId="21">TempForecast!$A$4:$AJ$64</definedName>
    <definedName name="MPSC2.espmvol_29" localSheetId="21">TempForecast!$A$4:$AJ$64</definedName>
    <definedName name="MPSC2.espmvol_3" localSheetId="21">TempForecast!$A$4:$AJ$64</definedName>
    <definedName name="MPSC2.espmvol_30" localSheetId="21">TempForecast!$A$4:$AJ$64</definedName>
    <definedName name="MPSC2.espmvol_31" localSheetId="21">TempForecast!$A$4:$AJ$64</definedName>
    <definedName name="MPSC2.espmvol_32" localSheetId="21">TempForecast!$A$4:$AJ$64</definedName>
    <definedName name="MPSC2.espmvol_33" localSheetId="21">TempForecast!$A$4:$AJ$64</definedName>
    <definedName name="MPSC2.espmvol_34" localSheetId="21">TempForecast!$A$4:$AJ$64</definedName>
    <definedName name="MPSC2.espmvol_35" localSheetId="21">TempForecast!$A$4:$AJ$64</definedName>
    <definedName name="MPSC2.espmvol_36" localSheetId="21">TempForecast!$A$4:$AJ$64</definedName>
    <definedName name="MPSC2.espmvol_37" localSheetId="21">TempForecast!$A$4:$AJ$64</definedName>
    <definedName name="MPSC2.espmvol_38" localSheetId="21">TempForecast!$A$4:$AJ$64</definedName>
    <definedName name="MPSC2.espmvol_39" localSheetId="21">TempForecast!$A$4:$AJ$64</definedName>
    <definedName name="MPSC2.espmvol_4" localSheetId="21">TempForecast!$A$4:$AJ$64</definedName>
    <definedName name="MPSC2.espmvol_40" localSheetId="21">TempForecast!$A$4:$AJ$64</definedName>
    <definedName name="MPSC2.espmvol_41" localSheetId="21">TempForecast!$A$4:$AJ$64</definedName>
    <definedName name="MPSC2.espmvol_42" localSheetId="21">TempForecast!$A$4:$AJ$64</definedName>
    <definedName name="MPSC2.espmvol_5" localSheetId="21">TempForecast!$A$4:$AJ$64</definedName>
    <definedName name="MPSC2.espmvol_6" localSheetId="21">TempForecast!$A$4:$AJ$64</definedName>
    <definedName name="MPSC2.espmvol_7" localSheetId="21">TempForecast!$A$4:$AJ$64</definedName>
    <definedName name="MPSC2.espmvol_8" localSheetId="21">TempForecast!$A$4:$AJ$64</definedName>
    <definedName name="MPSC2.espmvol_9" localSheetId="21">TempForecast!$A$4:$AJ$64</definedName>
    <definedName name="NAVAJ_IN_1981">NavajoInflow.ModUnregulated!$E$4:$E$80</definedName>
    <definedName name="NAVAJ_IN_1982">NavajoInflow.ModUnregulated!$F$4:$F$80</definedName>
    <definedName name="NAVAJ_IN_1983">NavajoInflow.ModUnregulated!$G$4:$G$80</definedName>
    <definedName name="NAVAJ_IN_1984">NavajoInflow.ModUnregulated!$H$4:$H$80</definedName>
    <definedName name="NAVAJ_IN_1985">NavajoInflow.ModUnregulated!$I$4:$I$80</definedName>
    <definedName name="NAVAJ_IN_1986">NavajoInflow.ModUnregulated!$J$4:$J$80</definedName>
    <definedName name="NAVAJ_IN_1987">NavajoInflow.ModUnregulated!$K$4:$K$80</definedName>
    <definedName name="NAVAJ_IN_1988">NavajoInflow.ModUnregulated!$L$4:$L$80</definedName>
    <definedName name="NAVAJ_IN_1989">NavajoInflow.ModUnregulated!$M$4:$M$80</definedName>
    <definedName name="NAVAJ_IN_1990">NavajoInflow.ModUnregulated!$N$4:$N$80</definedName>
    <definedName name="NAVAJ_IN_1991">NavajoInflow.ModUnregulated!$O$4:$O$80</definedName>
    <definedName name="NAVAJ_IN_1992">NavajoInflow.ModUnregulated!$P$4:$P$80</definedName>
    <definedName name="NAVAJ_IN_1993">NavajoInflow.ModUnregulated!$Q$4:$Q$80</definedName>
    <definedName name="NAVAJ_IN_1994">NavajoInflow.ModUnregulated!$R$4:$R$80</definedName>
    <definedName name="NAVAJ_IN_1995">NavajoInflow.ModUnregulated!$S$4:$S$80</definedName>
    <definedName name="NAVAJ_IN_1996">NavajoInflow.ModUnregulated!$T$4:$T$80</definedName>
    <definedName name="NAVAJ_IN_1997">NavajoInflow.ModUnregulated!$U$4:$U$80</definedName>
    <definedName name="NAVAJ_IN_1998">NavajoInflow.ModUnregulated!$V$4:$V$80</definedName>
    <definedName name="NAVAJ_IN_1999">NavajoInflow.ModUnregulated!$W$4:$W$80</definedName>
    <definedName name="NAVAJ_IN_2000">NavajoInflow.ModUnregulated!$X$4:$X$80</definedName>
    <definedName name="NAVAJ_IN_2001">NavajoInflow.ModUnregulated!$Y$4:$Y$80</definedName>
    <definedName name="NAVAJ_IN_2002">NavajoInflow.ModUnregulated!$Z$4:$Z$80</definedName>
    <definedName name="NAVAJ_IN_2003">NavajoInflow.ModUnregulated!$AA$4:$AA$80</definedName>
    <definedName name="NAVAJ_IN_2004">NavajoInflow.ModUnregulated!$AB$4:$AB$80</definedName>
    <definedName name="NAVAJ_IN_2005">NavajoInflow.ModUnregulated!$AC$4:$AC$80</definedName>
    <definedName name="NAVAJ_IN_2006">NavajoInflow.ModUnregulated!$AD$4:$AD$80</definedName>
    <definedName name="NAVAJ_IN_2007">NavajoInflow.ModUnregulated!$AE$4:$AE$80</definedName>
    <definedName name="NAVAJ_IN_2008">NavajoInflow.ModUnregulated!$AF$4:$AF$80</definedName>
    <definedName name="NAVAJ_IN_2009">NavajoInflow.ModUnregulated!$AG$4:$AG$80</definedName>
    <definedName name="NAVAJ_IN_2010">NavajoInflow.ModUnregulated!$AH$4:$AH$80</definedName>
    <definedName name="NAVAJ_IN_2011">NavajoInflow.ModUnregulated!$AI$4:$AI$80</definedName>
    <definedName name="NAVAJ_IN_2012">NavajoInflow.ModUnregulated!$AJ$4:$AJ$80</definedName>
    <definedName name="NAVAJ_IN_2013">NavajoInflow.ModUnregulated!$AK$4:$AK$80</definedName>
    <definedName name="NAVAJ_IN_2014">NavajoInflow.ModUnregulated!$AL$4:$AL$80</definedName>
    <definedName name="NAVAJ_IN_2015">NavajoInflow.ModUnregulated!$AM$4:$AM$80</definedName>
    <definedName name="NAVAJ_IN_2016">NavajoInflow.ModUnregulated!$AN$4:$AN$80</definedName>
    <definedName name="NAVAJ_IN_2017">NavajoInflow.ModUnregulated!$AO$4:$AO$80</definedName>
    <definedName name="NAVAJ_IN_2018">NavajoInflow.ModUnregulated!$AP$4:$AP$80</definedName>
    <definedName name="NAVAJ_IN_2019">NavajoInflow.ModUnregulated!$AQ$4:$AQ$80</definedName>
    <definedName name="NAVAJ_IN_2020">NavajoInflow.ModUnregulated!$AR$4:$AR$80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NavajoInflow.ModUnregulated!$C$4:$C$80</definedName>
    <definedName name="NAVAJ_IN_Min">NavajoInflow.ModUnregulated!$B$4:$B$80</definedName>
    <definedName name="NAVAJ_IN_Most">NavajoInflow.ModUnregulated!$D$4:$D$80</definedName>
    <definedName name="NAVAJ_IN_TIME">NavajoInflow.ModUnregulated!$A$4:$A$80</definedName>
    <definedName name="NavajoMax">HDBQueries!$H$49</definedName>
    <definedName name="NavajoMin">HDBQueries!$H$13</definedName>
    <definedName name="NavajoMost">HDBQueries!$H$85</definedName>
    <definedName name="NFTOF_IN_1981">GainsCrystalToGJ!$E$4:$E$80</definedName>
    <definedName name="NFTOF_IN_1982">GainsCrystalToGJ!$F$4:$F$80</definedName>
    <definedName name="NFTOF_IN_1983">GainsCrystalToGJ!$G$4:$G$80</definedName>
    <definedName name="NFTOF_IN_1984">GainsCrystalToGJ!$H$4:$H$80</definedName>
    <definedName name="NFTOF_IN_1985">GainsCrystalToGJ!$I$4:$I$80</definedName>
    <definedName name="NFTOF_IN_1986">GainsCrystalToGJ!$J$4:$J$80</definedName>
    <definedName name="NFTOF_IN_1987">GainsCrystalToGJ!$K$4:$K$80</definedName>
    <definedName name="NFTOF_IN_1988">GainsCrystalToGJ!$L$4:$L$80</definedName>
    <definedName name="NFTOF_IN_1989">GainsCrystalToGJ!$M$4:$M$80</definedName>
    <definedName name="NFTOF_IN_1990">GainsCrystalToGJ!$N$4:$N$80</definedName>
    <definedName name="NFTOF_IN_1991">GainsCrystalToGJ!$O$4:$O$80</definedName>
    <definedName name="NFTOF_IN_1992">GainsCrystalToGJ!$P$4:$P$80</definedName>
    <definedName name="NFTOF_IN_1993">GainsCrystalToGJ!$Q$4:$Q$80</definedName>
    <definedName name="NFTOF_IN_1994">GainsCrystalToGJ!$R$4:$R$80</definedName>
    <definedName name="NFTOF_IN_1995">GainsCrystalToGJ!$S$4:$S$80</definedName>
    <definedName name="NFTOF_IN_1996">GainsCrystalToGJ!$T$4:$T$80</definedName>
    <definedName name="NFTOF_IN_1997">GainsCrystalToGJ!$U$4:$U$80</definedName>
    <definedName name="NFTOF_IN_1998">GainsCrystalToGJ!$V$4:$V$80</definedName>
    <definedName name="NFTOF_IN_1999">GainsCrystalToGJ!$W$4:$W$80</definedName>
    <definedName name="NFTOF_IN_2000">GainsCrystalToGJ!$X$4:$X$80</definedName>
    <definedName name="NFTOF_IN_2001">GainsCrystalToGJ!$Y$4:$Y$80</definedName>
    <definedName name="NFTOF_IN_2002">GainsCrystalToGJ!$Z$4:$Z$80</definedName>
    <definedName name="NFTOF_IN_2003">GainsCrystalToGJ!$AA$4:$AA$80</definedName>
    <definedName name="NFTOF_IN_2004">GainsCrystalToGJ!$AB$4:$AB$80</definedName>
    <definedName name="NFTOF_IN_2005">GainsCrystalToGJ!$AC$4:$AC$80</definedName>
    <definedName name="NFTOF_IN_2006">GainsCrystalToGJ!$AD$4:$AD$80</definedName>
    <definedName name="NFTOF_IN_2007">GainsCrystalToGJ!$AE$4:$AE$80</definedName>
    <definedName name="NFTOF_IN_2008">GainsCrystalToGJ!$AF$4:$AF$80</definedName>
    <definedName name="NFTOF_IN_2009">GainsCrystalToGJ!$AG$4:$AG$80</definedName>
    <definedName name="NFTOF_IN_2010">GainsCrystalToGJ!$AH$4:$AH$80</definedName>
    <definedName name="NFTOF_IN_2011">GainsCrystalToGJ!$AI$4:$AI$80</definedName>
    <definedName name="NFTOF_IN_2012">GainsCrystalToGJ!$AJ$4:$AJ$80</definedName>
    <definedName name="NFTOF_IN_2013">GainsCrystalToGJ!$AK$4:$AK$80</definedName>
    <definedName name="NFTOF_IN_2014">GainsCrystalToGJ!$AL$4:$AL$80</definedName>
    <definedName name="NFTOF_IN_2015">GainsCrystalToGJ!$AM$4:$AM$80</definedName>
    <definedName name="NFTOF_IN_2016">GainsCrystalToGJ!$AN$4:$AN$80</definedName>
    <definedName name="NFTOF_IN_2017">GainsCrystalToGJ!$AO$4:$AO$80</definedName>
    <definedName name="NFTOF_IN_2018">GainsCrystalToGJ!$AP$4:$AP$80</definedName>
    <definedName name="NFTOF_IN_2019">GainsCrystalToGJ!$AQ$4:$AQ$80</definedName>
    <definedName name="NFTOF_IN_2020">GainsCrystalToGJ!$AR$4:$AR$80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GainsCrystalToGJ!$C$4:$C$80</definedName>
    <definedName name="NFTOF_IN_Min">GainsCrystalToGJ!$B$4:$B$80</definedName>
    <definedName name="NFTOF_IN_Most">GainsCrystalToGJ!$D$4:$D$80</definedName>
    <definedName name="NFTOF_IN_Time">GainsCrystalToGJ!$A$4:$A$80</definedName>
    <definedName name="NodeID">RunInformation!$B$3:$B$21</definedName>
    <definedName name="NVRN5.espmvol" localSheetId="21">TempForecast!$A$4:$AJ$64</definedName>
    <definedName name="NVRN5.espmvol_10" localSheetId="21">TempForecast!$A$4:$AJ$64</definedName>
    <definedName name="NVRN5.espmvol_11" localSheetId="21">TempForecast!$A$4:$AJ$64</definedName>
    <definedName name="NVRN5.espmvol_12" localSheetId="21">TempForecast!$A$4:$AJ$64</definedName>
    <definedName name="NVRN5.espmvol_13" localSheetId="21">TempForecast!$A$4:$AJ$64</definedName>
    <definedName name="NVRN5.espmvol_14" localSheetId="21">TempForecast!$A$4:$AJ$64</definedName>
    <definedName name="NVRN5.espmvol_15" localSheetId="21">TempForecast!$A$4:$AJ$64</definedName>
    <definedName name="NVRN5.espmvol_16" localSheetId="21">TempForecast!$A$4:$AJ$64</definedName>
    <definedName name="NVRN5.espmvol_17" localSheetId="21">TempForecast!$A$4:$AJ$64</definedName>
    <definedName name="NVRN5.espmvol_18" localSheetId="21">TempForecast!$A$4:$AJ$64</definedName>
    <definedName name="NVRN5.espmvol_19" localSheetId="21">TempForecast!$A$4:$AJ$64</definedName>
    <definedName name="NVRN5.espmvol_2" localSheetId="21">TempForecast!$A$4:$AE$64</definedName>
    <definedName name="NVRN5.espmvol_20" localSheetId="21">TempForecast!$A$4:$AJ$64</definedName>
    <definedName name="NVRN5.espmvol_21" localSheetId="21">TempForecast!$A$4:$AJ$64</definedName>
    <definedName name="NVRN5.espmvol_22" localSheetId="21">TempForecast!$A$4:$AJ$64</definedName>
    <definedName name="NVRN5.espmvol_23" localSheetId="21">TempForecast!$A$4:$AJ$64</definedName>
    <definedName name="NVRN5.espmvol_24" localSheetId="21">TempForecast!$A$4:$AJ$64</definedName>
    <definedName name="NVRN5.espmvol_25" localSheetId="21">TempForecast!$A$4:$AJ$64</definedName>
    <definedName name="NVRN5.espmvol_26" localSheetId="21">TempForecast!$A$4:$AJ$64</definedName>
    <definedName name="NVRN5.espmvol_27" localSheetId="21">TempForecast!$A$4:$AJ$64</definedName>
    <definedName name="NVRN5.espmvol_28" localSheetId="21">TempForecast!$A$4:$AJ$64</definedName>
    <definedName name="NVRN5.espmvol_29" localSheetId="21">TempForecast!$A$4:$AJ$64</definedName>
    <definedName name="NVRN5.espmvol_3" localSheetId="21">TempForecast!$A$4:$AJ$64</definedName>
    <definedName name="NVRN5.espmvol_30" localSheetId="21">TempForecast!$A$4:$AJ$64</definedName>
    <definedName name="NVRN5.espmvol_31" localSheetId="21">TempForecast!$A$4:$AJ$64</definedName>
    <definedName name="NVRN5.espmvol_32" localSheetId="21">TempForecast!$A$4:$AJ$64</definedName>
    <definedName name="NVRN5.espmvol_33" localSheetId="21">TempForecast!$A$4:$AJ$64</definedName>
    <definedName name="NVRN5.espmvol_34" localSheetId="21">TempForecast!$A$4:$AJ$64</definedName>
    <definedName name="NVRN5.espmvol_35" localSheetId="21">TempForecast!$A$4:$AJ$64</definedName>
    <definedName name="NVRN5.espmvol_36" localSheetId="21">TempForecast!$A$4:$AJ$64</definedName>
    <definedName name="NVRN5.espmvol_37" localSheetId="21">TempForecast!$A$4:$AJ$64</definedName>
    <definedName name="NVRN5.espmvol_38" localSheetId="21">TempForecast!$A$4:$AJ$64</definedName>
    <definedName name="NVRN5.espmvol_39" localSheetId="21">TempForecast!$A$4:$AJ$64</definedName>
    <definedName name="NVRN5.espmvol_4" localSheetId="21">TempForecast!$A$4:$AJ$64</definedName>
    <definedName name="NVRN5.espmvol_40" localSheetId="21">TempForecast!$A$4:$AJ$64</definedName>
    <definedName name="NVRN5.espmvol_41" localSheetId="21">TempForecast!$A$4:$AJ$64</definedName>
    <definedName name="NVRN5.espmvol_42" localSheetId="21">TempForecast!$A$4:$AJ$64</definedName>
    <definedName name="NVRN5.espmvol_5" localSheetId="21">TempForecast!$A$4:$AJ$64</definedName>
    <definedName name="NVRN5.espmvol_6" localSheetId="21">TempForecast!$A$4:$AJ$64</definedName>
    <definedName name="NVRN5.espmvol_7" localSheetId="21">TempForecast!$A$4:$AJ$64</definedName>
    <definedName name="NVRN5.espmvol_8" localSheetId="21">TempForecast!$A$4:$AJ$64</definedName>
    <definedName name="NVRN5.espmvol_9" localSheetId="21">TempForecast!$A$4:$AJ$64</definedName>
    <definedName name="PkrToImp_1981">PkrToImp!$B$4:$B$15</definedName>
    <definedName name="PkrToImp_1982">PkrToImp!$C$4:$C$15</definedName>
    <definedName name="PkrToImp_1983">PkrToImp!$D$4:$D$15</definedName>
    <definedName name="PkrToImp_1984">PkrToImp!$E$4:$E$15</definedName>
    <definedName name="PkrToImp_1985">PkrToImp!$F$4:$F$15</definedName>
    <definedName name="PkrToImp_1986">PkrToImp!$G$4:$G$15</definedName>
    <definedName name="PkrToImp_1987">PkrToImp!$H$4:$H$15</definedName>
    <definedName name="PkrToImp_1988">PkrToImp!$I$4:$I$15</definedName>
    <definedName name="PkrToImp_1989">PkrToImp!$J$4:$J$15</definedName>
    <definedName name="PkrToImp_1990">PkrToImp!$K$4:$K$15</definedName>
    <definedName name="PkrToImp_1991">PkrToImp!$L$4:$L$15</definedName>
    <definedName name="PkrToImp_1992">PkrToImp!$M$4:$M$15</definedName>
    <definedName name="PkrToImp_1993">PkrToImp!$N$4:$N$15</definedName>
    <definedName name="PkrToImp_1994">PkrToImp!$O$4:$O$15</definedName>
    <definedName name="PkrToImp_1995">PkrToImp!$P$4:$P$15</definedName>
    <definedName name="PkrToImp_1996">PkrToImp!$Q$4:$Q$15</definedName>
    <definedName name="PkrToImp_1997">PkrToImp!$R$4:$R$15</definedName>
    <definedName name="PkrToImp_1998">PkrToImp!$S$4:$S$15</definedName>
    <definedName name="PkrToImp_1999">PkrToImp!$T$4:$T$15</definedName>
    <definedName name="PkrToImp_2000">PkrToImp!$U$4:$U$15</definedName>
    <definedName name="PkrToImp_2001">PkrToImp!$V$4:$V$15</definedName>
    <definedName name="PkrToImp_2002">PkrToImp!$W$4:$W$15</definedName>
    <definedName name="PkrToImp_2003">PkrToImp!$X$4:$X$15</definedName>
    <definedName name="PkrToImp_2004">PkrToImp!$Y$4:$Y$15</definedName>
    <definedName name="PkrToImp_2005">PkrToImp!$Z$4:$Z$15</definedName>
    <definedName name="PkrToImp_2006">PkrToImp!$AA$4:$AA$15</definedName>
    <definedName name="PkrToImp_2007">PkrToImp!$AB$4:$AB$15</definedName>
    <definedName name="PkrToImp_2008">PkrToImp!$AC$4:$AC$15</definedName>
    <definedName name="PkrToImp_2009">PkrToImp!$AD$4:$AD$15</definedName>
    <definedName name="PkrToImp_2010">PkrToImp!$AE$4:$AE$15</definedName>
    <definedName name="PkrToImp_2011">PkrToImp!$AF$4:$AF$15</definedName>
    <definedName name="PkrToImp_2012">PkrToImp!$AG$4:$AG$15</definedName>
    <definedName name="PkrToImp_2013">PkrToImp!$AH$4:$AH$15</definedName>
    <definedName name="PkrToImp_2014">PkrToImp!$AI$4:$AI$15</definedName>
    <definedName name="PkrToImp_2015">PkrToImp!$AJ$4:$AJ$15</definedName>
    <definedName name="PkrToImp_2016">PkrToImp!$AK$4:$AK$15</definedName>
    <definedName name="PkrToImp_2017">PkrToImp!$AL$4:$AL$15</definedName>
    <definedName name="PkrToImp_2018">PkrToImp!$AM$4:$AM$15</definedName>
    <definedName name="PkrToImp_2019">PkrToImp!$AN$4:$AN$15</definedName>
    <definedName name="PkrToImp_2020">PkrToImp!$AO$4:$AO$15</definedName>
    <definedName name="PkrToImp_2021">PkrToImp!$AP$4:$AP$15</definedName>
    <definedName name="PkrToImp_In_1981">GainsPkrToImp!$E$4:$E$71</definedName>
    <definedName name="PkrToImp_In_1982">GainsPkrToImp!$F$4:$F$71</definedName>
    <definedName name="PkrToImp_In_1983">GainsPkrToImp!$G$4:$G$71</definedName>
    <definedName name="PkrToImp_In_1984">GainsPkrToImp!$H$4:$H$71</definedName>
    <definedName name="PkrToImp_In_1985">GainsPkrToImp!$I$4:$I$71</definedName>
    <definedName name="PkrToImp_In_1986">GainsPkrToImp!$J$4:$J$71</definedName>
    <definedName name="PkrToImp_In_1987">GainsPkrToImp!$K$4:$K$71</definedName>
    <definedName name="PkrToImp_In_1988">GainsPkrToImp!$L$4:$L$71</definedName>
    <definedName name="PkrToImp_In_1989">GainsPkrToImp!$M$4:$M$71</definedName>
    <definedName name="PkrToImp_In_1990">GainsPkrToImp!$N$4:$N$71</definedName>
    <definedName name="PkrToImp_In_1991">GainsPkrToImp!$O$4:$O$71</definedName>
    <definedName name="PkrToImp_In_1992">GainsPkrToImp!$P$4:$P$71</definedName>
    <definedName name="PkrToImp_In_1993">GainsPkrToImp!$Q$4:$Q$71</definedName>
    <definedName name="PkrToImp_In_1994">GainsPkrToImp!$R$4:$R$71</definedName>
    <definedName name="PkrToImp_In_1995">GainsPkrToImp!$S$4:$S$71</definedName>
    <definedName name="PkrToImp_In_1996">GainsPkrToImp!$T$4:$T$71</definedName>
    <definedName name="PkrToImp_In_1997">GainsPkrToImp!$U$4:$U$71</definedName>
    <definedName name="PkrToImp_In_1998">GainsPkrToImp!$V$4:$V$71</definedName>
    <definedName name="PkrToImp_In_1999">GainsPkrToImp!$W$4:$W$71</definedName>
    <definedName name="PkrToImp_In_2000">GainsPkrToImp!$X$4:$X$71</definedName>
    <definedName name="PkrToImp_In_2001">GainsPkrToImp!$Y$4:$Y$71</definedName>
    <definedName name="PkrToImp_In_2002">GainsPkrToImp!$Z$4:$Z$71</definedName>
    <definedName name="PkrToImp_In_2003">GainsPkrToImp!$AA$4:$AA$71</definedName>
    <definedName name="PkrToImp_In_2004">GainsPkrToImp!$AB$4:$AB$71</definedName>
    <definedName name="PkrToImp_In_2005">GainsPkrToImp!$AC$4:$AC$71</definedName>
    <definedName name="PkrToImp_In_2006">GainsPkrToImp!$AD$4:$AD$71</definedName>
    <definedName name="PkrToImp_In_2007">GainsPkrToImp!$AE$4:$AE$71</definedName>
    <definedName name="PkrToImp_In_2008">GainsPkrToImp!$AF$4:$AF$71</definedName>
    <definedName name="PkrToImp_In_2009">GainsPkrToImp!$AG$4:$AG$71</definedName>
    <definedName name="PkrToImp_In_2010">GainsPkrToImp!$AH$4:$AH$71</definedName>
    <definedName name="PkrToImp_In_2011">GainsPkrToImp!$AI$4:$AI$71</definedName>
    <definedName name="PkrToImp_In_2012">GainsPkrToImp!$AJ$4:$AJ$71</definedName>
    <definedName name="PkrToImp_In_2013">GainsPkrToImp!$AK$4:$AK$71</definedName>
    <definedName name="PkrToImp_In_2014">GainsPkrToImp!$AL$4:$AL$71</definedName>
    <definedName name="PkrToImp_In_2015">GainsPkrToImp!$AM$4:$AM$71</definedName>
    <definedName name="PkrToImp_In_2016">GainsPkrToImp!$AN$4:$AN$71</definedName>
    <definedName name="PkrToImp_In_2017">GainsPkrToImp!$AO$4:$AO$71</definedName>
    <definedName name="PkrToImp_In_Max">GainsPkrToImp!$C$4:$C$71</definedName>
    <definedName name="PkrToImp_In_Min">GainsPkrToImp!$B$4:$B$71</definedName>
    <definedName name="PkrToImp_In_Most">GainsPkrToImp!$D$4:$D$71</definedName>
    <definedName name="PkrToImp_In_Time">GainsPkrToImp!$A$4:$A$71</definedName>
    <definedName name="POWEL_IN_1981">PowellInflow.Unregulated!$E$4:$E$80</definedName>
    <definedName name="POWEL_IN_1982">PowellInflow.Unregulated!$F$4:$F$80</definedName>
    <definedName name="POWEL_IN_1983">PowellInflow.Unregulated!$G$4:$G$80</definedName>
    <definedName name="POWEL_IN_1984">PowellInflow.Unregulated!$H$4:$H$80</definedName>
    <definedName name="POWEL_IN_1985">PowellInflow.Unregulated!$I$4:$I$80</definedName>
    <definedName name="POWEL_IN_1986">PowellInflow.Unregulated!$J$4:$J$80</definedName>
    <definedName name="POWEL_IN_1987">PowellInflow.Unregulated!$K$4:$K$80</definedName>
    <definedName name="POWEL_IN_1988">PowellInflow.Unregulated!$L$4:$L$80</definedName>
    <definedName name="POWEL_IN_1989">PowellInflow.Unregulated!$M$4:$M$80</definedName>
    <definedName name="POWEL_IN_1990">PowellInflow.Unregulated!$N$4:$N$80</definedName>
    <definedName name="POWEL_IN_1991">PowellInflow.Unregulated!$O$4:$O$80</definedName>
    <definedName name="POWEL_IN_1992">PowellInflow.Unregulated!$P$4:$P$80</definedName>
    <definedName name="POWEL_IN_1993">PowellInflow.Unregulated!$Q$4:$Q$80</definedName>
    <definedName name="POWEL_IN_1994">PowellInflow.Unregulated!$R$4:$R$80</definedName>
    <definedName name="POWEL_IN_1995">PowellInflow.Unregulated!$S$4:$S$80</definedName>
    <definedName name="POWEL_IN_1996">PowellInflow.Unregulated!$T$4:$T$80</definedName>
    <definedName name="POWEL_IN_1997">PowellInflow.Unregulated!$U$4:$U$80</definedName>
    <definedName name="POWEL_IN_1998">PowellInflow.Unregulated!$V$4:$V$80</definedName>
    <definedName name="POWEL_IN_1999">PowellInflow.Unregulated!$W$4:$W$80</definedName>
    <definedName name="POWEL_IN_2000">PowellInflow.Unregulated!$X$4:$X$80</definedName>
    <definedName name="POWEL_IN_2001">PowellInflow.Unregulated!$Y$4:$Y$80</definedName>
    <definedName name="POWEL_IN_2002">PowellInflow.Unregulated!$Z$4:$Z$80</definedName>
    <definedName name="POWEL_IN_2003">PowellInflow.Unregulated!$AA$4:$AA$80</definedName>
    <definedName name="POWEL_IN_2004">PowellInflow.Unregulated!$AB$4:$AB$80</definedName>
    <definedName name="POWEL_IN_2005">PowellInflow.Unregulated!$AC$4:$AC$80</definedName>
    <definedName name="POWEL_IN_2006">PowellInflow.Unregulated!$AD$4:$AD$80</definedName>
    <definedName name="POWEL_IN_2007">PowellInflow.Unregulated!$AE$4:$AE$80</definedName>
    <definedName name="POWEL_IN_2008">PowellInflow.Unregulated!$AF$4:$AF$80</definedName>
    <definedName name="POWEL_IN_2009">PowellInflow.Unregulated!$AG$4:$AG$80</definedName>
    <definedName name="POWEL_IN_2010">PowellInflow.Unregulated!$AH$4:$AH$80</definedName>
    <definedName name="POWEL_IN_2011">PowellInflow.Unregulated!$AI$4:$AI$80</definedName>
    <definedName name="POWEL_IN_2012">PowellInflow.Unregulated!$AJ$4:$AJ$80</definedName>
    <definedName name="POWEL_IN_2013">PowellInflow.Unregulated!$AK$4:$AK$80</definedName>
    <definedName name="POWEL_IN_2014">PowellInflow.Unregulated!$AL$4:$AL$80</definedName>
    <definedName name="POWEL_IN_2015">PowellInflow.Unregulated!$AM$4:$AM$80</definedName>
    <definedName name="POWEL_IN_2016">PowellInflow.Unregulated!$AN$4:$AN$80</definedName>
    <definedName name="POWEL_IN_2017">PowellInflow.Unregulated!$AO$4:$AO$80</definedName>
    <definedName name="POWEL_IN_2018">PowellInflow.Unregulated!$AP$4:$AP$80</definedName>
    <definedName name="POWEL_IN_2019">PowellInflow.Unregulated!$AQ$4:$AQ$80</definedName>
    <definedName name="POWEL_IN_2020">PowellInflow.Unregulated!$AR$4:$AR$80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PowellInflow.Unregulated!$C$4:$C$80</definedName>
    <definedName name="POWEL_IN_Min">PowellInflow.Unregulated!$B$4:$B$80</definedName>
    <definedName name="POWEL_IN_Most">PowellInflow.Unregulated!$D$4:$D$80</definedName>
    <definedName name="POWEL_IN_TIME">PowellInflow.Unregulated!$A$4:$A$80</definedName>
    <definedName name="PowellMax">HDBQueries!$E$49</definedName>
    <definedName name="PowellMin">HDBQueries!$E$13</definedName>
    <definedName name="PowellMost">HDBQueries!$E$85</definedName>
    <definedName name="PTMGAL_IN_1981">PowellToMeadGainsAbvLeesFerry!$E$4:$E$71</definedName>
    <definedName name="PTMGAL_IN_1982">PowellToMeadGainsAbvLeesFerry!$F$4:$F$71</definedName>
    <definedName name="PTMGAL_IN_1983">PowellToMeadGainsAbvLeesFerry!$G$4:$G$71</definedName>
    <definedName name="PTMGAL_IN_1984">PowellToMeadGainsAbvLeesFerry!$H$4:$H$71</definedName>
    <definedName name="PTMGAL_IN_1985">PowellToMeadGainsAbvLeesFerry!$I$4:$I$71</definedName>
    <definedName name="PTMGAL_IN_1986">PowellToMeadGainsAbvLeesFerry!$J$4:$J$71</definedName>
    <definedName name="PTMGAL_IN_1987">PowellToMeadGainsAbvLeesFerry!$K$4:$K$71</definedName>
    <definedName name="PTMGAL_IN_1988">PowellToMeadGainsAbvLeesFerry!$L$4:$L$71</definedName>
    <definedName name="PTMGAL_IN_1989">PowellToMeadGainsAbvLeesFerry!$M$4:$M$71</definedName>
    <definedName name="PTMGAL_IN_1990">PowellToMeadGainsAbvLeesFerry!$N$4:$N$71</definedName>
    <definedName name="PTMGAL_IN_1991">PowellToMeadGainsAbvLeesFerry!$O$4:$O$71</definedName>
    <definedName name="PTMGAL_IN_1992">PowellToMeadGainsAbvLeesFerry!$P$4:$P$71</definedName>
    <definedName name="PTMGAL_IN_1993">PowellToMeadGainsAbvLeesFerry!$Q$4:$Q$71</definedName>
    <definedName name="PTMGAL_IN_1994">PowellToMeadGainsAbvLeesFerry!$R$4:$R$71</definedName>
    <definedName name="PTMGAL_IN_1995">PowellToMeadGainsAbvLeesFerry!$S$4:$S$71</definedName>
    <definedName name="PTMGAL_IN_1996">PowellToMeadGainsAbvLeesFerry!$T$4:$T$71</definedName>
    <definedName name="PTMGAL_IN_1997">PowellToMeadGainsAbvLeesFerry!$U$4:$U$71</definedName>
    <definedName name="PTMGAL_IN_1998">PowellToMeadGainsAbvLeesFerry!$V$4:$V$71</definedName>
    <definedName name="PTMGAL_IN_1999">PowellToMeadGainsAbvLeesFerry!$W$4:$W$71</definedName>
    <definedName name="PTMGAL_IN_2000">PowellToMeadGainsAbvLeesFerry!$X$4:$X$71</definedName>
    <definedName name="PTMGAL_IN_2001">PowellToMeadGainsAbvLeesFerry!$Y$4:$Y$71</definedName>
    <definedName name="PTMGAL_IN_2002">PowellToMeadGainsAbvLeesFerry!$Z$4:$Z$71</definedName>
    <definedName name="PTMGAL_IN_2003">PowellToMeadGainsAbvLeesFerry!$AA$4:$AA$71</definedName>
    <definedName name="PTMGAL_IN_2004">PowellToMeadGainsAbvLeesFerry!$AB$4:$AB$71</definedName>
    <definedName name="PTMGAL_IN_2005">PowellToMeadGainsAbvLeesFerry!$AC$4:$AC$71</definedName>
    <definedName name="PTMGAL_IN_2006">PowellToMeadGainsAbvLeesFerry!$AD$4:$AD$71</definedName>
    <definedName name="PTMGAL_IN_2007">PowellToMeadGainsAbvLeesFerry!$AE$4:$AE$71</definedName>
    <definedName name="PTMGAL_IN_2008">PowellToMeadGainsAbvLeesFerry!$AF$4:$AF$71</definedName>
    <definedName name="PTMGAL_IN_2009">PowellToMeadGainsAbvLeesFerry!$AG$4:$AG$71</definedName>
    <definedName name="PTMGAL_IN_2010">PowellToMeadGainsAbvLeesFerry!$AH$4:$AH$71</definedName>
    <definedName name="PTMGAL_IN_2011">PowellToMeadGainsAbvLeesFerry!$AI$4:$AI$71</definedName>
    <definedName name="PTMGAL_IN_2012">PowellToMeadGainsAbvLeesFerry!$AJ$4:$AJ$71</definedName>
    <definedName name="PTMGAL_IN_2013">PowellToMeadGainsAbvLeesFerry!$AK$4:$AK$71</definedName>
    <definedName name="PTMGAL_IN_2014">PowellToMeadGainsAbvLeesFerry!$AL$4:$AL$71</definedName>
    <definedName name="PTMGAL_IN_2015">PowellToMeadGainsAbvLeesFerry!$AM$4:$AM$71</definedName>
    <definedName name="PTMGAL_IN_2016">PowellToMeadGainsAbvLeesFerry!$AN$4:$AN$71</definedName>
    <definedName name="PTMGAL_IN_2017">PowellToMeadGainsAbvLeesFerry!$AO$4:$AO$71</definedName>
    <definedName name="PTMGAL_IN_2018">PowellToMeadGainsAbvLeesFerry!$AP$4:$AP$71</definedName>
    <definedName name="PTMGAL_IN_2019">PowellToMeadGainsAbvLeesFerry!$AQ$4:$AQ$71</definedName>
    <definedName name="PTMGAL_IN_2020">PowellToMeadGainsAbvLeesFerry!$AR$4:$AR$71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PowellToMeadGainsAbvLeesFerry!$C$4:$C$71</definedName>
    <definedName name="PTMGAL_IN_Min">PowellToMeadGainsAbvLeesFerry!$B$4:$B$71</definedName>
    <definedName name="PTMGAL_IN_Most">PowellToMeadGainsAbvLeesFerry!$D$4:$D$71</definedName>
    <definedName name="PTMGAL_IN_Time">PowellToMeadGainsAbvLeesFerry!$A$4:$A$71</definedName>
    <definedName name="PTMGC_IN_1981">PowellToMeadGainsGrandCanyon!$E$4:$E$71</definedName>
    <definedName name="PTMGC_IN_1982">PowellToMeadGainsGrandCanyon!$F$4:$F$71</definedName>
    <definedName name="PTMGC_IN_1983">PowellToMeadGainsGrandCanyon!$G$4:$G$71</definedName>
    <definedName name="PTMGC_IN_1984">PowellToMeadGainsGrandCanyon!$H$4:$H$71</definedName>
    <definedName name="PTMGC_IN_1985">PowellToMeadGainsGrandCanyon!$I$4:$I$71</definedName>
    <definedName name="PTMGC_IN_1986">PowellToMeadGainsGrandCanyon!$J$4:$J$71</definedName>
    <definedName name="PTMGC_IN_1987">PowellToMeadGainsGrandCanyon!$K$4:$K$71</definedName>
    <definedName name="PTMGC_IN_1988">PowellToMeadGainsGrandCanyon!$L$4:$L$71</definedName>
    <definedName name="PTMGC_IN_1989">PowellToMeadGainsGrandCanyon!$M$4:$M$71</definedName>
    <definedName name="PTMGC_IN_1990">PowellToMeadGainsGrandCanyon!$N$4:$N$71</definedName>
    <definedName name="PTMGC_IN_1991">PowellToMeadGainsGrandCanyon!$O$4:$O$71</definedName>
    <definedName name="PTMGC_IN_1992">PowellToMeadGainsGrandCanyon!$P$4:$P$71</definedName>
    <definedName name="PTMGC_IN_1993">PowellToMeadGainsGrandCanyon!$Q$4:$Q$71</definedName>
    <definedName name="PTMGC_IN_1994">PowellToMeadGainsGrandCanyon!$R$4:$R$71</definedName>
    <definedName name="PTMGC_IN_1995">PowellToMeadGainsGrandCanyon!$S$4:$S$71</definedName>
    <definedName name="PTMGC_IN_1996">PowellToMeadGainsGrandCanyon!$T$4:$T$71</definedName>
    <definedName name="PTMGC_IN_1997">PowellToMeadGainsGrandCanyon!$U$4:$U$71</definedName>
    <definedName name="PTMGC_IN_1998">PowellToMeadGainsGrandCanyon!$V$4:$V$71</definedName>
    <definedName name="PTMGC_IN_1999">PowellToMeadGainsGrandCanyon!$W$4:$W$71</definedName>
    <definedName name="PTMGC_IN_2000">PowellToMeadGainsGrandCanyon!$X$4:$X$71</definedName>
    <definedName name="PTMGC_IN_2001">PowellToMeadGainsGrandCanyon!$Y$4:$Y$71</definedName>
    <definedName name="PTMGC_IN_2002">PowellToMeadGainsGrandCanyon!$Z$4:$Z$71</definedName>
    <definedName name="PTMGC_IN_2003">PowellToMeadGainsGrandCanyon!$AA$4:$AA$71</definedName>
    <definedName name="PTMGC_IN_2004">PowellToMeadGainsGrandCanyon!$AB$4:$AB$71</definedName>
    <definedName name="PTMGC_IN_2005">PowellToMeadGainsGrandCanyon!$AC$4:$AC$71</definedName>
    <definedName name="PTMGC_IN_2006">PowellToMeadGainsGrandCanyon!$AD$4:$AD$71</definedName>
    <definedName name="PTMGC_IN_2007">PowellToMeadGainsGrandCanyon!$AE$4:$AE$71</definedName>
    <definedName name="PTMGC_IN_2008">PowellToMeadGainsGrandCanyon!$AF$4:$AF$71</definedName>
    <definedName name="PTMGC_IN_2009">PowellToMeadGainsGrandCanyon!$AG$4:$AG$71</definedName>
    <definedName name="PTMGC_IN_2010">PowellToMeadGainsGrandCanyon!$AH$4:$AH$71</definedName>
    <definedName name="PTMGC_IN_2011">PowellToMeadGainsGrandCanyon!$AI$4:$AI$71</definedName>
    <definedName name="PTMGC_IN_2012">PowellToMeadGainsGrandCanyon!$AJ$4:$AJ$71</definedName>
    <definedName name="PTMGC_IN_2013">PowellToMeadGainsGrandCanyon!$AK$4:$AK$71</definedName>
    <definedName name="PTMGC_IN_2014">PowellToMeadGainsGrandCanyon!$AL$4:$AL$71</definedName>
    <definedName name="PTMGC_IN_2015">PowellToMeadGainsGrandCanyon!$AM$4:$AM$71</definedName>
    <definedName name="PTMGC_IN_2016">PowellToMeadGainsGrandCanyon!$AN$4:$AN$71</definedName>
    <definedName name="PTMGC_IN_2017">PowellToMeadGainsGrandCanyon!$AO$4:$AO$71</definedName>
    <definedName name="PTMGC_IN_2018">PowellToMeadGainsGrandCanyon!$AP$4:$AP$71</definedName>
    <definedName name="PTMGC_IN_2019">PowellToMeadGainsGrandCanyon!$AQ$4:$AQ$71</definedName>
    <definedName name="PTMGC_IN_2020">PowellToMeadGainsGrandCanyon!$AR$4:$AR$71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PowellToMeadGainsGrandCanyon!$C$4:$C$71</definedName>
    <definedName name="PTMGC_IN_Min">PowellToMeadGainsGrandCanyon!$B$4:$B$71</definedName>
    <definedName name="PTMGC_IN_Most">PowellToMeadGainsGrandCanyon!$D$4:$D$71</definedName>
    <definedName name="PTMGC_IN_Time">PowellToMeadGainsGrandCanyon!$A$4:$A$71</definedName>
    <definedName name="PTMGH_IN_1981">PowellToMeadGainsAboveHoover!$E$4:$E$71</definedName>
    <definedName name="PTMGH_IN_1982">PowellToMeadGainsAboveHoover!$F$4:$F$71</definedName>
    <definedName name="PTMGH_IN_1983">PowellToMeadGainsAboveHoover!$G$4:$G$71</definedName>
    <definedName name="PTMGH_IN_1984">PowellToMeadGainsAboveHoover!$H$4:$H$71</definedName>
    <definedName name="PTMGH_IN_1985">PowellToMeadGainsAboveHoover!$I$4:$I$71</definedName>
    <definedName name="PTMGH_IN_1986">PowellToMeadGainsAboveHoover!$J$4:$J$71</definedName>
    <definedName name="PTMGH_IN_1987">PowellToMeadGainsAboveHoover!$K$4:$K$71</definedName>
    <definedName name="PTMGH_IN_1988">PowellToMeadGainsAboveHoover!$L$4:$L$71</definedName>
    <definedName name="PTMGH_IN_1989">PowellToMeadGainsAboveHoover!$M$4:$M$71</definedName>
    <definedName name="PTMGH_IN_1990">PowellToMeadGainsAboveHoover!$N$4:$N$71</definedName>
    <definedName name="PTMGH_IN_1991">PowellToMeadGainsAboveHoover!$O$4:$O$71</definedName>
    <definedName name="PTMGH_IN_1992">PowellToMeadGainsAboveHoover!$P$4:$P$71</definedName>
    <definedName name="PTMGH_IN_1993">PowellToMeadGainsAboveHoover!$Q$4:$Q$71</definedName>
    <definedName name="PTMGH_IN_1994">PowellToMeadGainsAboveHoover!$R$4:$R$71</definedName>
    <definedName name="PTMGH_IN_1995">PowellToMeadGainsAboveHoover!$S$4:$S$71</definedName>
    <definedName name="PTMGH_IN_1996">PowellToMeadGainsAboveHoover!$T$4:$T$71</definedName>
    <definedName name="PTMGH_IN_1997">PowellToMeadGainsAboveHoover!$U$4:$U$71</definedName>
    <definedName name="PTMGH_IN_1998">PowellToMeadGainsAboveHoover!$V$4:$V$71</definedName>
    <definedName name="PTMGH_IN_1999">PowellToMeadGainsAboveHoover!$W$4:$W$71</definedName>
    <definedName name="PTMGH_IN_2000">PowellToMeadGainsAboveHoover!$X$4:$X$71</definedName>
    <definedName name="PTMGH_IN_2001">PowellToMeadGainsAboveHoover!$Y$4:$Y$71</definedName>
    <definedName name="PTMGH_IN_2002">PowellToMeadGainsAboveHoover!$Z$4:$Z$71</definedName>
    <definedName name="PTMGH_IN_2003">PowellToMeadGainsAboveHoover!$AA$4:$AA$71</definedName>
    <definedName name="PTMGH_IN_2004">PowellToMeadGainsAboveHoover!$AB$4:$AB$71</definedName>
    <definedName name="PTMGH_IN_2005">PowellToMeadGainsAboveHoover!$AC$4:$AC$71</definedName>
    <definedName name="PTMGH_IN_2006">PowellToMeadGainsAboveHoover!$AD$4:$AD$71</definedName>
    <definedName name="PTMGH_IN_2007">PowellToMeadGainsAboveHoover!$AE$4:$AE$71</definedName>
    <definedName name="PTMGH_IN_2008">PowellToMeadGainsAboveHoover!$AF$4:$AF$71</definedName>
    <definedName name="PTMGH_IN_2009">PowellToMeadGainsAboveHoover!$AG$4:$AG$71</definedName>
    <definedName name="PTMGH_IN_2010">PowellToMeadGainsAboveHoover!$AH$4:$AH$71</definedName>
    <definedName name="PTMGH_IN_2011">PowellToMeadGainsAboveHoover!$AI$4:$AI$71</definedName>
    <definedName name="PTMGH_IN_2012">PowellToMeadGainsAboveHoover!$AJ$4:$AJ$71</definedName>
    <definedName name="PTMGH_IN_2013">PowellToMeadGainsAboveHoover!$AK$4:$AK$71</definedName>
    <definedName name="PTMGH_IN_2014">PowellToMeadGainsAboveHoover!$AL$4:$AL$71</definedName>
    <definedName name="PTMGH_IN_2015">PowellToMeadGainsAboveHoover!$AM$4:$AM$71</definedName>
    <definedName name="PTMGH_IN_2016">PowellToMeadGainsAboveHoover!$AN$4:$AN$71</definedName>
    <definedName name="PTMGH_IN_2017">PowellToMeadGainsAboveHoover!$AO$4:$AO$71</definedName>
    <definedName name="PTMGH_IN_2018">PowellToMeadGainsAboveHoover!$AP$4:$AP$71</definedName>
    <definedName name="PTMGH_IN_2019">PowellToMeadGainsAboveHoover!$AQ$4:$AQ$71</definedName>
    <definedName name="PTMGH_IN_2020">PowellToMeadGainsAboveHoover!$AR$4:$AR$71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PowellToMeadGainsAboveHoover!$C$4:$C$71</definedName>
    <definedName name="PTMGH_IN_Min">PowellToMeadGainsAboveHoover!$B$4:$B$71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HDBQueries!$I$49</definedName>
    <definedName name="TaylorParkMin">HDBQueries!$I$13</definedName>
    <definedName name="TaylorParkMost">HDBQueries!$I$85</definedName>
    <definedName name="TImeMin">HDBQueries!$B$13:$O$13</definedName>
    <definedName name="TimestepID">RunInformation!$I$3:$I$52</definedName>
    <definedName name="TPARK_IN_1981">TaylorPark.Inflow!$E$4:$E$80</definedName>
    <definedName name="TPARK_IN_1982">TaylorPark.Inflow!$F$4:$F$80</definedName>
    <definedName name="TPARK_IN_1983">TaylorPark.Inflow!$G$4:$G$80</definedName>
    <definedName name="TPARK_IN_1984">TaylorPark.Inflow!$H$4:$H$80</definedName>
    <definedName name="TPARK_IN_1985">TaylorPark.Inflow!$I$4:$I$80</definedName>
    <definedName name="TPARK_IN_1986">TaylorPark.Inflow!$J$4:$J$80</definedName>
    <definedName name="TPARK_IN_1987">TaylorPark.Inflow!$K$4:$K$80</definedName>
    <definedName name="TPARK_IN_1988">TaylorPark.Inflow!$L$4:$L$80</definedName>
    <definedName name="TPARK_IN_1989">TaylorPark.Inflow!$M$4:$M$80</definedName>
    <definedName name="TPARK_IN_1990">TaylorPark.Inflow!$N$4:$N$80</definedName>
    <definedName name="TPARK_IN_1991">TaylorPark.Inflow!$O$4:$O$80</definedName>
    <definedName name="TPARK_IN_1992">TaylorPark.Inflow!$P$4:$P$80</definedName>
    <definedName name="TPARK_IN_1993">TaylorPark.Inflow!$Q$4:$Q$80</definedName>
    <definedName name="TPARK_IN_1994">TaylorPark.Inflow!$R$4:$R$80</definedName>
    <definedName name="TPARK_IN_1995">TaylorPark.Inflow!$S$4:$S$80</definedName>
    <definedName name="TPARK_IN_1996">TaylorPark.Inflow!$T$4:$T$80</definedName>
    <definedName name="TPARK_IN_1997">TaylorPark.Inflow!$U$4:$U$80</definedName>
    <definedName name="TPARK_IN_1998">TaylorPark.Inflow!$V$4:$V$80</definedName>
    <definedName name="TPARK_IN_1999">TaylorPark.Inflow!$W$4:$W$80</definedName>
    <definedName name="TPARK_IN_2000">TaylorPark.Inflow!$X$4:$X$80</definedName>
    <definedName name="TPARK_IN_2001">TaylorPark.Inflow!$Y$4:$Y$80</definedName>
    <definedName name="TPARK_IN_2002">TaylorPark.Inflow!$Z$4:$Z$80</definedName>
    <definedName name="TPARK_IN_2003">TaylorPark.Inflow!$AA$4:$AA$80</definedName>
    <definedName name="TPARK_IN_2004">TaylorPark.Inflow!$AB$4:$AB$80</definedName>
    <definedName name="TPARK_IN_2005">TaylorPark.Inflow!$AC$4:$AC$80</definedName>
    <definedName name="TPARK_IN_2006">TaylorPark.Inflow!$AD$4:$AD$80</definedName>
    <definedName name="TPARK_IN_2007">TaylorPark.Inflow!$AE$4:$AE$80</definedName>
    <definedName name="TPARK_IN_2008">TaylorPark.Inflow!$AF$4:$AF$80</definedName>
    <definedName name="TPARK_IN_2009">TaylorPark.Inflow!$AG$4:$AG$80</definedName>
    <definedName name="TPARK_IN_2010">TaylorPark.Inflow!$AH$4:$AH$80</definedName>
    <definedName name="TPARK_IN_2011">TaylorPark.Inflow!$AI$4:$AI$80</definedName>
    <definedName name="TPARK_IN_2012">TaylorPark.Inflow!$AJ$4:$AJ$80</definedName>
    <definedName name="TPARK_IN_2013">TaylorPark.Inflow!$AK$4:$AK$80</definedName>
    <definedName name="TPARK_IN_2014">TaylorPark.Inflow!$AL$4:$AL$80</definedName>
    <definedName name="TPARK_IN_2015">TaylorPark.Inflow!$AM$4:$AM$80</definedName>
    <definedName name="TPARK_IN_2016">TaylorPark.Inflow!$AN$4:$AN$80</definedName>
    <definedName name="TPARK_IN_2017">TaylorPark.Inflow!$AO$4:$AO$80</definedName>
    <definedName name="TPARK_IN_2018">TaylorPark.Inflow!$AP$4:$AP$80</definedName>
    <definedName name="TPARK_IN_2019">TaylorPark.Inflow!$AQ$4:$AQ$80</definedName>
    <definedName name="TPARK_IN_2020">TaylorPark.Inflow!$AR$4:$AR$80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TaylorPark.Inflow!$C$4:$C$80</definedName>
    <definedName name="TPARK_IN_Min">TaylorPark.Inflow!$B$4:$B$80</definedName>
    <definedName name="TPARK_IN_Most">TaylorPark.Inflow!$D$4:$D$80</definedName>
    <definedName name="TPARK_IN_TIME">TaylorPark.Inflow!$A$4:$A$80</definedName>
    <definedName name="TPIC2.espmvol" localSheetId="21">TempForecast!$A$4:$AJ$64</definedName>
    <definedName name="TPIC2.espmvol_10" localSheetId="21">TempForecast!$A$4:$AJ$64</definedName>
    <definedName name="TPIC2.espmvol_11" localSheetId="21">TempForecast!$A$4:$AJ$64</definedName>
    <definedName name="TPIC2.espmvol_12" localSheetId="21">TempForecast!$A$4:$AJ$64</definedName>
    <definedName name="TPIC2.espmvol_13" localSheetId="21">TempForecast!$A$4:$AJ$64</definedName>
    <definedName name="TPIC2.espmvol_14" localSheetId="21">TempForecast!$A$4:$AJ$64</definedName>
    <definedName name="TPIC2.espmvol_15" localSheetId="21">TempForecast!$A$4:$AJ$64</definedName>
    <definedName name="TPIC2.espmvol_16" localSheetId="21">TempForecast!$A$4:$AJ$64</definedName>
    <definedName name="TPIC2.espmvol_17" localSheetId="21">TempForecast!$A$4:$AJ$64</definedName>
    <definedName name="TPIC2.espmvol_18" localSheetId="21">TempForecast!$A$4:$AJ$64</definedName>
    <definedName name="TPIC2.espmvol_19" localSheetId="21">TempForecast!$A$4:$AJ$64</definedName>
    <definedName name="TPIC2.espmvol_2" localSheetId="21">TempForecast!$A$4:$AE$64</definedName>
    <definedName name="TPIC2.espmvol_20" localSheetId="21">TempForecast!$A$4:$AJ$64</definedName>
    <definedName name="TPIC2.espmvol_21" localSheetId="21">TempForecast!$A$4:$AJ$64</definedName>
    <definedName name="TPIC2.espmvol_22" localSheetId="21">TempForecast!$A$4:$AJ$64</definedName>
    <definedName name="TPIC2.espmvol_23" localSheetId="21">TempForecast!$A$4:$AJ$64</definedName>
    <definedName name="TPIC2.espmvol_24" localSheetId="21">TempForecast!$A$4:$AJ$64</definedName>
    <definedName name="TPIC2.espmvol_25" localSheetId="21">TempForecast!$A$4:$AJ$64</definedName>
    <definedName name="TPIC2.espmvol_26" localSheetId="21">TempForecast!$A$4:$AJ$64</definedName>
    <definedName name="TPIC2.espmvol_27" localSheetId="21">TempForecast!$A$4:$AJ$64</definedName>
    <definedName name="TPIC2.espmvol_28" localSheetId="21">TempForecast!$A$4:$AJ$64</definedName>
    <definedName name="TPIC2.espmvol_29" localSheetId="21">TempForecast!$A$4:$AJ$64</definedName>
    <definedName name="TPIC2.espmvol_3" localSheetId="21">TempForecast!$A$4:$AJ$64</definedName>
    <definedName name="TPIC2.espmvol_30" localSheetId="21">TempForecast!$A$4:$AJ$64</definedName>
    <definedName name="TPIC2.espmvol_31" localSheetId="21">TempForecast!$A$4:$AJ$64</definedName>
    <definedName name="TPIC2.espmvol_32" localSheetId="21">TempForecast!$A$4:$AJ$64</definedName>
    <definedName name="TPIC2.espmvol_33" localSheetId="21">TempForecast!$A$4:$AJ$64</definedName>
    <definedName name="TPIC2.espmvol_34" localSheetId="21">TempForecast!$A$4:$AJ$64</definedName>
    <definedName name="TPIC2.espmvol_35" localSheetId="21">TempForecast!$A$4:$AJ$64</definedName>
    <definedName name="TPIC2.espmvol_36" localSheetId="21">TempForecast!$A$4:$AJ$64</definedName>
    <definedName name="TPIC2.espmvol_37" localSheetId="21">TempForecast!$A$4:$AJ$64</definedName>
    <definedName name="TPIC2.espmvol_38" localSheetId="21">TempForecast!$A$4:$AJ$64</definedName>
    <definedName name="TPIC2.espmvol_39" localSheetId="21">TempForecast!$A$4:$AJ$64</definedName>
    <definedName name="TPIC2.espmvol_4" localSheetId="21">TempForecast!$A$4:$AJ$64</definedName>
    <definedName name="TPIC2.espmvol_40" localSheetId="21">TempForecast!$A$4:$AJ$64</definedName>
    <definedName name="TPIC2.espmvol_41" localSheetId="21">TempForecast!$A$4:$AJ$64</definedName>
    <definedName name="TPIC2.espmvol_42" localSheetId="21">TempForecast!$A$4:$AJ$64</definedName>
    <definedName name="TPIC2.espmvol_5" localSheetId="21">TempForecast!$A$4:$AJ$64</definedName>
    <definedName name="TPIC2.espmvol_6" localSheetId="21">TempForecast!$A$4:$AJ$64</definedName>
    <definedName name="TPIC2.espmvol_7" localSheetId="21">TempForecast!$A$4:$AJ$64</definedName>
    <definedName name="TPIC2.espmvol_8" localSheetId="21">TempForecast!$A$4:$AJ$64</definedName>
    <definedName name="TPIC2.espmvol_9" localSheetId="21">TempForecast!$A$4:$AJ$64</definedName>
    <definedName name="TraceID">RunInformation!$F$6:$F$55</definedName>
    <definedName name="TraceSelection">Comparison!$B$8:$E$23</definedName>
    <definedName name="TraceYear">RunInformation!$G$6:$G$55</definedName>
    <definedName name="VALLE_IN_1981">Vallecito.Inflow!$E$4:$E$80</definedName>
    <definedName name="VALLE_IN_1982">Vallecito.Inflow!$F$4:$F$80</definedName>
    <definedName name="VALLE_IN_1983">Vallecito.Inflow!$G$4:$G$80</definedName>
    <definedName name="VALLE_IN_1984">Vallecito.Inflow!$H$4:$H$80</definedName>
    <definedName name="VALLE_IN_1985">Vallecito.Inflow!$I$4:$I$80</definedName>
    <definedName name="VALLE_IN_1986">Vallecito.Inflow!$J$4:$J$80</definedName>
    <definedName name="VALLE_IN_1987">Vallecito.Inflow!$K$4:$K$80</definedName>
    <definedName name="VALLE_IN_1988">Vallecito.Inflow!$L$4:$L$80</definedName>
    <definedName name="VALLE_IN_1989">Vallecito.Inflow!$M$4:$M$80</definedName>
    <definedName name="VALLE_IN_1990">Vallecito.Inflow!$N$4:$N$80</definedName>
    <definedName name="VALLE_IN_1991">Vallecito.Inflow!$O$4:$O$80</definedName>
    <definedName name="VALLE_IN_1992">Vallecito.Inflow!$P$4:$P$80</definedName>
    <definedName name="VALLE_IN_1993">Vallecito.Inflow!$Q$4:$Q$80</definedName>
    <definedName name="VALLE_IN_1994">Vallecito.Inflow!$R$4:$R$80</definedName>
    <definedName name="VALLE_IN_1995">Vallecito.Inflow!$S$4:$S$80</definedName>
    <definedName name="VALLE_IN_1996">Vallecito.Inflow!$T$4:$T$80</definedName>
    <definedName name="VALLE_IN_1997">Vallecito.Inflow!$U$4:$U$80</definedName>
    <definedName name="VALLE_IN_1998">Vallecito.Inflow!$V$4:$V$80</definedName>
    <definedName name="VALLE_IN_1999">Vallecito.Inflow!$W$4:$W$80</definedName>
    <definedName name="VALLE_IN_2000">Vallecito.Inflow!$X$4:$X$80</definedName>
    <definedName name="VALLE_IN_2001">Vallecito.Inflow!$Y$4:$Y$80</definedName>
    <definedName name="VALLE_IN_2002">Vallecito.Inflow!$Z$4:$Z$80</definedName>
    <definedName name="VALLE_IN_2003">Vallecito.Inflow!$AA$4:$AA$80</definedName>
    <definedName name="VALLE_IN_2004">Vallecito.Inflow!$AB$4:$AB$80</definedName>
    <definedName name="VALLE_IN_2005">Vallecito.Inflow!$AC$4:$AC$80</definedName>
    <definedName name="VALLE_IN_2006">Vallecito.Inflow!$AD$4:$AD$80</definedName>
    <definedName name="VALLE_IN_2007">Vallecito.Inflow!$AE$4:$AE$80</definedName>
    <definedName name="VALLE_IN_2008">Vallecito.Inflow!$AF$4:$AF$80</definedName>
    <definedName name="VALLE_IN_2009">Vallecito.Inflow!$AG$4:$AG$80</definedName>
    <definedName name="VALLE_IN_2010">Vallecito.Inflow!$AH$4:$AH$80</definedName>
    <definedName name="VALLE_IN_2011">Vallecito.Inflow!$AI$4:$AI$80</definedName>
    <definedName name="VALLE_IN_2012">Vallecito.Inflow!$AJ$4:$AJ$80</definedName>
    <definedName name="VALLE_IN_2013">Vallecito.Inflow!$AK$4:$AK$80</definedName>
    <definedName name="VALLE_IN_2014">Vallecito.Inflow!$AL$4:$AL$80</definedName>
    <definedName name="VALLE_IN_2015">Vallecito.Inflow!$AM$4:$AM$80</definedName>
    <definedName name="VALLE_IN_2016">Vallecito.Inflow!$AN$4:$AN$80</definedName>
    <definedName name="VALLE_IN_2017">Vallecito.Inflow!$AO$4:$AO$80</definedName>
    <definedName name="VALLE_IN_2018">Vallecito.Inflow!$AP$4:$AP$80</definedName>
    <definedName name="VALLE_IN_2019">Vallecito.Inflow!$AQ$4:$AQ$80</definedName>
    <definedName name="VALLE_IN_2020">Vallecito.Inflow!$AR$4:$AR$80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Vallecito.Inflow!$C$4:$C$80</definedName>
    <definedName name="VALLE_IN_Min">Vallecito.Inflow!$B$4:$B$80</definedName>
    <definedName name="VALLE_IN_Most">Vallecito.Inflow!$D$4:$D$80</definedName>
    <definedName name="VALLE_IN_TIME">Vallecito.Inflow!$A$4:$A$80</definedName>
    <definedName name="VallecitoMax">HDBQueries!$J$49</definedName>
    <definedName name="VallecitoMin">HDBQueries!$J$13</definedName>
    <definedName name="VallecitoMost">HDBQueries!$J$85</definedName>
    <definedName name="VCRC2.espmvol" localSheetId="21">TempForecast!$A$4:$AJ$64</definedName>
    <definedName name="VCRC2.espmvol_10" localSheetId="21">TempForecast!$A$4:$AJ$64</definedName>
    <definedName name="VCRC2.espmvol_11" localSheetId="21">TempForecast!$A$4:$AJ$64</definedName>
    <definedName name="VCRC2.espmvol_12" localSheetId="21">TempForecast!$A$4:$AJ$64</definedName>
    <definedName name="VCRC2.espmvol_13" localSheetId="21">TempForecast!$A$4:$AJ$64</definedName>
    <definedName name="VCRC2.espmvol_14" localSheetId="21">TempForecast!$A$4:$AJ$64</definedName>
    <definedName name="VCRC2.espmvol_15" localSheetId="21">TempForecast!$A$4:$AJ$64</definedName>
    <definedName name="VCRC2.espmvol_16" localSheetId="21">TempForecast!$A$4:$AJ$64</definedName>
    <definedName name="VCRC2.espmvol_17" localSheetId="21">TempForecast!$A$4:$AJ$64</definedName>
    <definedName name="VCRC2.espmvol_18" localSheetId="21">TempForecast!$A$4:$AJ$64</definedName>
    <definedName name="VCRC2.espmvol_19" localSheetId="21">TempForecast!$A$4:$AJ$64</definedName>
    <definedName name="VCRC2.espmvol_2" localSheetId="21">TempForecast!$A$4:$AE$64</definedName>
    <definedName name="VCRC2.espmvol_20" localSheetId="21">TempForecast!$A$4:$AJ$64</definedName>
    <definedName name="VCRC2.espmvol_21" localSheetId="21">TempForecast!$A$4:$AJ$64</definedName>
    <definedName name="VCRC2.espmvol_22" localSheetId="21">TempForecast!$A$4:$AJ$64</definedName>
    <definedName name="VCRC2.espmvol_23" localSheetId="21">TempForecast!$A$4:$AJ$64</definedName>
    <definedName name="VCRC2.espmvol_24" localSheetId="21">TempForecast!$A$4:$AJ$64</definedName>
    <definedName name="VCRC2.espmvol_25" localSheetId="21">TempForecast!$A$4:$AJ$64</definedName>
    <definedName name="VCRC2.espmvol_26" localSheetId="21">TempForecast!$A$4:$AJ$64</definedName>
    <definedName name="VCRC2.espmvol_27" localSheetId="21">TempForecast!$A$4:$AJ$64</definedName>
    <definedName name="VCRC2.espmvol_28" localSheetId="21">TempForecast!$A$4:$AJ$64</definedName>
    <definedName name="VCRC2.espmvol_29" localSheetId="21">TempForecast!$A$4:$AJ$64</definedName>
    <definedName name="VCRC2.espmvol_3" localSheetId="21">TempForecast!$A$4:$AJ$64</definedName>
    <definedName name="VCRC2.espmvol_30" localSheetId="21">TempForecast!$A$4:$AJ$64</definedName>
    <definedName name="VCRC2.espmvol_31" localSheetId="21">TempForecast!$A$4:$AJ$64</definedName>
    <definedName name="VCRC2.espmvol_32" localSheetId="21">TempForecast!$A$4:$AJ$64</definedName>
    <definedName name="VCRC2.espmvol_33" localSheetId="21">TempForecast!$A$4:$AJ$64</definedName>
    <definedName name="VCRC2.espmvol_34" localSheetId="21">TempForecast!$A$4:$AJ$64</definedName>
    <definedName name="VCRC2.espmvol_35" localSheetId="21">TempForecast!$A$4:$AJ$64</definedName>
    <definedName name="VCRC2.espmvol_36" localSheetId="21">TempForecast!$A$4:$AJ$64</definedName>
    <definedName name="VCRC2.espmvol_37" localSheetId="21">TempForecast!$A$4:$AJ$64</definedName>
    <definedName name="VCRC2.espmvol_38" localSheetId="21">TempForecast!$A$4:$AJ$64</definedName>
    <definedName name="VCRC2.espmvol_39" localSheetId="21">TempForecast!$A$4:$AJ$64</definedName>
    <definedName name="VCRC2.espmvol_4" localSheetId="21">TempForecast!$A$4:$AJ$64</definedName>
    <definedName name="VCRC2.espmvol_40" localSheetId="21">TempForecast!$A$4:$AJ$64</definedName>
    <definedName name="VCRC2.espmvol_41" localSheetId="21">TempForecast!$A$4:$AJ$64</definedName>
    <definedName name="VCRC2.espmvol_42" localSheetId="21">TempForecast!$A$4:$AJ$64</definedName>
    <definedName name="VCRC2.espmvol_5" localSheetId="21">TempForecast!$A$4:$AJ$64</definedName>
    <definedName name="VCRC2.espmvol_6" localSheetId="21">TempForecast!$A$4:$AJ$64</definedName>
    <definedName name="VCRC2.espmvol_7" localSheetId="21">TempForecast!$A$4:$AJ$64</definedName>
    <definedName name="VCRC2.espmvol_8" localSheetId="21">TempForecast!$A$4:$AJ$64</definedName>
    <definedName name="VCRC2.espmvol_9" localSheetId="21">TempForecast!$A$4:$AJ$64</definedName>
    <definedName name="YampaMax">HDBQueries!$K$49</definedName>
    <definedName name="YampaMin">HDBQueries!$K$13</definedName>
    <definedName name="YampaMost">HDBQueries!$K$85</definedName>
    <definedName name="YDLC2.espmvol" localSheetId="21">TempForecast!$A$4:$AJ$64</definedName>
    <definedName name="YDLC2.espmvol_10" localSheetId="21">TempForecast!$A$4:$AJ$64</definedName>
    <definedName name="YDLC2.espmvol_11" localSheetId="21">TempForecast!$A$4:$AJ$64</definedName>
    <definedName name="YDLC2.espmvol_12" localSheetId="21">TempForecast!$A$4:$AJ$64</definedName>
    <definedName name="YDLC2.espmvol_13" localSheetId="21">TempForecast!$A$4:$AJ$64</definedName>
    <definedName name="YDLC2.espmvol_14" localSheetId="21">TempForecast!$A$4:$AJ$64</definedName>
    <definedName name="YDLC2.espmvol_15" localSheetId="21">TempForecast!$A$4:$AJ$64</definedName>
    <definedName name="YDLC2.espmvol_16" localSheetId="21">TempForecast!$A$4:$AJ$64</definedName>
    <definedName name="YDLC2.espmvol_17" localSheetId="21">TempForecast!$A$4:$AJ$64</definedName>
    <definedName name="YDLC2.espmvol_18" localSheetId="21">TempForecast!$A$4:$AJ$64</definedName>
    <definedName name="YDLC2.espmvol_19" localSheetId="21">TempForecast!$A$4:$AJ$64</definedName>
    <definedName name="YDLC2.espmvol_2" localSheetId="21">TempForecast!$A$4:$AE$64</definedName>
    <definedName name="YDLC2.espmvol_20" localSheetId="21">TempForecast!$A$4:$AJ$64</definedName>
    <definedName name="YDLC2.espmvol_21" localSheetId="21">TempForecast!$A$4:$AJ$64</definedName>
    <definedName name="YDLC2.espmvol_22" localSheetId="21">TempForecast!$A$4:$AJ$64</definedName>
    <definedName name="YDLC2.espmvol_23" localSheetId="21">TempForecast!$A$4:$AJ$64</definedName>
    <definedName name="YDLC2.espmvol_24" localSheetId="21">TempForecast!$A$4:$AJ$64</definedName>
    <definedName name="YDLC2.espmvol_25" localSheetId="21">TempForecast!$A$4:$AJ$64</definedName>
    <definedName name="YDLC2.espmvol_26" localSheetId="21">TempForecast!$A$4:$AJ$64</definedName>
    <definedName name="YDLC2.espmvol_27" localSheetId="21">TempForecast!$A$4:$AJ$64</definedName>
    <definedName name="YDLC2.espmvol_28" localSheetId="21">TempForecast!$A$4:$AJ$64</definedName>
    <definedName name="YDLC2.espmvol_29" localSheetId="21">TempForecast!$A$4:$AJ$64</definedName>
    <definedName name="YDLC2.espmvol_3" localSheetId="21">TempForecast!$A$4:$AJ$64</definedName>
    <definedName name="YDLC2.espmvol_30" localSheetId="21">TempForecast!$A$4:$AJ$64</definedName>
    <definedName name="YDLC2.espmvol_31" localSheetId="21">TempForecast!$A$4:$AJ$64</definedName>
    <definedName name="YDLC2.espmvol_32" localSheetId="21">TempForecast!$A$4:$AJ$64</definedName>
    <definedName name="YDLC2.espmvol_33" localSheetId="21">TempForecast!$A$4:$AJ$64</definedName>
    <definedName name="YDLC2.espmvol_34" localSheetId="21">TempForecast!$A$4:$AJ$64</definedName>
    <definedName name="YDLC2.espmvol_35" localSheetId="21">TempForecast!$A$4:$AJ$64</definedName>
    <definedName name="YDLC2.espmvol_36" localSheetId="21">TempForecast!$A$4:$AJ$64</definedName>
    <definedName name="YDLC2.espmvol_37" localSheetId="21">TempForecast!$A$4:$AJ$64</definedName>
    <definedName name="YDLC2.espmvol_38" localSheetId="21">TempForecast!$A$4:$AJ$64</definedName>
    <definedName name="YDLC2.espmvol_39" localSheetId="21">TempForecast!$A$4:$AJ$64</definedName>
    <definedName name="YDLC2.espmvol_4" localSheetId="21">TempForecast!$A$4:$AJ$64</definedName>
    <definedName name="YDLC2.espmvol_40" localSheetId="21">TempForecast!$A$4:$AJ$64</definedName>
    <definedName name="YDLC2.espmvol_41" localSheetId="21">TempForecast!$A$4:$AJ$64</definedName>
    <definedName name="YDLC2.espmvol_42" localSheetId="21">TempForecast!$A$4:$AJ$64</definedName>
    <definedName name="YDLC2.espmvol_5" localSheetId="21">TempForecast!$A$4:$AJ$64</definedName>
    <definedName name="YDLC2.espmvol_6" localSheetId="21">TempForecast!$A$4:$AJ$64</definedName>
    <definedName name="YDLC2.espmvol_7" localSheetId="21">TempForecast!$A$4:$AJ$64</definedName>
    <definedName name="YDLC2.espmvol_8" localSheetId="21">TempForecast!$A$4:$AJ$64</definedName>
    <definedName name="YDLC2.espmvol_9" localSheetId="21">TempForecast!$A$4:$AJ$64</definedName>
    <definedName name="YRITO_IN_1981" localSheetId="11">AnimasRiverTotalOutflow!$E$4:$E$80</definedName>
    <definedName name="YRITO_IN_1981">YampaRiverInflow.TotalOutflow!$E$4:$E$80</definedName>
    <definedName name="YRITO_IN_1982" localSheetId="11">AnimasRiverTotalOutflow!$F$4:$F$80</definedName>
    <definedName name="YRITO_IN_1982">YampaRiverInflow.TotalOutflow!$F$4:$F$80</definedName>
    <definedName name="YRITO_IN_1983" localSheetId="11">AnimasRiverTotalOutflow!$G$4:$G$80</definedName>
    <definedName name="YRITO_IN_1983">YampaRiverInflow.TotalOutflow!$G$4:$G$80</definedName>
    <definedName name="YRITO_IN_1984" localSheetId="11">AnimasRiverTotalOutflow!$H$4:$H$80</definedName>
    <definedName name="YRITO_IN_1984">YampaRiverInflow.TotalOutflow!$H$4:$H$80</definedName>
    <definedName name="YRITO_IN_1985" localSheetId="11">AnimasRiverTotalOutflow!$I$4:$I$80</definedName>
    <definedName name="YRITO_IN_1985">YampaRiverInflow.TotalOutflow!$I$4:$I$80</definedName>
    <definedName name="YRITO_IN_1986" localSheetId="11">AnimasRiverTotalOutflow!$J$4:$J$80</definedName>
    <definedName name="YRITO_IN_1986">YampaRiverInflow.TotalOutflow!$J$4:$J$80</definedName>
    <definedName name="YRITO_IN_1987" localSheetId="11">AnimasRiverTotalOutflow!$K$4:$K$80</definedName>
    <definedName name="YRITO_IN_1987">YampaRiverInflow.TotalOutflow!$K$4:$K$80</definedName>
    <definedName name="YRITO_IN_1988" localSheetId="11">AnimasRiverTotalOutflow!$L$4:$L$80</definedName>
    <definedName name="YRITO_IN_1988">YampaRiverInflow.TotalOutflow!$L$4:$L$80</definedName>
    <definedName name="YRITO_IN_1989" localSheetId="11">AnimasRiverTotalOutflow!$M$4:$M$80</definedName>
    <definedName name="YRITO_IN_1989">YampaRiverInflow.TotalOutflow!$M$4:$M$80</definedName>
    <definedName name="YRITO_IN_1990" localSheetId="11">AnimasRiverTotalOutflow!$N$4:$N$80</definedName>
    <definedName name="YRITO_IN_1990">YampaRiverInflow.TotalOutflow!$N$4:$N$80</definedName>
    <definedName name="YRITO_IN_1991" localSheetId="11">AnimasRiverTotalOutflow!$O$4:$O$80</definedName>
    <definedName name="YRITO_IN_1991">YampaRiverInflow.TotalOutflow!$O$4:$O$80</definedName>
    <definedName name="YRITO_IN_1992" localSheetId="11">AnimasRiverTotalOutflow!$P$4:$P$80</definedName>
    <definedName name="YRITO_IN_1992">YampaRiverInflow.TotalOutflow!$P$4:$P$80</definedName>
    <definedName name="YRITO_IN_1993" localSheetId="11">AnimasRiverTotalOutflow!$Q$4:$Q$80</definedName>
    <definedName name="YRITO_IN_1993">YampaRiverInflow.TotalOutflow!$Q$4:$Q$80</definedName>
    <definedName name="YRITO_IN_1994" localSheetId="11">AnimasRiverTotalOutflow!$R$4:$R$80</definedName>
    <definedName name="YRITO_IN_1994">YampaRiverInflow.TotalOutflow!$R$4:$R$80</definedName>
    <definedName name="YRITO_IN_1995" localSheetId="11">AnimasRiverTotalOutflow!$S$4:$S$80</definedName>
    <definedName name="YRITO_IN_1995">YampaRiverInflow.TotalOutflow!$S$4:$S$80</definedName>
    <definedName name="YRITO_IN_1996" localSheetId="11">AnimasRiverTotalOutflow!$T$4:$T$80</definedName>
    <definedName name="YRITO_IN_1996">YampaRiverInflow.TotalOutflow!$T$4:$T$80</definedName>
    <definedName name="YRITO_IN_1997" localSheetId="11">AnimasRiverTotalOutflow!$U$4:$U$80</definedName>
    <definedName name="YRITO_IN_1997">YampaRiverInflow.TotalOutflow!$U$4:$U$80</definedName>
    <definedName name="YRITO_IN_1998" localSheetId="11">AnimasRiverTotalOutflow!$V$4:$V$80</definedName>
    <definedName name="YRITO_IN_1998">YampaRiverInflow.TotalOutflow!$V$4:$V$80</definedName>
    <definedName name="YRITO_IN_1999" localSheetId="11">AnimasRiverTotalOutflow!$W$4:$W$80</definedName>
    <definedName name="YRITO_IN_1999">YampaRiverInflow.TotalOutflow!$W$4:$W$80</definedName>
    <definedName name="YRITO_IN_2000" localSheetId="11">AnimasRiverTotalOutflow!$X$4:$X$80</definedName>
    <definedName name="YRITO_IN_2000">YampaRiverInflow.TotalOutflow!$X$4:$X$80</definedName>
    <definedName name="YRITO_IN_2001" localSheetId="11">AnimasRiverTotalOutflow!$Y$4:$Y$80</definedName>
    <definedName name="YRITO_IN_2001">YampaRiverInflow.TotalOutflow!$Y$4:$Y$80</definedName>
    <definedName name="YRITO_IN_2002" localSheetId="11">AnimasRiverTotalOutflow!$Z$4:$Z$80</definedName>
    <definedName name="YRITO_IN_2002">YampaRiverInflow.TotalOutflow!$Z$4:$Z$80</definedName>
    <definedName name="YRITO_IN_2003" localSheetId="11">AnimasRiverTotalOutflow!$AA$4:$AA$80</definedName>
    <definedName name="YRITO_IN_2003">YampaRiverInflow.TotalOutflow!$AA$4:$AA$80</definedName>
    <definedName name="YRITO_IN_2004" localSheetId="11">AnimasRiverTotalOutflow!$AB$4:$AB$80</definedName>
    <definedName name="YRITO_IN_2004">YampaRiverInflow.TotalOutflow!$AB$4:$AB$80</definedName>
    <definedName name="YRITO_IN_2005" localSheetId="11">AnimasRiverTotalOutflow!$AC$4:$AC$80</definedName>
    <definedName name="YRITO_IN_2005">YampaRiverInflow.TotalOutflow!$AC$4:$AC$80</definedName>
    <definedName name="YRITO_IN_2006" localSheetId="11">AnimasRiverTotalOutflow!$AD$4:$AD$80</definedName>
    <definedName name="YRITO_IN_2006">YampaRiverInflow.TotalOutflow!$AD$4:$AD$80</definedName>
    <definedName name="YRITO_IN_2007" localSheetId="11">AnimasRiverTotalOutflow!$AE$4:$AE$80</definedName>
    <definedName name="YRITO_IN_2007">YampaRiverInflow.TotalOutflow!$AE$4:$AE$80</definedName>
    <definedName name="YRITO_IN_2008" localSheetId="11">AnimasRiverTotalOutflow!$AF$4:$AF$80</definedName>
    <definedName name="YRITO_IN_2008">YampaRiverInflow.TotalOutflow!$AF$4:$AF$80</definedName>
    <definedName name="YRITO_IN_2009" localSheetId="11">AnimasRiverTotalOutflow!$AG$4:$AG$80</definedName>
    <definedName name="YRITO_IN_2009">YampaRiverInflow.TotalOutflow!$AG$4:$AG$80</definedName>
    <definedName name="YRITO_IN_2010" localSheetId="11">AnimasRiverTotalOutflow!$AH$4:$AH$80</definedName>
    <definedName name="YRITO_IN_2010">YampaRiverInflow.TotalOutflow!$AH$4:$AH$80</definedName>
    <definedName name="YRITO_IN_2011">YampaRiverInflow.TotalOutflow!$AI$4:$AI$80</definedName>
    <definedName name="YRITO_IN_2012">YampaRiverInflow.TotalOutflow!$AJ$4:$AJ$80</definedName>
    <definedName name="YRITO_IN_2013">YampaRiverInflow.TotalOutflow!$AK$4:$AK$80</definedName>
    <definedName name="YRITO_IN_2014">YampaRiverInflow.TotalOutflow!$AL$4:$AL$80</definedName>
    <definedName name="YRITO_IN_2015">YampaRiverInflow.TotalOutflow!$AM$4:$AM$80</definedName>
    <definedName name="YRITO_IN_2016">YampaRiverInflow.TotalOutflow!$AN$4:$AN$80</definedName>
    <definedName name="YRITO_IN_2017">YampaRiverInflow.TotalOutflow!$AO$4:$AO$80</definedName>
    <definedName name="YRITO_IN_2018">YampaRiverInflow.TotalOutflow!$AP$4:$AP$80</definedName>
    <definedName name="YRITO_IN_2019">YampaRiverInflow.TotalOutflow!$AQ$4:$AQ$80</definedName>
    <definedName name="YRITO_IN_2020">YampaRiverInflow.TotalOutflow!$AR$4:$AR$80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AnimasRiverTotalOutflow!$C$4:$C$80</definedName>
    <definedName name="YRITO_IN_Max">YampaRiverInflow.TotalOutflow!$C$4:$C$80</definedName>
    <definedName name="YRITO_IN_Min" localSheetId="11">AnimasRiverTotalOutflow!$B$4:$B$80</definedName>
    <definedName name="YRITO_IN_Min">YampaRiverInflow.TotalOutflow!$B$4:$B$80</definedName>
    <definedName name="YRITO_IN_Most" localSheetId="11">AnimasRiverTotalOutflow!$D$4:$D$80</definedName>
    <definedName name="YRITO_IN_Most">YampaRiverInflow.TotalOutflow!$D$4:$D$80</definedName>
    <definedName name="YRITO_IN_TIME">YampaRiverInflow.TotalOutflow!$A$4:$A$80</definedName>
  </definedNames>
  <calcPr calcId="152511"/>
</workbook>
</file>

<file path=xl/calcChain.xml><?xml version="1.0" encoding="utf-8"?>
<calcChain xmlns="http://schemas.openxmlformats.org/spreadsheetml/2006/main">
  <c r="E83" i="29" l="1"/>
  <c r="B47" i="29"/>
  <c r="B83" i="29" s="1"/>
  <c r="C47" i="29"/>
  <c r="C83" i="29" s="1"/>
  <c r="D47" i="29"/>
  <c r="D83" i="29" s="1"/>
  <c r="E47" i="29"/>
  <c r="F47" i="29"/>
  <c r="F83" i="29" s="1"/>
  <c r="G47" i="29"/>
  <c r="G83" i="29" s="1"/>
  <c r="H47" i="29"/>
  <c r="H83" i="29" s="1"/>
  <c r="I47" i="29"/>
  <c r="I83" i="29" s="1"/>
  <c r="J47" i="29"/>
  <c r="J83" i="29" s="1"/>
  <c r="K47" i="29"/>
  <c r="K83" i="29" s="1"/>
  <c r="L47" i="29"/>
  <c r="L83" i="29" s="1"/>
  <c r="M47" i="29"/>
  <c r="M83" i="29" s="1"/>
  <c r="N47" i="29"/>
  <c r="N83" i="29" s="1"/>
  <c r="O47" i="29"/>
  <c r="O83" i="29" s="1"/>
  <c r="P47" i="29"/>
  <c r="P83" i="29" s="1"/>
  <c r="Q47" i="29"/>
  <c r="Q83" i="29" s="1"/>
  <c r="R47" i="29"/>
  <c r="R83" i="29" s="1"/>
  <c r="S47" i="29"/>
  <c r="S83" i="29" s="1"/>
  <c r="T47" i="29"/>
  <c r="T83" i="29" s="1"/>
  <c r="I2" i="25"/>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A34" i="39"/>
  <c r="A35" i="39"/>
  <c r="BM3" i="25"/>
  <c r="BN3" i="25"/>
  <c r="BO3" i="25"/>
  <c r="BP3" i="25"/>
  <c r="BQ3" i="25"/>
  <c r="BR3" i="25"/>
  <c r="BS3" i="25"/>
  <c r="BT3" i="25"/>
  <c r="BU3" i="25"/>
  <c r="BV3" i="25"/>
  <c r="BW3" i="25"/>
  <c r="BX3" i="25"/>
  <c r="BY3" i="25"/>
  <c r="BZ3" i="25"/>
  <c r="CA3" i="25"/>
  <c r="CB3" i="25"/>
  <c r="CC3" i="25"/>
  <c r="CD3" i="25"/>
  <c r="CE3" i="25"/>
  <c r="CF3" i="25"/>
  <c r="CG3" i="25"/>
  <c r="CH3" i="25"/>
  <c r="CI3" i="25"/>
  <c r="CJ3" i="25"/>
  <c r="CK3" i="25"/>
  <c r="CL3" i="25"/>
  <c r="CM3" i="25"/>
  <c r="CN3" i="25"/>
  <c r="CO3" i="25"/>
  <c r="CP3" i="25"/>
  <c r="CQ3" i="25"/>
  <c r="CR3" i="25"/>
  <c r="CS3" i="25"/>
  <c r="CT3" i="25"/>
  <c r="CU3" i="25"/>
  <c r="CV3" i="25"/>
  <c r="CW3" i="25"/>
  <c r="CX3" i="25"/>
  <c r="CY3" i="25"/>
  <c r="CZ3" i="25"/>
  <c r="DA3" i="25"/>
  <c r="DB3" i="25"/>
  <c r="DC3" i="25"/>
  <c r="DD3" i="25"/>
  <c r="DE3" i="25"/>
  <c r="DF3" i="25"/>
  <c r="DG3" i="25"/>
  <c r="DH3" i="25"/>
  <c r="DI3" i="25"/>
  <c r="DJ3" i="25"/>
  <c r="DK3" i="25"/>
  <c r="DL3" i="25"/>
  <c r="DM3" i="25"/>
  <c r="DN3" i="25"/>
  <c r="DO3" i="25"/>
  <c r="DP3" i="25"/>
  <c r="DQ3" i="25"/>
  <c r="DR3" i="25"/>
  <c r="DS3" i="25"/>
  <c r="DT3" i="25"/>
  <c r="DU3" i="25"/>
  <c r="DV3" i="25"/>
  <c r="DW3" i="25"/>
  <c r="DX3" i="25"/>
  <c r="DY3" i="25"/>
  <c r="DZ3" i="25"/>
  <c r="EA3" i="25"/>
  <c r="EB3" i="25"/>
  <c r="EC3" i="25"/>
  <c r="ED3" i="25"/>
  <c r="BC3" i="25"/>
  <c r="BD3" i="25"/>
  <c r="BE3" i="25"/>
  <c r="BF3" i="25"/>
  <c r="BG3" i="25"/>
  <c r="BH3" i="25"/>
  <c r="BI3" i="25"/>
  <c r="BJ3" i="25"/>
  <c r="BK3" i="25"/>
  <c r="BL3" i="25"/>
  <c r="U104" i="25"/>
  <c r="U105" i="25"/>
  <c r="U106" i="25"/>
  <c r="U107" i="25"/>
  <c r="U108" i="25"/>
  <c r="U109" i="25"/>
  <c r="U110" i="25"/>
  <c r="U111" i="25"/>
  <c r="U112" i="25"/>
  <c r="A3" i="40"/>
  <c r="A3" i="39"/>
  <c r="A33" i="39"/>
  <c r="A32" i="39"/>
  <c r="A31" i="39"/>
  <c r="A30" i="39"/>
  <c r="A29" i="39"/>
  <c r="A28" i="39"/>
  <c r="A27" i="39"/>
  <c r="A26" i="39"/>
  <c r="A25" i="39"/>
  <c r="A24" i="39"/>
  <c r="A23" i="39"/>
  <c r="A22" i="39"/>
  <c r="A21" i="39"/>
  <c r="A20" i="39"/>
  <c r="A19" i="39"/>
  <c r="A18" i="39"/>
  <c r="A17" i="39"/>
  <c r="A16" i="39"/>
  <c r="A15" i="39"/>
  <c r="A14" i="39"/>
  <c r="A13" i="39"/>
  <c r="A12" i="39"/>
  <c r="A11" i="39"/>
  <c r="A10" i="39"/>
  <c r="A9" i="39"/>
  <c r="A8" i="39"/>
  <c r="A7" i="39"/>
  <c r="A6" i="39"/>
  <c r="A5" i="39"/>
  <c r="A4" i="39"/>
  <c r="A5" i="32"/>
  <c r="A6" i="32"/>
  <c r="A7" i="32"/>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Z4" i="35"/>
  <c r="Q4" i="35"/>
  <c r="Y4" i="35"/>
  <c r="AJ4" i="52"/>
  <c r="AA4" i="39"/>
  <c r="T4" i="51"/>
  <c r="W4" i="51"/>
  <c r="U4" i="51"/>
  <c r="AH4" i="52"/>
  <c r="AB4" i="39"/>
  <c r="AK4" i="51"/>
  <c r="AJ4" i="32"/>
  <c r="S4" i="35"/>
  <c r="P4" i="49"/>
  <c r="L4" i="49"/>
  <c r="AL4" i="51"/>
  <c r="AK4" i="35"/>
  <c r="AK4" i="32"/>
  <c r="AG4" i="49"/>
  <c r="M4" i="32"/>
  <c r="T4" i="50"/>
  <c r="I4" i="32"/>
  <c r="Z4" i="50"/>
  <c r="P4" i="32"/>
  <c r="AG4" i="51"/>
  <c r="AC4" i="52"/>
  <c r="AH4" i="51"/>
  <c r="T4" i="32"/>
  <c r="AC4" i="51"/>
  <c r="AL4" i="49"/>
  <c r="H4" i="35"/>
  <c r="X4" i="32"/>
  <c r="T4" i="49"/>
  <c r="AA4" i="32"/>
  <c r="J4" i="50"/>
  <c r="J4" i="32"/>
  <c r="F4" i="49"/>
  <c r="AE4" i="39"/>
  <c r="M4" i="52"/>
  <c r="O4" i="50"/>
  <c r="N4" i="32"/>
  <c r="AB4" i="50"/>
  <c r="Q4" i="39"/>
  <c r="AM4" i="52"/>
  <c r="AF4" i="39"/>
  <c r="W4" i="50"/>
  <c r="U4" i="50"/>
  <c r="V4" i="39"/>
  <c r="O4" i="52"/>
  <c r="E4" i="39"/>
  <c r="AH4" i="35"/>
  <c r="U4" i="35"/>
  <c r="Y4" i="50"/>
  <c r="N4" i="49"/>
  <c r="R4" i="32"/>
  <c r="AM4" i="39"/>
  <c r="N4" i="39"/>
  <c r="F4" i="35"/>
  <c r="X4" i="39"/>
  <c r="I4" i="49"/>
  <c r="Q4" i="51"/>
  <c r="E4" i="32"/>
  <c r="AF4" i="50"/>
  <c r="AM4" i="32"/>
  <c r="Z4" i="49"/>
  <c r="L4" i="32"/>
  <c r="AK4" i="50"/>
  <c r="AL4" i="52"/>
  <c r="G4" i="52"/>
  <c r="P4" i="51"/>
  <c r="V4" i="49"/>
  <c r="J4" i="35"/>
  <c r="AE4" i="51"/>
  <c r="U4" i="39"/>
  <c r="L4" i="39"/>
  <c r="AE4" i="52"/>
  <c r="AD4" i="51"/>
  <c r="W4" i="52"/>
  <c r="X4" i="50"/>
  <c r="AA4" i="35"/>
  <c r="L4" i="35"/>
  <c r="R4" i="39"/>
  <c r="AM4" i="51"/>
  <c r="AC4" i="49"/>
  <c r="Z4" i="39"/>
  <c r="J4" i="52"/>
  <c r="AI4" i="39"/>
  <c r="G4" i="35"/>
  <c r="AE4" i="49"/>
  <c r="AF4" i="35"/>
  <c r="O4" i="51"/>
  <c r="AB4" i="51"/>
  <c r="Q4" i="49"/>
  <c r="F4" i="39"/>
  <c r="O4" i="49"/>
  <c r="H4" i="52"/>
  <c r="AE4" i="50"/>
  <c r="AC4" i="32"/>
  <c r="AB4" i="52"/>
  <c r="Q4" i="32"/>
  <c r="M4" i="49"/>
  <c r="U4" i="49"/>
  <c r="S4" i="32"/>
  <c r="H4" i="50"/>
  <c r="W4" i="39"/>
  <c r="R4" i="35"/>
  <c r="U4" i="52"/>
  <c r="E4" i="52"/>
  <c r="AD4" i="35"/>
  <c r="X4" i="52"/>
  <c r="AK4" i="39"/>
  <c r="AJ4" i="39"/>
  <c r="AC4" i="35"/>
  <c r="AJ4" i="35"/>
  <c r="X4" i="35"/>
  <c r="AM4" i="50"/>
  <c r="J4" i="51"/>
  <c r="AA4" i="52"/>
  <c r="AA4" i="49"/>
  <c r="AJ4" i="50"/>
  <c r="P4" i="39"/>
  <c r="AI4" i="51"/>
  <c r="AB4" i="49"/>
  <c r="K4" i="39"/>
  <c r="I4" i="35"/>
  <c r="AB4" i="32"/>
  <c r="Y4" i="49"/>
  <c r="E4" i="51"/>
  <c r="E4" i="35"/>
  <c r="AE4" i="32"/>
  <c r="Y4" i="32"/>
  <c r="G4" i="51"/>
  <c r="U5" i="25" l="1"/>
  <c r="U6" i="25" l="1"/>
  <c r="W4" i="25"/>
  <c r="V4" i="25"/>
  <c r="R4" i="50"/>
  <c r="N4" i="50"/>
  <c r="W4" i="35"/>
  <c r="F4" i="51"/>
  <c r="AD4" i="52"/>
  <c r="N4" i="52"/>
  <c r="T4" i="39"/>
  <c r="AK4" i="49"/>
  <c r="X4" i="25"/>
  <c r="R4" i="51"/>
  <c r="AL4" i="50"/>
  <c r="AE4" i="35"/>
  <c r="S4" i="52"/>
  <c r="G4" i="39"/>
  <c r="L4" i="51"/>
  <c r="H4" i="32"/>
  <c r="AI4" i="50"/>
  <c r="L4" i="50"/>
  <c r="S4" i="50"/>
  <c r="Z4" i="52"/>
  <c r="AC4" i="39"/>
  <c r="I4" i="50"/>
  <c r="AD4" i="32"/>
  <c r="V4" i="50"/>
  <c r="Y4" i="52"/>
  <c r="I4" i="52"/>
  <c r="V4" i="52"/>
  <c r="I4" i="39"/>
  <c r="T4" i="52"/>
  <c r="M4" i="50"/>
  <c r="J4" i="49"/>
  <c r="AL4" i="39"/>
  <c r="AB4" i="35"/>
  <c r="R4" i="49"/>
  <c r="AM4" i="49"/>
  <c r="AL4" i="35"/>
  <c r="P4" i="50"/>
  <c r="AG4" i="39"/>
  <c r="Z4" i="51"/>
  <c r="AH4" i="50"/>
  <c r="V4" i="32"/>
  <c r="Q4" i="50"/>
  <c r="F4" i="32"/>
  <c r="AK4" i="52"/>
  <c r="I4" i="51"/>
  <c r="P4" i="35"/>
  <c r="O4" i="32"/>
  <c r="G4" i="50"/>
  <c r="R4" i="52"/>
  <c r="Z4" i="32"/>
  <c r="H4" i="49"/>
  <c r="AA4" i="51"/>
  <c r="AA4" i="50"/>
  <c r="AI4" i="35"/>
  <c r="W4" i="32"/>
  <c r="X4" i="49"/>
  <c r="AI4" i="49"/>
  <c r="P4" i="52"/>
  <c r="L4" i="52"/>
  <c r="N4" i="35"/>
  <c r="O4" i="35"/>
  <c r="H4" i="39"/>
  <c r="S4" i="39"/>
  <c r="G4" i="49"/>
  <c r="AD4" i="49"/>
  <c r="AG4" i="50"/>
  <c r="AH4" i="49"/>
  <c r="J4" i="39"/>
  <c r="K4" i="51"/>
  <c r="AF4" i="32"/>
  <c r="F4" i="50"/>
  <c r="F4" i="52"/>
  <c r="M4" i="39"/>
  <c r="K4" i="49"/>
  <c r="K4" i="52"/>
  <c r="AH4" i="39"/>
  <c r="AF4" i="49"/>
  <c r="O4" i="39"/>
  <c r="U4" i="32"/>
  <c r="AH4" i="32"/>
  <c r="V4" i="51"/>
  <c r="X4" i="51"/>
  <c r="AI4" i="32"/>
  <c r="AG4" i="52"/>
  <c r="W4" i="49"/>
  <c r="AG4" i="32"/>
  <c r="K4" i="50"/>
  <c r="S4" i="49"/>
  <c r="AJ4" i="51"/>
  <c r="Y4" i="51"/>
  <c r="E4" i="50"/>
  <c r="K4" i="35"/>
  <c r="AF4" i="52"/>
  <c r="AC4" i="50"/>
  <c r="BE4" i="25"/>
  <c r="S4" i="51"/>
  <c r="AI4" i="52"/>
  <c r="AM4" i="35"/>
  <c r="M4" i="35"/>
  <c r="AF4" i="51"/>
  <c r="H4" i="51"/>
  <c r="T4" i="35"/>
  <c r="Y4" i="39"/>
  <c r="AJ4" i="49"/>
  <c r="AM4" i="25"/>
  <c r="AD4" i="39"/>
  <c r="Q4" i="52"/>
  <c r="M4" i="51"/>
  <c r="AG4" i="35"/>
  <c r="E4" i="49"/>
  <c r="V4" i="35"/>
  <c r="K4" i="32"/>
  <c r="G4" i="32"/>
  <c r="AD4" i="50"/>
  <c r="AL4" i="32"/>
  <c r="N4" i="51"/>
  <c r="U7" i="25" l="1"/>
  <c r="BC4" i="25"/>
  <c r="BD4" i="25"/>
  <c r="BF4" i="25"/>
  <c r="AL4" i="25"/>
  <c r="AG4" i="25"/>
  <c r="AY4" i="25"/>
  <c r="AJ4" i="25"/>
  <c r="AZ4" i="25"/>
  <c r="AC4" i="25"/>
  <c r="Y4" i="25"/>
  <c r="BA4" i="25"/>
  <c r="BB4" i="25"/>
  <c r="AK4" i="25"/>
  <c r="AF4" i="25"/>
  <c r="AN4" i="25"/>
  <c r="AR4" i="25"/>
  <c r="AW4" i="25"/>
  <c r="AQ4" i="25"/>
  <c r="AU4" i="25"/>
  <c r="AT4" i="25"/>
  <c r="AA4" i="25"/>
  <c r="AS4" i="25"/>
  <c r="AV4" i="25"/>
  <c r="AI4" i="25"/>
  <c r="AO4" i="25"/>
  <c r="AH4" i="25"/>
  <c r="AE4" i="25"/>
  <c r="Z4" i="25"/>
  <c r="AP4" i="25"/>
  <c r="AD4" i="25"/>
  <c r="AX4" i="25"/>
  <c r="AB4" i="25"/>
  <c r="BG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authors>
    <author>Powell</author>
  </authors>
  <commentList>
    <comment ref="C8" authorId="0" shapeId="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authors>
    <author>Shane</author>
  </authors>
  <commentList>
    <comment ref="B4" authorId="0" shapeId="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authors>
    <author>Tony</author>
  </authors>
  <commentList>
    <comment ref="B4" authorId="0" shapeId="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connection id="1" name="BMDC2.espmvol" type="6" refreshedVersion="0" deleted="1" background="1" saveData="1">
    <textPr prompt="0" sourceFile="C:\D_Drive\Modeling\MTOM_Production\MTOM-dev\Inflow Forecasts\ESP_Traces\BMDC2.espmvol.txt">
      <textFields>
        <textField/>
      </textFields>
    </textPr>
  </connection>
  <connection id="2" name="CLSC2.espmvol" type="6" refreshedVersion="0" deleted="1" background="1" saveData="1">
    <textPr prompt="0" sourceFile="C:\D_Drive\Modeling\MTOM_Production\MTOM-dev\Inflow Forecasts\ESP_Traces\CLSC2.espmvol.txt">
      <textFields>
        <textField/>
      </textFields>
    </textPr>
  </connection>
  <connection id="3"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4"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5" name="DRGC2.espmvol" type="6" refreshedVersion="0" deleted="1" background="1" saveData="1">
    <textPr prompt="0" sourceFile="C:\D_Drive\Modeling\MTOM_Production\MTOM-dev\Inflow Forecasts\ESP_Traces\DRGC2.espmvol.txt">
      <textFields>
        <textField/>
      </textFields>
    </textPr>
  </connection>
  <connection id="6" name="GBRW4.espmvol" type="6" refreshedVersion="0" deleted="1" background="1" saveData="1">
    <textPr prompt="0" sourceFile="C:\D_Drive\Modeling\MTOM_Production\MTOM-dev\Inflow Forecasts\ESP_Traces\GBRW4.espmvol.txt">
      <textFields>
        <textField/>
      </textFields>
    </textPr>
  </connection>
  <connection id="7" name="GJLOC.espmvol" type="6" refreshedVersion="0" deleted="1" background="1" saveData="1">
    <textPr prompt="0" sourceFile="C:\D_Drive\Modeling\MTOM_Production\MTOM-dev\Inflow Forecasts\ESP_Traces\GJLOC.espmvol.txt">
      <textFields>
        <textField/>
      </textFields>
    </textPr>
  </connection>
  <connection id="8" name="GLDA3.espmvol" type="6" refreshedVersion="0" deleted="1" background="1" saveData="1">
    <textPr prompt="0" sourceFile="C:\D_Drive\Modeling\MTOM_Production\MTOM-dev\Inflow Forecasts\ESP_Traces\GLDA3.espmvol.txt">
      <textFields>
        <textField/>
      </textFields>
    </textPr>
  </connection>
  <connection id="9" name="GRNU1.espmvol" type="6" refreshedVersion="0" deleted="1" background="1" saveData="1">
    <textPr prompt="0" sourceFile="C:\D_Drive\Modeling\MTOM_Production\MTOM-dev\Inflow Forecasts\ESP_Traces\GRNU1.espmvol.txt">
      <textFields>
        <textField/>
      </textFields>
    </textPr>
  </connection>
  <connection id="10" name="MPSC2.espmvol" type="6" refreshedVersion="0" deleted="1" background="1" saveData="1">
    <textPr prompt="0" sourceFile="C:\D_Drive\Modeling\MTOM_Production\MTOM-dev\Inflow Forecasts\ESP_Traces\MPSC2.espmvol.txt">
      <textFields>
        <textField/>
      </textFields>
    </textPr>
  </connection>
  <connection id="11" name="NVRN5.espmvol" type="6" refreshedVersion="0" deleted="1" background="1" saveData="1">
    <textPr prompt="0" sourceFile="C:\D_Drive\Modeling\MTOM_Production\MTOM-dev\Inflow Forecasts\ESP_Traces\NVRN5.espmvol.txt">
      <textFields>
        <textField/>
      </textFields>
    </textPr>
  </connection>
  <connection id="12" name="TPIC2.espmvol" type="6" refreshedVersion="0" deleted="1" background="1" saveData="1">
    <textPr prompt="0" sourceFile="C:\D_Drive\Modeling\MTOM_Production\MTOM-dev\Inflow Forecasts\ESP_Traces\TPIC2.espmvol.txt">
      <textFields>
        <textField/>
      </textFields>
    </textPr>
  </connection>
  <connection id="13" name="VCRC2.espmvol" type="6" refreshedVersion="0" deleted="1" background="1" saveData="1">
    <textPr prompt="0" sourceFile="C:\D_Drive\Modeling\MTOM_Production\MTOM-dev\Inflow Forecasts\ESP_Traces\VCRC2.espmvol.txt">
      <textFields>
        <textField/>
      </textFields>
    </textPr>
  </connection>
  <connection id="14" name="YDLC2.espmvol" type="6" refreshedVersion="0" deleted="1" background="1" saveData="1">
    <textPr prompt="0" sourceFile="C:\D_Drive\Modeling\MTOM_Production\MTOM-dev\Inflow Forecasts\ESP_Traces\YDLC2.espmvol.txt">
      <textFields>
        <textField/>
      </textFields>
    </textPr>
  </connection>
</connections>
</file>

<file path=xl/sharedStrings.xml><?xml version="1.0" encoding="utf-8"?>
<sst xmlns="http://schemas.openxmlformats.org/spreadsheetml/2006/main" count="3882" uniqueCount="252">
  <si>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</si>
  <si>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</si>
  <si>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</si>
  <si>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</si>
  <si>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</si>
  <si>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</si>
  <si>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</si>
  <si>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</si>
  <si>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</si>
  <si>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</si>
  <si>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</si>
  <si>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</si>
  <si>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</si>
  <si>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</si>
  <si>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</si>
  <si>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</si>
  <si>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</si>
  <si>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</si>
  <si>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</si>
  <si>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</si>
  <si>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</si>
  <si>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</si>
  <si>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</si>
  <si>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</si>
  <si>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</si>
  <si>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</si>
  <si>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</si>
  <si>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</si>
  <si>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</si>
  <si>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</si>
  <si>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</si>
  <si>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</si>
  <si>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</si>
  <si>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</si>
  <si>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</si>
  <si>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</si>
  <si>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</si>
  <si>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</si>
  <si>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</si>
  <si>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</si>
  <si>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</si>
  <si>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</si>
  <si>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</si>
  <si>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BMDC2</t>
  </si>
  <si>
    <t>CLSC2</t>
  </si>
  <si>
    <t>GBRW4</t>
  </si>
  <si>
    <t>GLDA3</t>
  </si>
  <si>
    <t>GRNU1</t>
  </si>
  <si>
    <t>MPSC2</t>
  </si>
  <si>
    <t>TPIC2</t>
  </si>
  <si>
    <t>VCRC2</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</si>
  <si>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</si>
  <si>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</si>
  <si>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</si>
  <si>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</si>
  <si>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</si>
  <si>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</si>
  <si>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</si>
  <si>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</si>
  <si>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</si>
  <si>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</si>
  <si>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</si>
  <si>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</si>
  <si>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</si>
  <si>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</si>
  <si>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</si>
  <si>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</si>
  <si>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</si>
  <si>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</si>
  <si>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</si>
  <si>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</si>
  <si>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</si>
  <si>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</si>
  <si>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</si>
  <si>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</si>
  <si>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</si>
  <si>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</si>
  <si>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</si>
  <si>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</si>
  <si>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</si>
  <si>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</si>
  <si>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</si>
  <si>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</si>
  <si>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</si>
  <si>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</si>
  <si>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</si>
  <si>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</si>
  <si>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</si>
  <si>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</si>
  <si>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</si>
  <si>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</si>
  <si>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</si>
  <si>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</si>
  <si>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</si>
  <si>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</si>
  <si>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</si>
  <si>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</si>
  <si>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</si>
  <si>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</si>
  <si>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</si>
  <si>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</si>
  <si>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</si>
  <si>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</si>
  <si>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</si>
  <si>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</si>
  <si>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</si>
  <si>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YDLC2</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</si>
  <si>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</si>
  <si>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</si>
  <si>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</si>
  <si>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</si>
  <si>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</si>
  <si>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</si>
  <si>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</si>
  <si>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</si>
  <si>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</si>
  <si>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</si>
  <si>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</si>
  <si>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</si>
  <si>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</si>
  <si>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</si>
  <si>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</si>
  <si>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</si>
  <si>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</si>
  <si>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</si>
  <si>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</si>
  <si>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</si>
  <si>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DatesMax</t>
  </si>
  <si>
    <t>CrystalMax</t>
  </si>
  <si>
    <t>FontenelleMax</t>
  </si>
  <si>
    <t>PowellMax</t>
  </si>
  <si>
    <t>FlamingGorgeMax</t>
  </si>
  <si>
    <t>MorrowPointMax</t>
  </si>
  <si>
    <t>NavajoMax</t>
  </si>
  <si>
    <t>TaylorParkMax</t>
  </si>
  <si>
    <t>VallecitoMax</t>
  </si>
  <si>
    <t>YampaMax</t>
  </si>
  <si>
    <t>GainsGrandCanyonMax</t>
  </si>
  <si>
    <t>GainsAboveHooverMax</t>
  </si>
  <si>
    <t>AnimasMax</t>
  </si>
  <si>
    <t>DatesMost</t>
  </si>
  <si>
    <t>BlueMesaMost</t>
  </si>
  <si>
    <t>CrystalMost</t>
  </si>
  <si>
    <t>FontenelleMost</t>
  </si>
  <si>
    <t>PowellMost</t>
  </si>
  <si>
    <t>FlamingGorgeMost</t>
  </si>
  <si>
    <t>MorrowPointMost</t>
  </si>
  <si>
    <t>NavajoMost</t>
  </si>
  <si>
    <t>TaylorParkMost</t>
  </si>
  <si>
    <t>VallecitoMost</t>
  </si>
  <si>
    <t>YampaMost</t>
  </si>
  <si>
    <t>GainsGrandCanyonMost</t>
  </si>
  <si>
    <t>GainsAboveHooverMost</t>
  </si>
  <si>
    <t>AnimasMost</t>
  </si>
  <si>
    <t>DatesMin</t>
  </si>
  <si>
    <t>Determination of Deterministic or Ensemble run for lower basin demads.  These values should never change</t>
  </si>
  <si>
    <t>Named Range Size</t>
  </si>
  <si>
    <t>Traces</t>
  </si>
  <si>
    <t>Months</t>
  </si>
  <si>
    <t>PowellToMeadGainsAbvLeesFerry</t>
  </si>
  <si>
    <t>PTMGAL_IN</t>
  </si>
  <si>
    <t>NFTOF_IN</t>
  </si>
  <si>
    <t>DRGC2</t>
  </si>
  <si>
    <t>Trace34</t>
  </si>
  <si>
    <t>To Change the Range of the Traces and Number of Months press the button below. Do not use this if you are happy with the number of months and traces in the sheet</t>
  </si>
  <si>
    <t>GainsLeesFerryMin</t>
  </si>
  <si>
    <t>GainsLeesFerryMax</t>
  </si>
  <si>
    <t>GainsLeesFerryMost</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</si>
  <si>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</si>
  <si>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</si>
  <si>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</si>
  <si>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</si>
  <si>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</si>
  <si>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</si>
  <si>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</si>
  <si>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</si>
  <si>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</si>
  <si>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</si>
  <si>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</si>
  <si>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</si>
  <si>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</si>
  <si>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</si>
  <si>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</si>
  <si>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</si>
  <si>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</si>
  <si>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</si>
  <si>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</si>
  <si>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</si>
  <si>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</si>
  <si>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</si>
  <si>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</si>
  <si>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</si>
  <si>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</si>
  <si>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</si>
  <si>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</si>
  <si>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</si>
  <si>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</si>
  <si>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</si>
  <si>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</si>
  <si>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</si>
  <si>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</si>
  <si>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</si>
  <si>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</si>
  <si>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NVRN5</t>
  </si>
  <si>
    <t>DNC</t>
  </si>
  <si>
    <t>HvrToDvs</t>
  </si>
  <si>
    <t>DvsToPkr</t>
  </si>
  <si>
    <t>PkrToImp</t>
  </si>
  <si>
    <t>ImpToMex</t>
  </si>
  <si>
    <t>AllBlwPkr</t>
  </si>
  <si>
    <t>BlwImpGainsImpToNibMin</t>
  </si>
  <si>
    <t>BlwImpGainsAbvDavisMin</t>
  </si>
  <si>
    <t>BlwImpGainsPkrToImpMin</t>
  </si>
  <si>
    <t>BlwImpGainsAbvPkrMin</t>
  </si>
  <si>
    <t>BlwImpGainsImpToNibMax</t>
  </si>
  <si>
    <t>BlwImpGainsAbvDavisMax</t>
  </si>
  <si>
    <t>BlwImpGainsPkrToImpMax</t>
  </si>
  <si>
    <t>BlwImpGainsAbvPkrMax</t>
  </si>
  <si>
    <t>BlwImpGainsImpToNibMost</t>
  </si>
  <si>
    <t>BlwImpGainsAbvDavisMost</t>
  </si>
  <si>
    <t>BlwImpGainsPkrToImpMost</t>
  </si>
  <si>
    <t>BlwImpGainsAbvPkrMost</t>
  </si>
  <si>
    <t>ImpToMex_In</t>
  </si>
  <si>
    <t>HvrToDvs_In</t>
  </si>
  <si>
    <t>PkrToImp_In</t>
  </si>
  <si>
    <t>DvsToPkr_In</t>
  </si>
  <si>
    <t>TempSheet</t>
  </si>
  <si>
    <t>GainsImpToNib</t>
  </si>
  <si>
    <t>GainsPkrToImp</t>
  </si>
  <si>
    <t/>
  </si>
  <si>
    <t>GJLOC</t>
  </si>
  <si>
    <t>Gains Crystal to Grand Junction</t>
  </si>
  <si>
    <t>GainsCrystalToGJ</t>
  </si>
  <si>
    <t>CrystaltoGCMost</t>
  </si>
  <si>
    <t>CrystaltoGCMax</t>
  </si>
  <si>
    <t>CrystaltoGCMin</t>
  </si>
  <si>
    <t>GainsAboveDavis</t>
  </si>
  <si>
    <t>GainsAboveParker</t>
  </si>
  <si>
    <t>Wrap around 1981</t>
  </si>
  <si>
    <t>Wrap around 1982</t>
  </si>
  <si>
    <t>Wrap around 1983</t>
  </si>
  <si>
    <t>Wrap around 1984</t>
  </si>
  <si>
    <t>Wrap around 1985</t>
  </si>
  <si>
    <t>Wrap around 1986</t>
  </si>
  <si>
    <t>Sheet Index</t>
  </si>
  <si>
    <t>Two Year</t>
  </si>
  <si>
    <t>Five-Year</t>
  </si>
  <si>
    <t>Make Sure correct Year</t>
  </si>
  <si>
    <t>SWYTD</t>
  </si>
  <si>
    <t>SacWYTypeDes</t>
  </si>
  <si>
    <t>LCHDB2</t>
  </si>
  <si>
    <t>UCHDB2</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</si>
</sst>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_(* \(#,##0.00\);_(* &quot;-&quot;??_);_(@_)"/>
    <numFmt numFmtId="164" formatCode="[$-409]mmmm\ d\,\ yyyy;@"/>
    <numFmt numFmtId="165" formatCode="[$-409]mmmm\-yy;@"/>
    <numFmt numFmtId="166" formatCode="m/d/yy\ h:mm;@"/>
    <numFmt numFmtId="167" formatCode="0.000"/>
    <numFmt numFmtId="168" formatCode="[$-409]mmm\-yy;@"/>
  </numFmts>
  <fonts count="46"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37">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3">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1" fillId="9" borderId="0" xfId="0" applyFont="1" applyFill="1" applyAlignment="1">
      <alignment horizontal="center"/>
    </xf>
    <xf numFmtId="0" fontId="1" fillId="10" borderId="0" xfId="0" applyFont="1" applyFill="1" applyAlignment="1">
      <alignment horizontal="center"/>
    </xf>
    <xf numFmtId="0" fontId="1" fillId="7" borderId="0" xfId="0" applyFont="1" applyFill="1" applyAlignment="1">
      <alignment horizontal="center"/>
    </xf>
    <xf numFmtId="0" fontId="1" fillId="11" borderId="0" xfId="0" applyFont="1" applyFill="1" applyAlignment="1">
      <alignment horizontal="center"/>
    </xf>
    <xf numFmtId="0" fontId="1" fillId="8" borderId="0" xfId="0" applyFont="1" applyFill="1" applyAlignment="1">
      <alignment horizontal="center"/>
    </xf>
    <xf numFmtId="0" fontId="1" fillId="2" borderId="0" xfId="0" applyFont="1" applyFill="1" applyAlignment="1">
      <alignment horizontal="center"/>
    </xf>
    <xf numFmtId="0" fontId="0" fillId="0" borderId="0" xfId="0" applyNumberFormat="1" applyFont="1" applyFill="1" applyBorder="1" applyAlignment="1">
      <alignment horizontal="center"/>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2" fontId="0" fillId="44" borderId="0" xfId="0" applyNumberFormat="1" applyFont="1" applyFill="1" applyBorder="1" applyAlignment="1">
      <alignment horizontal="center"/>
    </xf>
    <xf numFmtId="166" fontId="0" fillId="45" borderId="22" xfId="0" applyNumberFormat="1" applyFill="1" applyBorder="1"/>
    <xf numFmtId="166" fontId="0" fillId="45" borderId="23" xfId="0" applyNumberFormat="1" applyFill="1" applyBorder="1"/>
    <xf numFmtId="0" fontId="0" fillId="44" borderId="0" xfId="0" applyFill="1" applyBorder="1"/>
    <xf numFmtId="0" fontId="0" fillId="44" borderId="1" xfId="0" applyFill="1" applyBorder="1"/>
    <xf numFmtId="0" fontId="0" fillId="0" borderId="11" xfId="0" applyBorder="1"/>
    <xf numFmtId="0" fontId="0" fillId="0" borderId="0" xfId="0" applyBorder="1"/>
    <xf numFmtId="0" fontId="0" fillId="0" borderId="1" xfId="0" applyBorder="1"/>
    <xf numFmtId="0" fontId="0" fillId="0" borderId="12" xfId="0" applyBorder="1"/>
    <xf numFmtId="0" fontId="0" fillId="0" borderId="2" xfId="0" applyBorder="1"/>
    <xf numFmtId="0" fontId="0" fillId="0" borderId="3" xfId="0"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applyFont="1" applyFill="1" applyBorder="1" applyAlignment="1"/>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0" fontId="0" fillId="0" borderId="0" xfId="0" applyAlignment="1">
      <alignment horizontal="center"/>
    </xf>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xf numFmtId="2" fontId="0" fillId="0" borderId="0" xfId="0" applyNumberFormat="1"/>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2" fontId="4" fillId="0" borderId="0" xfId="0" applyNumberFormat="1" applyFont="1" applyFill="1" applyBorder="1" applyAlignment="1">
      <alignment horizontal="center"/>
    </xf>
    <xf numFmtId="0" fontId="0" fillId="0" borderId="0" xfId="0"/>
    <xf numFmtId="0" fontId="0" fillId="0" borderId="0" xfId="0" applyNumberFormat="1" applyFont="1" applyFill="1" applyBorder="1" applyAlignment="1">
      <alignment horizontal="center"/>
    </xf>
    <xf numFmtId="2" fontId="0" fillId="0" borderId="0" xfId="0" applyNumberFormat="1" applyFont="1" applyFill="1" applyBorder="1" applyAlignment="1">
      <alignment horizontal="center"/>
    </xf>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2"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0" fontId="1" fillId="73" borderId="0" xfId="0" applyFont="1" applyFill="1" applyBorder="1" applyAlignment="1">
      <alignment horizontal="center"/>
    </xf>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168" fontId="1" fillId="72" borderId="1" xfId="0" applyNumberFormat="1" applyFont="1" applyFill="1" applyBorder="1" applyAlignment="1">
      <alignment horizontal="center"/>
    </xf>
    <xf numFmtId="168" fontId="1" fillId="72" borderId="3" xfId="0" applyNumberFormat="1" applyFont="1" applyFill="1" applyBorder="1" applyAlignment="1">
      <alignment horizontal="center"/>
    </xf>
    <xf numFmtId="168" fontId="1" fillId="0" borderId="0" xfId="0" applyNumberFormat="1" applyFont="1" applyFill="1" applyBorder="1" applyAlignment="1">
      <alignment horizontal="center"/>
    </xf>
    <xf numFmtId="168" fontId="1" fillId="72" borderId="5" xfId="0" applyNumberFormat="1" applyFont="1" applyFill="1" applyBorder="1" applyAlignment="1">
      <alignment horizontal="center"/>
    </xf>
    <xf numFmtId="2" fontId="0" fillId="0" borderId="0" xfId="0" applyNumberForma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10" xfId="0" applyNumberFormat="1" applyFont="1" applyFill="1" applyBorder="1" applyAlignment="1">
      <alignment horizontal="center"/>
    </xf>
    <xf numFmtId="2" fontId="37" fillId="14" borderId="6" xfId="0" applyNumberFormat="1" applyFont="1" applyFill="1" applyBorder="1" applyAlignment="1">
      <alignment horizontal="center"/>
    </xf>
    <xf numFmtId="2" fontId="37" fillId="14" borderId="5"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1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165" fontId="38" fillId="3" borderId="12" xfId="0" applyNumberFormat="1" applyFont="1" applyFill="1" applyBorder="1" applyAlignment="1">
      <alignment horizontal="center"/>
    </xf>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2" fontId="37" fillId="0" borderId="0" xfId="0" applyNumberFormat="1" applyFont="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9" fillId="3" borderId="9"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0"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3" fillId="5" borderId="0" xfId="0" applyFont="1" applyFill="1"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cellStyle name="20% - Accent2 2" xfId="4"/>
    <cellStyle name="20% - Accent3 2" xfId="5"/>
    <cellStyle name="20% - Accent4 2" xfId="6"/>
    <cellStyle name="20% - Accent5 2" xfId="7"/>
    <cellStyle name="20% - Accent6 2" xfId="8"/>
    <cellStyle name="40% - Accent1 2" xfId="9"/>
    <cellStyle name="40% - Accent2 2" xfId="10"/>
    <cellStyle name="40% - Accent3 2" xfId="11"/>
    <cellStyle name="40% - Accent4 2" xfId="12"/>
    <cellStyle name="40% - Accent5 2" xfId="13"/>
    <cellStyle name="40% - Accent6 2" xfId="14"/>
    <cellStyle name="60% - Accent1 2" xfId="15"/>
    <cellStyle name="60% - Accent2 2" xfId="16"/>
    <cellStyle name="60% - Accent3 2" xfId="17"/>
    <cellStyle name="60% - Accent4 2" xfId="18"/>
    <cellStyle name="60% - Accent5 2" xfId="19"/>
    <cellStyle name="60% - Accent6 2" xfId="20"/>
    <cellStyle name="Accent1 2" xfId="21"/>
    <cellStyle name="Accent2 2" xfId="22"/>
    <cellStyle name="Accent3 2" xfId="23"/>
    <cellStyle name="Accent4 2" xfId="24"/>
    <cellStyle name="Accent5 2" xfId="25"/>
    <cellStyle name="Accent6 2" xfId="26"/>
    <cellStyle name="Bad 2" xfId="27"/>
    <cellStyle name="Calculation 2" xfId="28"/>
    <cellStyle name="Check Cell 2" xfId="29"/>
    <cellStyle name="Comma 2" xfId="30"/>
    <cellStyle name="Comma 3" xfId="31"/>
    <cellStyle name="Comma 3 2" xfId="32"/>
    <cellStyle name="Comma 4" xfId="33"/>
    <cellStyle name="Comma 5" xfId="34"/>
    <cellStyle name="Comma 5 2" xfId="35"/>
    <cellStyle name="Comma 6" xfId="36"/>
    <cellStyle name="Explanatory Text 2" xfId="37"/>
    <cellStyle name="Good 2" xfId="38"/>
    <cellStyle name="Heading 1 2" xfId="39"/>
    <cellStyle name="Heading 2 2" xfId="40"/>
    <cellStyle name="Heading 3 2" xfId="41"/>
    <cellStyle name="Heading 3 3" xfId="42"/>
    <cellStyle name="Heading 4 2" xfId="43"/>
    <cellStyle name="Input 2" xfId="44"/>
    <cellStyle name="Linked Cell 2" xfId="45"/>
    <cellStyle name="Neutral 2" xfId="46"/>
    <cellStyle name="Normal" xfId="0" builtinId="0"/>
    <cellStyle name="Normal 10" xfId="47"/>
    <cellStyle name="Normal 11" xfId="48"/>
    <cellStyle name="Normal 11 10" xfId="49"/>
    <cellStyle name="Normal 11 11" xfId="50"/>
    <cellStyle name="Normal 11 11 2" xfId="51"/>
    <cellStyle name="Normal 11 12" xfId="52"/>
    <cellStyle name="Normal 11 2" xfId="53"/>
    <cellStyle name="Normal 11 2 2" xfId="54"/>
    <cellStyle name="Normal 11 3" xfId="55"/>
    <cellStyle name="Normal 11 3 10" xfId="56"/>
    <cellStyle name="Normal 11 3 2" xfId="57"/>
    <cellStyle name="Normal 11 3 2 2" xfId="58"/>
    <cellStyle name="Normal 11 3 2 2 2" xfId="59"/>
    <cellStyle name="Normal 11 3 2 2 2 2" xfId="60"/>
    <cellStyle name="Normal 11 3 2 2 2 2 2" xfId="61"/>
    <cellStyle name="Normal 11 3 2 2 2 2 2 2" xfId="62"/>
    <cellStyle name="Normal 11 3 2 2 2 2 2 2 2" xfId="63"/>
    <cellStyle name="Normal 11 3 2 2 2 2 2 3" xfId="64"/>
    <cellStyle name="Normal 11 3 2 2 2 2 3" xfId="65"/>
    <cellStyle name="Normal 11 3 2 2 2 2 3 2" xfId="66"/>
    <cellStyle name="Normal 11 3 2 2 2 2 4" xfId="67"/>
    <cellStyle name="Normal 11 3 2 2 2 3" xfId="68"/>
    <cellStyle name="Normal 11 3 2 2 2 3 2" xfId="69"/>
    <cellStyle name="Normal 11 3 2 2 2 3 2 2" xfId="70"/>
    <cellStyle name="Normal 11 3 2 2 2 3 3" xfId="71"/>
    <cellStyle name="Normal 11 3 2 2 2 4" xfId="72"/>
    <cellStyle name="Normal 11 3 2 2 2 4 2" xfId="73"/>
    <cellStyle name="Normal 11 3 2 2 2 5" xfId="74"/>
    <cellStyle name="Normal 11 3 2 2 3" xfId="75"/>
    <cellStyle name="Normal 11 3 2 2 3 2" xfId="76"/>
    <cellStyle name="Normal 11 3 2 2 3 2 2" xfId="77"/>
    <cellStyle name="Normal 11 3 2 2 3 2 2 2" xfId="78"/>
    <cellStyle name="Normal 11 3 2 2 3 2 3" xfId="79"/>
    <cellStyle name="Normal 11 3 2 2 3 3" xfId="80"/>
    <cellStyle name="Normal 11 3 2 2 3 3 2" xfId="81"/>
    <cellStyle name="Normal 11 3 2 2 3 4" xfId="82"/>
    <cellStyle name="Normal 11 3 2 2 4" xfId="83"/>
    <cellStyle name="Normal 11 3 2 2 4 2" xfId="84"/>
    <cellStyle name="Normal 11 3 2 2 4 2 2" xfId="85"/>
    <cellStyle name="Normal 11 3 2 2 4 3" xfId="86"/>
    <cellStyle name="Normal 11 3 2 2 5" xfId="87"/>
    <cellStyle name="Normal 11 3 2 2 5 2" xfId="88"/>
    <cellStyle name="Normal 11 3 2 2 6" xfId="89"/>
    <cellStyle name="Normal 11 3 2 3" xfId="90"/>
    <cellStyle name="Normal 11 3 2 3 2" xfId="91"/>
    <cellStyle name="Normal 11 3 2 3 2 2" xfId="92"/>
    <cellStyle name="Normal 11 3 2 3 2 2 2" xfId="93"/>
    <cellStyle name="Normal 11 3 2 3 2 2 2 2" xfId="94"/>
    <cellStyle name="Normal 11 3 2 3 2 2 3" xfId="95"/>
    <cellStyle name="Normal 11 3 2 3 2 3" xfId="96"/>
    <cellStyle name="Normal 11 3 2 3 2 3 2" xfId="97"/>
    <cellStyle name="Normal 11 3 2 3 2 4" xfId="98"/>
    <cellStyle name="Normal 11 3 2 3 3" xfId="99"/>
    <cellStyle name="Normal 11 3 2 3 3 2" xfId="100"/>
    <cellStyle name="Normal 11 3 2 3 3 2 2" xfId="101"/>
    <cellStyle name="Normal 11 3 2 3 3 3" xfId="102"/>
    <cellStyle name="Normal 11 3 2 3 4" xfId="103"/>
    <cellStyle name="Normal 11 3 2 3 4 2" xfId="104"/>
    <cellStyle name="Normal 11 3 2 3 5" xfId="105"/>
    <cellStyle name="Normal 11 3 2 4" xfId="106"/>
    <cellStyle name="Normal 11 3 2 4 2" xfId="107"/>
    <cellStyle name="Normal 11 3 2 4 2 2" xfId="108"/>
    <cellStyle name="Normal 11 3 2 4 2 2 2" xfId="109"/>
    <cellStyle name="Normal 11 3 2 4 2 3" xfId="110"/>
    <cellStyle name="Normal 11 3 2 4 3" xfId="111"/>
    <cellStyle name="Normal 11 3 2 4 3 2" xfId="112"/>
    <cellStyle name="Normal 11 3 2 4 4" xfId="113"/>
    <cellStyle name="Normal 11 3 2 5" xfId="114"/>
    <cellStyle name="Normal 11 3 2 5 2" xfId="115"/>
    <cellStyle name="Normal 11 3 2 5 2 2" xfId="116"/>
    <cellStyle name="Normal 11 3 2 5 3" xfId="117"/>
    <cellStyle name="Normal 11 3 2 6" xfId="118"/>
    <cellStyle name="Normal 11 3 2 6 2" xfId="119"/>
    <cellStyle name="Normal 11 3 2 7" xfId="120"/>
    <cellStyle name="Normal 11 3 3" xfId="121"/>
    <cellStyle name="Normal 11 3 3 2" xfId="122"/>
    <cellStyle name="Normal 11 3 3 2 2" xfId="123"/>
    <cellStyle name="Normal 11 3 3 2 2 2" xfId="124"/>
    <cellStyle name="Normal 11 3 3 2 2 2 2" xfId="125"/>
    <cellStyle name="Normal 11 3 3 2 2 2 2 2" xfId="126"/>
    <cellStyle name="Normal 11 3 3 2 2 2 3" xfId="127"/>
    <cellStyle name="Normal 11 3 3 2 2 3" xfId="128"/>
    <cellStyle name="Normal 11 3 3 2 2 3 2" xfId="129"/>
    <cellStyle name="Normal 11 3 3 2 2 4" xfId="130"/>
    <cellStyle name="Normal 11 3 3 2 3" xfId="131"/>
    <cellStyle name="Normal 11 3 3 2 3 2" xfId="132"/>
    <cellStyle name="Normal 11 3 3 2 3 2 2" xfId="133"/>
    <cellStyle name="Normal 11 3 3 2 3 3" xfId="134"/>
    <cellStyle name="Normal 11 3 3 2 4" xfId="135"/>
    <cellStyle name="Normal 11 3 3 2 4 2" xfId="136"/>
    <cellStyle name="Normal 11 3 3 2 5" xfId="137"/>
    <cellStyle name="Normal 11 3 3 3" xfId="138"/>
    <cellStyle name="Normal 11 3 3 3 2" xfId="139"/>
    <cellStyle name="Normal 11 3 3 3 2 2" xfId="140"/>
    <cellStyle name="Normal 11 3 3 3 2 2 2" xfId="141"/>
    <cellStyle name="Normal 11 3 3 3 2 3" xfId="142"/>
    <cellStyle name="Normal 11 3 3 3 3" xfId="143"/>
    <cellStyle name="Normal 11 3 3 3 3 2" xfId="144"/>
    <cellStyle name="Normal 11 3 3 3 4" xfId="145"/>
    <cellStyle name="Normal 11 3 3 4" xfId="146"/>
    <cellStyle name="Normal 11 3 3 4 2" xfId="147"/>
    <cellStyle name="Normal 11 3 3 4 2 2" xfId="148"/>
    <cellStyle name="Normal 11 3 3 4 3" xfId="149"/>
    <cellStyle name="Normal 11 3 3 5" xfId="150"/>
    <cellStyle name="Normal 11 3 3 5 2" xfId="151"/>
    <cellStyle name="Normal 11 3 3 6" xfId="152"/>
    <cellStyle name="Normal 11 3 4" xfId="153"/>
    <cellStyle name="Normal 11 3 4 2" xfId="154"/>
    <cellStyle name="Normal 11 3 4 2 2" xfId="155"/>
    <cellStyle name="Normal 11 3 4 2 2 2" xfId="156"/>
    <cellStyle name="Normal 11 3 4 2 2 2 2" xfId="157"/>
    <cellStyle name="Normal 11 3 4 2 2 2 2 2" xfId="158"/>
    <cellStyle name="Normal 11 3 4 2 2 2 3" xfId="159"/>
    <cellStyle name="Normal 11 3 4 2 2 3" xfId="160"/>
    <cellStyle name="Normal 11 3 4 2 2 3 2" xfId="161"/>
    <cellStyle name="Normal 11 3 4 2 2 4" xfId="162"/>
    <cellStyle name="Normal 11 3 4 2 3" xfId="163"/>
    <cellStyle name="Normal 11 3 4 2 3 2" xfId="164"/>
    <cellStyle name="Normal 11 3 4 2 3 2 2" xfId="165"/>
    <cellStyle name="Normal 11 3 4 2 3 3" xfId="166"/>
    <cellStyle name="Normal 11 3 4 2 4" xfId="167"/>
    <cellStyle name="Normal 11 3 4 2 4 2" xfId="168"/>
    <cellStyle name="Normal 11 3 4 2 5" xfId="169"/>
    <cellStyle name="Normal 11 3 4 3" xfId="170"/>
    <cellStyle name="Normal 11 3 4 3 2" xfId="171"/>
    <cellStyle name="Normal 11 3 4 3 2 2" xfId="172"/>
    <cellStyle name="Normal 11 3 4 3 2 2 2" xfId="173"/>
    <cellStyle name="Normal 11 3 4 3 2 3" xfId="174"/>
    <cellStyle name="Normal 11 3 4 3 3" xfId="175"/>
    <cellStyle name="Normal 11 3 4 3 3 2" xfId="176"/>
    <cellStyle name="Normal 11 3 4 3 4" xfId="177"/>
    <cellStyle name="Normal 11 3 4 4" xfId="178"/>
    <cellStyle name="Normal 11 3 4 4 2" xfId="179"/>
    <cellStyle name="Normal 11 3 4 4 2 2" xfId="180"/>
    <cellStyle name="Normal 11 3 4 4 3" xfId="181"/>
    <cellStyle name="Normal 11 3 4 5" xfId="182"/>
    <cellStyle name="Normal 11 3 4 5 2" xfId="183"/>
    <cellStyle name="Normal 11 3 4 6" xfId="184"/>
    <cellStyle name="Normal 11 3 5" xfId="185"/>
    <cellStyle name="Normal 11 3 5 2" xfId="186"/>
    <cellStyle name="Normal 11 3 5 2 2" xfId="187"/>
    <cellStyle name="Normal 11 3 5 2 2 2" xfId="188"/>
    <cellStyle name="Normal 11 3 5 2 2 2 2" xfId="189"/>
    <cellStyle name="Normal 11 3 5 2 2 3" xfId="190"/>
    <cellStyle name="Normal 11 3 5 2 3" xfId="191"/>
    <cellStyle name="Normal 11 3 5 2 3 2" xfId="192"/>
    <cellStyle name="Normal 11 3 5 2 4" xfId="193"/>
    <cellStyle name="Normal 11 3 5 3" xfId="194"/>
    <cellStyle name="Normal 11 3 5 3 2" xfId="195"/>
    <cellStyle name="Normal 11 3 5 3 2 2" xfId="196"/>
    <cellStyle name="Normal 11 3 5 3 3" xfId="197"/>
    <cellStyle name="Normal 11 3 5 4" xfId="198"/>
    <cellStyle name="Normal 11 3 5 4 2" xfId="199"/>
    <cellStyle name="Normal 11 3 5 5" xfId="200"/>
    <cellStyle name="Normal 11 3 6" xfId="201"/>
    <cellStyle name="Normal 11 3 6 2" xfId="202"/>
    <cellStyle name="Normal 11 3 6 2 2" xfId="203"/>
    <cellStyle name="Normal 11 3 6 2 2 2" xfId="204"/>
    <cellStyle name="Normal 11 3 6 2 3" xfId="205"/>
    <cellStyle name="Normal 11 3 6 3" xfId="206"/>
    <cellStyle name="Normal 11 3 6 3 2" xfId="207"/>
    <cellStyle name="Normal 11 3 6 4" xfId="208"/>
    <cellStyle name="Normal 11 3 7" xfId="209"/>
    <cellStyle name="Normal 11 3 7 2" xfId="210"/>
    <cellStyle name="Normal 11 3 7 2 2" xfId="211"/>
    <cellStyle name="Normal 11 3 7 3" xfId="212"/>
    <cellStyle name="Normal 11 3 8" xfId="213"/>
    <cellStyle name="Normal 11 3 9" xfId="214"/>
    <cellStyle name="Normal 11 3 9 2" xfId="215"/>
    <cellStyle name="Normal 11 4" xfId="216"/>
    <cellStyle name="Normal 11 4 2" xfId="217"/>
    <cellStyle name="Normal 11 4 2 2" xfId="218"/>
    <cellStyle name="Normal 11 4 2 2 2" xfId="219"/>
    <cellStyle name="Normal 11 4 2 2 2 2" xfId="220"/>
    <cellStyle name="Normal 11 4 2 2 2 2 2" xfId="221"/>
    <cellStyle name="Normal 11 4 2 2 2 2 2 2" xfId="222"/>
    <cellStyle name="Normal 11 4 2 2 2 2 3" xfId="223"/>
    <cellStyle name="Normal 11 4 2 2 2 3" xfId="224"/>
    <cellStyle name="Normal 11 4 2 2 2 3 2" xfId="225"/>
    <cellStyle name="Normal 11 4 2 2 2 4" xfId="226"/>
    <cellStyle name="Normal 11 4 2 2 3" xfId="227"/>
    <cellStyle name="Normal 11 4 2 2 3 2" xfId="228"/>
    <cellStyle name="Normal 11 4 2 2 3 2 2" xfId="229"/>
    <cellStyle name="Normal 11 4 2 2 3 3" xfId="230"/>
    <cellStyle name="Normal 11 4 2 2 4" xfId="231"/>
    <cellStyle name="Normal 11 4 2 2 4 2" xfId="232"/>
    <cellStyle name="Normal 11 4 2 2 5" xfId="233"/>
    <cellStyle name="Normal 11 4 2 3" xfId="234"/>
    <cellStyle name="Normal 11 4 2 3 2" xfId="235"/>
    <cellStyle name="Normal 11 4 2 3 2 2" xfId="236"/>
    <cellStyle name="Normal 11 4 2 3 2 2 2" xfId="237"/>
    <cellStyle name="Normal 11 4 2 3 2 3" xfId="238"/>
    <cellStyle name="Normal 11 4 2 3 3" xfId="239"/>
    <cellStyle name="Normal 11 4 2 3 3 2" xfId="240"/>
    <cellStyle name="Normal 11 4 2 3 4" xfId="241"/>
    <cellStyle name="Normal 11 4 2 4" xfId="242"/>
    <cellStyle name="Normal 11 4 2 4 2" xfId="243"/>
    <cellStyle name="Normal 11 4 2 4 2 2" xfId="244"/>
    <cellStyle name="Normal 11 4 2 4 3" xfId="245"/>
    <cellStyle name="Normal 11 4 2 5" xfId="246"/>
    <cellStyle name="Normal 11 4 2 5 2" xfId="247"/>
    <cellStyle name="Normal 11 4 2 6" xfId="248"/>
    <cellStyle name="Normal 11 4 3" xfId="249"/>
    <cellStyle name="Normal 11 4 3 2" xfId="250"/>
    <cellStyle name="Normal 11 4 3 2 2" xfId="251"/>
    <cellStyle name="Normal 11 4 3 2 2 2" xfId="252"/>
    <cellStyle name="Normal 11 4 3 2 2 2 2" xfId="253"/>
    <cellStyle name="Normal 11 4 3 2 2 3" xfId="254"/>
    <cellStyle name="Normal 11 4 3 2 3" xfId="255"/>
    <cellStyle name="Normal 11 4 3 2 3 2" xfId="256"/>
    <cellStyle name="Normal 11 4 3 2 4" xfId="257"/>
    <cellStyle name="Normal 11 4 3 3" xfId="258"/>
    <cellStyle name="Normal 11 4 3 3 2" xfId="259"/>
    <cellStyle name="Normal 11 4 3 3 2 2" xfId="260"/>
    <cellStyle name="Normal 11 4 3 3 3" xfId="261"/>
    <cellStyle name="Normal 11 4 3 4" xfId="262"/>
    <cellStyle name="Normal 11 4 3 4 2" xfId="263"/>
    <cellStyle name="Normal 11 4 3 5" xfId="264"/>
    <cellStyle name="Normal 11 4 4" xfId="265"/>
    <cellStyle name="Normal 11 4 4 2" xfId="266"/>
    <cellStyle name="Normal 11 4 4 2 2" xfId="267"/>
    <cellStyle name="Normal 11 4 4 2 2 2" xfId="268"/>
    <cellStyle name="Normal 11 4 4 2 3" xfId="269"/>
    <cellStyle name="Normal 11 4 4 3" xfId="270"/>
    <cellStyle name="Normal 11 4 4 3 2" xfId="271"/>
    <cellStyle name="Normal 11 4 4 4" xfId="272"/>
    <cellStyle name="Normal 11 4 5" xfId="273"/>
    <cellStyle name="Normal 11 4 5 2" xfId="274"/>
    <cellStyle name="Normal 11 4 5 2 2" xfId="275"/>
    <cellStyle name="Normal 11 4 5 3" xfId="276"/>
    <cellStyle name="Normal 11 4 6" xfId="277"/>
    <cellStyle name="Normal 11 4 6 2" xfId="278"/>
    <cellStyle name="Normal 11 4 7" xfId="279"/>
    <cellStyle name="Normal 11 5" xfId="280"/>
    <cellStyle name="Normal 11 5 2" xfId="281"/>
    <cellStyle name="Normal 11 5 2 2" xfId="282"/>
    <cellStyle name="Normal 11 5 2 2 2" xfId="283"/>
    <cellStyle name="Normal 11 5 2 2 2 2" xfId="284"/>
    <cellStyle name="Normal 11 5 2 2 2 2 2" xfId="285"/>
    <cellStyle name="Normal 11 5 2 2 2 3" xfId="286"/>
    <cellStyle name="Normal 11 5 2 2 3" xfId="287"/>
    <cellStyle name="Normal 11 5 2 2 3 2" xfId="288"/>
    <cellStyle name="Normal 11 5 2 2 4" xfId="289"/>
    <cellStyle name="Normal 11 5 2 3" xfId="290"/>
    <cellStyle name="Normal 11 5 2 3 2" xfId="291"/>
    <cellStyle name="Normal 11 5 2 3 2 2" xfId="292"/>
    <cellStyle name="Normal 11 5 2 3 3" xfId="293"/>
    <cellStyle name="Normal 11 5 2 4" xfId="294"/>
    <cellStyle name="Normal 11 5 2 4 2" xfId="295"/>
    <cellStyle name="Normal 11 5 2 5" xfId="296"/>
    <cellStyle name="Normal 11 5 3" xfId="297"/>
    <cellStyle name="Normal 11 5 3 2" xfId="298"/>
    <cellStyle name="Normal 11 5 3 2 2" xfId="299"/>
    <cellStyle name="Normal 11 5 3 2 2 2" xfId="300"/>
    <cellStyle name="Normal 11 5 3 2 3" xfId="301"/>
    <cellStyle name="Normal 11 5 3 3" xfId="302"/>
    <cellStyle name="Normal 11 5 3 3 2" xfId="303"/>
    <cellStyle name="Normal 11 5 3 4" xfId="304"/>
    <cellStyle name="Normal 11 5 4" xfId="305"/>
    <cellStyle name="Normal 11 5 4 2" xfId="306"/>
    <cellStyle name="Normal 11 5 4 2 2" xfId="307"/>
    <cellStyle name="Normal 11 5 4 3" xfId="308"/>
    <cellStyle name="Normal 11 5 5" xfId="309"/>
    <cellStyle name="Normal 11 5 5 2" xfId="310"/>
    <cellStyle name="Normal 11 5 6" xfId="311"/>
    <cellStyle name="Normal 11 6" xfId="312"/>
    <cellStyle name="Normal 11 6 2" xfId="313"/>
    <cellStyle name="Normal 11 6 2 2" xfId="314"/>
    <cellStyle name="Normal 11 6 2 2 2" xfId="315"/>
    <cellStyle name="Normal 11 6 2 2 2 2" xfId="316"/>
    <cellStyle name="Normal 11 6 2 2 2 2 2" xfId="317"/>
    <cellStyle name="Normal 11 6 2 2 2 3" xfId="318"/>
    <cellStyle name="Normal 11 6 2 2 3" xfId="319"/>
    <cellStyle name="Normal 11 6 2 2 3 2" xfId="320"/>
    <cellStyle name="Normal 11 6 2 2 4" xfId="321"/>
    <cellStyle name="Normal 11 6 2 3" xfId="322"/>
    <cellStyle name="Normal 11 6 2 3 2" xfId="323"/>
    <cellStyle name="Normal 11 6 2 3 2 2" xfId="324"/>
    <cellStyle name="Normal 11 6 2 3 3" xfId="325"/>
    <cellStyle name="Normal 11 6 2 4" xfId="326"/>
    <cellStyle name="Normal 11 6 2 4 2" xfId="327"/>
    <cellStyle name="Normal 11 6 2 5" xfId="328"/>
    <cellStyle name="Normal 11 6 3" xfId="329"/>
    <cellStyle name="Normal 11 6 3 2" xfId="330"/>
    <cellStyle name="Normal 11 6 3 2 2" xfId="331"/>
    <cellStyle name="Normal 11 6 3 2 2 2" xfId="332"/>
    <cellStyle name="Normal 11 6 3 2 3" xfId="333"/>
    <cellStyle name="Normal 11 6 3 3" xfId="334"/>
    <cellStyle name="Normal 11 6 3 3 2" xfId="335"/>
    <cellStyle name="Normal 11 6 3 4" xfId="336"/>
    <cellStyle name="Normal 11 6 4" xfId="337"/>
    <cellStyle name="Normal 11 6 4 2" xfId="338"/>
    <cellStyle name="Normal 11 6 4 2 2" xfId="339"/>
    <cellStyle name="Normal 11 6 4 3" xfId="340"/>
    <cellStyle name="Normal 11 6 5" xfId="341"/>
    <cellStyle name="Normal 11 6 5 2" xfId="342"/>
    <cellStyle name="Normal 11 6 6" xfId="343"/>
    <cellStyle name="Normal 11 7" xfId="344"/>
    <cellStyle name="Normal 11 7 2" xfId="345"/>
    <cellStyle name="Normal 11 7 2 2" xfId="346"/>
    <cellStyle name="Normal 11 7 2 2 2" xfId="347"/>
    <cellStyle name="Normal 11 7 2 2 2 2" xfId="348"/>
    <cellStyle name="Normal 11 7 2 2 3" xfId="349"/>
    <cellStyle name="Normal 11 7 2 3" xfId="350"/>
    <cellStyle name="Normal 11 7 2 3 2" xfId="351"/>
    <cellStyle name="Normal 11 7 2 4" xfId="352"/>
    <cellStyle name="Normal 11 7 3" xfId="353"/>
    <cellStyle name="Normal 11 7 3 2" xfId="354"/>
    <cellStyle name="Normal 11 7 3 2 2" xfId="355"/>
    <cellStyle name="Normal 11 7 3 3" xfId="356"/>
    <cellStyle name="Normal 11 7 4" xfId="357"/>
    <cellStyle name="Normal 11 7 4 2" xfId="358"/>
    <cellStyle name="Normal 11 7 5" xfId="359"/>
    <cellStyle name="Normal 11 8" xfId="360"/>
    <cellStyle name="Normal 11 8 2" xfId="361"/>
    <cellStyle name="Normal 11 8 2 2" xfId="362"/>
    <cellStyle name="Normal 11 8 2 2 2" xfId="363"/>
    <cellStyle name="Normal 11 8 2 3" xfId="364"/>
    <cellStyle name="Normal 11 8 3" xfId="365"/>
    <cellStyle name="Normal 11 8 3 2" xfId="366"/>
    <cellStyle name="Normal 11 8 4" xfId="367"/>
    <cellStyle name="Normal 11 9" xfId="368"/>
    <cellStyle name="Normal 11 9 2" xfId="369"/>
    <cellStyle name="Normal 11 9 2 2" xfId="370"/>
    <cellStyle name="Normal 11 9 3" xfId="371"/>
    <cellStyle name="Normal 12" xfId="372"/>
    <cellStyle name="Normal 12 2" xfId="373"/>
    <cellStyle name="Normal 12 3" xfId="374"/>
    <cellStyle name="Normal 12 4" xfId="375"/>
    <cellStyle name="Normal 13" xfId="376"/>
    <cellStyle name="Normal 13 10" xfId="377"/>
    <cellStyle name="Normal 13 10 2" xfId="378"/>
    <cellStyle name="Normal 13 11" xfId="379"/>
    <cellStyle name="Normal 13 2" xfId="380"/>
    <cellStyle name="Normal 13 2 10" xfId="381"/>
    <cellStyle name="Normal 13 2 2" xfId="382"/>
    <cellStyle name="Normal 13 2 2 2" xfId="383"/>
    <cellStyle name="Normal 13 2 2 2 2" xfId="384"/>
    <cellStyle name="Normal 13 2 2 2 2 2" xfId="385"/>
    <cellStyle name="Normal 13 2 2 2 2 2 2" xfId="386"/>
    <cellStyle name="Normal 13 2 2 2 2 2 2 2" xfId="387"/>
    <cellStyle name="Normal 13 2 2 2 2 2 2 2 2" xfId="388"/>
    <cellStyle name="Normal 13 2 2 2 2 2 2 3" xfId="389"/>
    <cellStyle name="Normal 13 2 2 2 2 2 3" xfId="390"/>
    <cellStyle name="Normal 13 2 2 2 2 2 3 2" xfId="391"/>
    <cellStyle name="Normal 13 2 2 2 2 2 4" xfId="392"/>
    <cellStyle name="Normal 13 2 2 2 2 3" xfId="393"/>
    <cellStyle name="Normal 13 2 2 2 2 3 2" xfId="394"/>
    <cellStyle name="Normal 13 2 2 2 2 3 2 2" xfId="395"/>
    <cellStyle name="Normal 13 2 2 2 2 3 3" xfId="396"/>
    <cellStyle name="Normal 13 2 2 2 2 4" xfId="397"/>
    <cellStyle name="Normal 13 2 2 2 2 4 2" xfId="398"/>
    <cellStyle name="Normal 13 2 2 2 2 5" xfId="399"/>
    <cellStyle name="Normal 13 2 2 2 3" xfId="400"/>
    <cellStyle name="Normal 13 2 2 2 3 2" xfId="401"/>
    <cellStyle name="Normal 13 2 2 2 3 2 2" xfId="402"/>
    <cellStyle name="Normal 13 2 2 2 3 2 2 2" xfId="403"/>
    <cellStyle name="Normal 13 2 2 2 3 2 3" xfId="404"/>
    <cellStyle name="Normal 13 2 2 2 3 3" xfId="405"/>
    <cellStyle name="Normal 13 2 2 2 3 3 2" xfId="406"/>
    <cellStyle name="Normal 13 2 2 2 3 4" xfId="407"/>
    <cellStyle name="Normal 13 2 2 2 4" xfId="408"/>
    <cellStyle name="Normal 13 2 2 2 4 2" xfId="409"/>
    <cellStyle name="Normal 13 2 2 2 4 2 2" xfId="410"/>
    <cellStyle name="Normal 13 2 2 2 4 3" xfId="411"/>
    <cellStyle name="Normal 13 2 2 2 5" xfId="412"/>
    <cellStyle name="Normal 13 2 2 2 5 2" xfId="413"/>
    <cellStyle name="Normal 13 2 2 2 6" xfId="414"/>
    <cellStyle name="Normal 13 2 2 3" xfId="415"/>
    <cellStyle name="Normal 13 2 2 3 2" xfId="416"/>
    <cellStyle name="Normal 13 2 2 3 2 2" xfId="417"/>
    <cellStyle name="Normal 13 2 2 3 2 2 2" xfId="418"/>
    <cellStyle name="Normal 13 2 2 3 2 2 2 2" xfId="419"/>
    <cellStyle name="Normal 13 2 2 3 2 2 3" xfId="420"/>
    <cellStyle name="Normal 13 2 2 3 2 3" xfId="421"/>
    <cellStyle name="Normal 13 2 2 3 2 3 2" xfId="422"/>
    <cellStyle name="Normal 13 2 2 3 2 4" xfId="423"/>
    <cellStyle name="Normal 13 2 2 3 3" xfId="424"/>
    <cellStyle name="Normal 13 2 2 3 3 2" xfId="425"/>
    <cellStyle name="Normal 13 2 2 3 3 2 2" xfId="426"/>
    <cellStyle name="Normal 13 2 2 3 3 3" xfId="427"/>
    <cellStyle name="Normal 13 2 2 3 4" xfId="428"/>
    <cellStyle name="Normal 13 2 2 3 4 2" xfId="429"/>
    <cellStyle name="Normal 13 2 2 3 5" xfId="430"/>
    <cellStyle name="Normal 13 2 2 4" xfId="431"/>
    <cellStyle name="Normal 13 2 2 4 2" xfId="432"/>
    <cellStyle name="Normal 13 2 2 4 2 2" xfId="433"/>
    <cellStyle name="Normal 13 2 2 4 2 2 2" xfId="434"/>
    <cellStyle name="Normal 13 2 2 4 2 3" xfId="435"/>
    <cellStyle name="Normal 13 2 2 4 3" xfId="436"/>
    <cellStyle name="Normal 13 2 2 4 3 2" xfId="437"/>
    <cellStyle name="Normal 13 2 2 4 4" xfId="438"/>
    <cellStyle name="Normal 13 2 2 5" xfId="439"/>
    <cellStyle name="Normal 13 2 2 5 2" xfId="440"/>
    <cellStyle name="Normal 13 2 2 5 2 2" xfId="441"/>
    <cellStyle name="Normal 13 2 2 5 3" xfId="442"/>
    <cellStyle name="Normal 13 2 2 6" xfId="443"/>
    <cellStyle name="Normal 13 2 2 6 2" xfId="444"/>
    <cellStyle name="Normal 13 2 2 7" xfId="445"/>
    <cellStyle name="Normal 13 2 3" xfId="446"/>
    <cellStyle name="Normal 13 2 3 2" xfId="447"/>
    <cellStyle name="Normal 13 2 3 2 2" xfId="448"/>
    <cellStyle name="Normal 13 2 3 2 2 2" xfId="449"/>
    <cellStyle name="Normal 13 2 3 2 2 2 2" xfId="450"/>
    <cellStyle name="Normal 13 2 3 2 2 2 2 2" xfId="451"/>
    <cellStyle name="Normal 13 2 3 2 2 2 3" xfId="452"/>
    <cellStyle name="Normal 13 2 3 2 2 3" xfId="453"/>
    <cellStyle name="Normal 13 2 3 2 2 3 2" xfId="454"/>
    <cellStyle name="Normal 13 2 3 2 2 4" xfId="455"/>
    <cellStyle name="Normal 13 2 3 2 3" xfId="456"/>
    <cellStyle name="Normal 13 2 3 2 3 2" xfId="457"/>
    <cellStyle name="Normal 13 2 3 2 3 2 2" xfId="458"/>
    <cellStyle name="Normal 13 2 3 2 3 3" xfId="459"/>
    <cellStyle name="Normal 13 2 3 2 4" xfId="460"/>
    <cellStyle name="Normal 13 2 3 2 4 2" xfId="461"/>
    <cellStyle name="Normal 13 2 3 2 5" xfId="462"/>
    <cellStyle name="Normal 13 2 3 3" xfId="463"/>
    <cellStyle name="Normal 13 2 3 3 2" xfId="464"/>
    <cellStyle name="Normal 13 2 3 3 2 2" xfId="465"/>
    <cellStyle name="Normal 13 2 3 3 2 2 2" xfId="466"/>
    <cellStyle name="Normal 13 2 3 3 2 3" xfId="467"/>
    <cellStyle name="Normal 13 2 3 3 3" xfId="468"/>
    <cellStyle name="Normal 13 2 3 3 3 2" xfId="469"/>
    <cellStyle name="Normal 13 2 3 3 4" xfId="470"/>
    <cellStyle name="Normal 13 2 3 4" xfId="471"/>
    <cellStyle name="Normal 13 2 3 4 2" xfId="472"/>
    <cellStyle name="Normal 13 2 3 4 2 2" xfId="473"/>
    <cellStyle name="Normal 13 2 3 4 3" xfId="474"/>
    <cellStyle name="Normal 13 2 3 5" xfId="475"/>
    <cellStyle name="Normal 13 2 3 5 2" xfId="476"/>
    <cellStyle name="Normal 13 2 3 6" xfId="477"/>
    <cellStyle name="Normal 13 2 4" xfId="478"/>
    <cellStyle name="Normal 13 2 4 2" xfId="479"/>
    <cellStyle name="Normal 13 2 4 2 2" xfId="480"/>
    <cellStyle name="Normal 13 2 4 2 2 2" xfId="481"/>
    <cellStyle name="Normal 13 2 4 2 2 2 2" xfId="482"/>
    <cellStyle name="Normal 13 2 4 2 2 2 2 2" xfId="483"/>
    <cellStyle name="Normal 13 2 4 2 2 2 3" xfId="484"/>
    <cellStyle name="Normal 13 2 4 2 2 3" xfId="485"/>
    <cellStyle name="Normal 13 2 4 2 2 3 2" xfId="486"/>
    <cellStyle name="Normal 13 2 4 2 2 4" xfId="487"/>
    <cellStyle name="Normal 13 2 4 2 3" xfId="488"/>
    <cellStyle name="Normal 13 2 4 2 3 2" xfId="489"/>
    <cellStyle name="Normal 13 2 4 2 3 2 2" xfId="490"/>
    <cellStyle name="Normal 13 2 4 2 3 3" xfId="491"/>
    <cellStyle name="Normal 13 2 4 2 4" xfId="492"/>
    <cellStyle name="Normal 13 2 4 2 4 2" xfId="493"/>
    <cellStyle name="Normal 13 2 4 2 5" xfId="494"/>
    <cellStyle name="Normal 13 2 4 3" xfId="495"/>
    <cellStyle name="Normal 13 2 4 3 2" xfId="496"/>
    <cellStyle name="Normal 13 2 4 3 2 2" xfId="497"/>
    <cellStyle name="Normal 13 2 4 3 2 2 2" xfId="498"/>
    <cellStyle name="Normal 13 2 4 3 2 3" xfId="499"/>
    <cellStyle name="Normal 13 2 4 3 3" xfId="500"/>
    <cellStyle name="Normal 13 2 4 3 3 2" xfId="501"/>
    <cellStyle name="Normal 13 2 4 3 4" xfId="502"/>
    <cellStyle name="Normal 13 2 4 4" xfId="503"/>
    <cellStyle name="Normal 13 2 4 4 2" xfId="504"/>
    <cellStyle name="Normal 13 2 4 4 2 2" xfId="505"/>
    <cellStyle name="Normal 13 2 4 4 3" xfId="506"/>
    <cellStyle name="Normal 13 2 4 5" xfId="507"/>
    <cellStyle name="Normal 13 2 4 5 2" xfId="508"/>
    <cellStyle name="Normal 13 2 4 6" xfId="509"/>
    <cellStyle name="Normal 13 2 5" xfId="510"/>
    <cellStyle name="Normal 13 2 5 2" xfId="511"/>
    <cellStyle name="Normal 13 2 5 2 2" xfId="512"/>
    <cellStyle name="Normal 13 2 5 2 2 2" xfId="513"/>
    <cellStyle name="Normal 13 2 5 2 2 2 2" xfId="514"/>
    <cellStyle name="Normal 13 2 5 2 2 3" xfId="515"/>
    <cellStyle name="Normal 13 2 5 2 3" xfId="516"/>
    <cellStyle name="Normal 13 2 5 2 3 2" xfId="517"/>
    <cellStyle name="Normal 13 2 5 2 4" xfId="518"/>
    <cellStyle name="Normal 13 2 5 3" xfId="519"/>
    <cellStyle name="Normal 13 2 5 3 2" xfId="520"/>
    <cellStyle name="Normal 13 2 5 3 2 2" xfId="521"/>
    <cellStyle name="Normal 13 2 5 3 3" xfId="522"/>
    <cellStyle name="Normal 13 2 5 4" xfId="523"/>
    <cellStyle name="Normal 13 2 5 4 2" xfId="524"/>
    <cellStyle name="Normal 13 2 5 5" xfId="525"/>
    <cellStyle name="Normal 13 2 6" xfId="526"/>
    <cellStyle name="Normal 13 2 6 2" xfId="527"/>
    <cellStyle name="Normal 13 2 6 2 2" xfId="528"/>
    <cellStyle name="Normal 13 2 6 2 2 2" xfId="529"/>
    <cellStyle name="Normal 13 2 6 2 3" xfId="530"/>
    <cellStyle name="Normal 13 2 6 3" xfId="531"/>
    <cellStyle name="Normal 13 2 6 3 2" xfId="532"/>
    <cellStyle name="Normal 13 2 6 4" xfId="533"/>
    <cellStyle name="Normal 13 2 7" xfId="534"/>
    <cellStyle name="Normal 13 2 7 2" xfId="535"/>
    <cellStyle name="Normal 13 2 7 2 2" xfId="536"/>
    <cellStyle name="Normal 13 2 7 3" xfId="537"/>
    <cellStyle name="Normal 13 2 8" xfId="538"/>
    <cellStyle name="Normal 13 2 9" xfId="539"/>
    <cellStyle name="Normal 13 2 9 2" xfId="540"/>
    <cellStyle name="Normal 13 3" xfId="541"/>
    <cellStyle name="Normal 13 3 2" xfId="542"/>
    <cellStyle name="Normal 13 3 2 2" xfId="543"/>
    <cellStyle name="Normal 13 3 2 2 2" xfId="544"/>
    <cellStyle name="Normal 13 3 2 2 2 2" xfId="545"/>
    <cellStyle name="Normal 13 3 2 2 2 2 2" xfId="546"/>
    <cellStyle name="Normal 13 3 2 2 2 2 2 2" xfId="547"/>
    <cellStyle name="Normal 13 3 2 2 2 2 3" xfId="548"/>
    <cellStyle name="Normal 13 3 2 2 2 3" xfId="549"/>
    <cellStyle name="Normal 13 3 2 2 2 3 2" xfId="550"/>
    <cellStyle name="Normal 13 3 2 2 2 4" xfId="551"/>
    <cellStyle name="Normal 13 3 2 2 3" xfId="552"/>
    <cellStyle name="Normal 13 3 2 2 3 2" xfId="553"/>
    <cellStyle name="Normal 13 3 2 2 3 2 2" xfId="554"/>
    <cellStyle name="Normal 13 3 2 2 3 3" xfId="555"/>
    <cellStyle name="Normal 13 3 2 2 4" xfId="556"/>
    <cellStyle name="Normal 13 3 2 2 4 2" xfId="557"/>
    <cellStyle name="Normal 13 3 2 2 5" xfId="558"/>
    <cellStyle name="Normal 13 3 2 3" xfId="559"/>
    <cellStyle name="Normal 13 3 2 3 2" xfId="560"/>
    <cellStyle name="Normal 13 3 2 3 2 2" xfId="561"/>
    <cellStyle name="Normal 13 3 2 3 2 2 2" xfId="562"/>
    <cellStyle name="Normal 13 3 2 3 2 3" xfId="563"/>
    <cellStyle name="Normal 13 3 2 3 3" xfId="564"/>
    <cellStyle name="Normal 13 3 2 3 3 2" xfId="565"/>
    <cellStyle name="Normal 13 3 2 3 4" xfId="566"/>
    <cellStyle name="Normal 13 3 2 4" xfId="567"/>
    <cellStyle name="Normal 13 3 2 4 2" xfId="568"/>
    <cellStyle name="Normal 13 3 2 4 2 2" xfId="569"/>
    <cellStyle name="Normal 13 3 2 4 3" xfId="570"/>
    <cellStyle name="Normal 13 3 2 5" xfId="571"/>
    <cellStyle name="Normal 13 3 2 5 2" xfId="572"/>
    <cellStyle name="Normal 13 3 2 6" xfId="573"/>
    <cellStyle name="Normal 13 3 3" xfId="574"/>
    <cellStyle name="Normal 13 3 3 2" xfId="575"/>
    <cellStyle name="Normal 13 3 3 2 2" xfId="576"/>
    <cellStyle name="Normal 13 3 3 2 2 2" xfId="577"/>
    <cellStyle name="Normal 13 3 3 2 2 2 2" xfId="578"/>
    <cellStyle name="Normal 13 3 3 2 2 3" xfId="579"/>
    <cellStyle name="Normal 13 3 3 2 3" xfId="580"/>
    <cellStyle name="Normal 13 3 3 2 3 2" xfId="581"/>
    <cellStyle name="Normal 13 3 3 2 4" xfId="582"/>
    <cellStyle name="Normal 13 3 3 3" xfId="583"/>
    <cellStyle name="Normal 13 3 3 3 2" xfId="584"/>
    <cellStyle name="Normal 13 3 3 3 2 2" xfId="585"/>
    <cellStyle name="Normal 13 3 3 3 3" xfId="586"/>
    <cellStyle name="Normal 13 3 3 4" xfId="587"/>
    <cellStyle name="Normal 13 3 3 4 2" xfId="588"/>
    <cellStyle name="Normal 13 3 3 5" xfId="589"/>
    <cellStyle name="Normal 13 3 4" xfId="590"/>
    <cellStyle name="Normal 13 3 4 2" xfId="591"/>
    <cellStyle name="Normal 13 3 4 2 2" xfId="592"/>
    <cellStyle name="Normal 13 3 4 2 2 2" xfId="593"/>
    <cellStyle name="Normal 13 3 4 2 3" xfId="594"/>
    <cellStyle name="Normal 13 3 4 3" xfId="595"/>
    <cellStyle name="Normal 13 3 4 3 2" xfId="596"/>
    <cellStyle name="Normal 13 3 4 4" xfId="597"/>
    <cellStyle name="Normal 13 3 5" xfId="598"/>
    <cellStyle name="Normal 13 3 5 2" xfId="599"/>
    <cellStyle name="Normal 13 3 5 2 2" xfId="600"/>
    <cellStyle name="Normal 13 3 5 3" xfId="601"/>
    <cellStyle name="Normal 13 3 6" xfId="602"/>
    <cellStyle name="Normal 13 3 7" xfId="603"/>
    <cellStyle name="Normal 13 3 7 2" xfId="604"/>
    <cellStyle name="Normal 13 3 8" xfId="605"/>
    <cellStyle name="Normal 13 4" xfId="606"/>
    <cellStyle name="Normal 13 4 2" xfId="607"/>
    <cellStyle name="Normal 13 4 2 2" xfId="608"/>
    <cellStyle name="Normal 13 4 2 2 2" xfId="609"/>
    <cellStyle name="Normal 13 4 2 2 2 2" xfId="610"/>
    <cellStyle name="Normal 13 4 2 2 2 2 2" xfId="611"/>
    <cellStyle name="Normal 13 4 2 2 2 3" xfId="612"/>
    <cellStyle name="Normal 13 4 2 2 3" xfId="613"/>
    <cellStyle name="Normal 13 4 2 2 3 2" xfId="614"/>
    <cellStyle name="Normal 13 4 2 2 4" xfId="615"/>
    <cellStyle name="Normal 13 4 2 3" xfId="616"/>
    <cellStyle name="Normal 13 4 2 3 2" xfId="617"/>
    <cellStyle name="Normal 13 4 2 3 2 2" xfId="618"/>
    <cellStyle name="Normal 13 4 2 3 3" xfId="619"/>
    <cellStyle name="Normal 13 4 2 4" xfId="620"/>
    <cellStyle name="Normal 13 4 2 4 2" xfId="621"/>
    <cellStyle name="Normal 13 4 2 5" xfId="622"/>
    <cellStyle name="Normal 13 4 3" xfId="623"/>
    <cellStyle name="Normal 13 4 3 2" xfId="624"/>
    <cellStyle name="Normal 13 4 3 2 2" xfId="625"/>
    <cellStyle name="Normal 13 4 3 2 2 2" xfId="626"/>
    <cellStyle name="Normal 13 4 3 2 3" xfId="627"/>
    <cellStyle name="Normal 13 4 3 3" xfId="628"/>
    <cellStyle name="Normal 13 4 3 3 2" xfId="629"/>
    <cellStyle name="Normal 13 4 3 4" xfId="630"/>
    <cellStyle name="Normal 13 4 4" xfId="631"/>
    <cellStyle name="Normal 13 4 4 2" xfId="632"/>
    <cellStyle name="Normal 13 4 4 2 2" xfId="633"/>
    <cellStyle name="Normal 13 4 4 3" xfId="634"/>
    <cellStyle name="Normal 13 4 5" xfId="635"/>
    <cellStyle name="Normal 13 4 5 2" xfId="636"/>
    <cellStyle name="Normal 13 4 6" xfId="637"/>
    <cellStyle name="Normal 13 5" xfId="638"/>
    <cellStyle name="Normal 13 5 2" xfId="639"/>
    <cellStyle name="Normal 13 5 2 2" xfId="640"/>
    <cellStyle name="Normal 13 5 2 2 2" xfId="641"/>
    <cellStyle name="Normal 13 5 2 2 2 2" xfId="642"/>
    <cellStyle name="Normal 13 5 2 2 2 2 2" xfId="643"/>
    <cellStyle name="Normal 13 5 2 2 2 3" xfId="644"/>
    <cellStyle name="Normal 13 5 2 2 3" xfId="645"/>
    <cellStyle name="Normal 13 5 2 2 3 2" xfId="646"/>
    <cellStyle name="Normal 13 5 2 2 4" xfId="647"/>
    <cellStyle name="Normal 13 5 2 3" xfId="648"/>
    <cellStyle name="Normal 13 5 2 3 2" xfId="649"/>
    <cellStyle name="Normal 13 5 2 3 2 2" xfId="650"/>
    <cellStyle name="Normal 13 5 2 3 3" xfId="651"/>
    <cellStyle name="Normal 13 5 2 4" xfId="652"/>
    <cellStyle name="Normal 13 5 2 4 2" xfId="653"/>
    <cellStyle name="Normal 13 5 2 5" xfId="654"/>
    <cellStyle name="Normal 13 5 3" xfId="655"/>
    <cellStyle name="Normal 13 5 3 2" xfId="656"/>
    <cellStyle name="Normal 13 5 3 2 2" xfId="657"/>
    <cellStyle name="Normal 13 5 3 2 2 2" xfId="658"/>
    <cellStyle name="Normal 13 5 3 2 3" xfId="659"/>
    <cellStyle name="Normal 13 5 3 3" xfId="660"/>
    <cellStyle name="Normal 13 5 3 3 2" xfId="661"/>
    <cellStyle name="Normal 13 5 3 4" xfId="662"/>
    <cellStyle name="Normal 13 5 4" xfId="663"/>
    <cellStyle name="Normal 13 5 4 2" xfId="664"/>
    <cellStyle name="Normal 13 5 4 2 2" xfId="665"/>
    <cellStyle name="Normal 13 5 4 3" xfId="666"/>
    <cellStyle name="Normal 13 5 5" xfId="667"/>
    <cellStyle name="Normal 13 5 5 2" xfId="668"/>
    <cellStyle name="Normal 13 5 6" xfId="669"/>
    <cellStyle name="Normal 13 6" xfId="670"/>
    <cellStyle name="Normal 13 6 2" xfId="671"/>
    <cellStyle name="Normal 13 6 2 2" xfId="672"/>
    <cellStyle name="Normal 13 6 2 2 2" xfId="673"/>
    <cellStyle name="Normal 13 6 2 2 2 2" xfId="674"/>
    <cellStyle name="Normal 13 6 2 2 3" xfId="675"/>
    <cellStyle name="Normal 13 6 2 3" xfId="676"/>
    <cellStyle name="Normal 13 6 2 3 2" xfId="677"/>
    <cellStyle name="Normal 13 6 2 4" xfId="678"/>
    <cellStyle name="Normal 13 6 3" xfId="679"/>
    <cellStyle name="Normal 13 6 3 2" xfId="680"/>
    <cellStyle name="Normal 13 6 3 2 2" xfId="681"/>
    <cellStyle name="Normal 13 6 3 3" xfId="682"/>
    <cellStyle name="Normal 13 6 4" xfId="683"/>
    <cellStyle name="Normal 13 6 4 2" xfId="684"/>
    <cellStyle name="Normal 13 6 5" xfId="685"/>
    <cellStyle name="Normal 13 7" xfId="686"/>
    <cellStyle name="Normal 13 7 2" xfId="687"/>
    <cellStyle name="Normal 13 7 2 2" xfId="688"/>
    <cellStyle name="Normal 13 7 2 2 2" xfId="689"/>
    <cellStyle name="Normal 13 7 2 3" xfId="690"/>
    <cellStyle name="Normal 13 7 3" xfId="691"/>
    <cellStyle name="Normal 13 7 3 2" xfId="692"/>
    <cellStyle name="Normal 13 7 4" xfId="693"/>
    <cellStyle name="Normal 13 8" xfId="694"/>
    <cellStyle name="Normal 13 8 2" xfId="695"/>
    <cellStyle name="Normal 13 8 2 2" xfId="696"/>
    <cellStyle name="Normal 13 8 3" xfId="697"/>
    <cellStyle name="Normal 13 9" xfId="698"/>
    <cellStyle name="Normal 14" xfId="699"/>
    <cellStyle name="Normal 14 10" xfId="700"/>
    <cellStyle name="Normal 14 2" xfId="701"/>
    <cellStyle name="Normal 14 2 2" xfId="702"/>
    <cellStyle name="Normal 14 2 2 2" xfId="703"/>
    <cellStyle name="Normal 14 2 2 2 2" xfId="704"/>
    <cellStyle name="Normal 14 2 2 2 2 2" xfId="705"/>
    <cellStyle name="Normal 14 2 2 2 2 2 2" xfId="706"/>
    <cellStyle name="Normal 14 2 2 2 2 2 2 2" xfId="707"/>
    <cellStyle name="Normal 14 2 2 2 2 2 3" xfId="708"/>
    <cellStyle name="Normal 14 2 2 2 2 3" xfId="709"/>
    <cellStyle name="Normal 14 2 2 2 2 3 2" xfId="710"/>
    <cellStyle name="Normal 14 2 2 2 2 4" xfId="711"/>
    <cellStyle name="Normal 14 2 2 2 3" xfId="712"/>
    <cellStyle name="Normal 14 2 2 2 3 2" xfId="713"/>
    <cellStyle name="Normal 14 2 2 2 3 2 2" xfId="714"/>
    <cellStyle name="Normal 14 2 2 2 3 3" xfId="715"/>
    <cellStyle name="Normal 14 2 2 2 4" xfId="716"/>
    <cellStyle name="Normal 14 2 2 2 4 2" xfId="717"/>
    <cellStyle name="Normal 14 2 2 2 5" xfId="718"/>
    <cellStyle name="Normal 14 2 2 3" xfId="719"/>
    <cellStyle name="Normal 14 2 2 3 2" xfId="720"/>
    <cellStyle name="Normal 14 2 2 3 2 2" xfId="721"/>
    <cellStyle name="Normal 14 2 2 3 2 2 2" xfId="722"/>
    <cellStyle name="Normal 14 2 2 3 2 3" xfId="723"/>
    <cellStyle name="Normal 14 2 2 3 3" xfId="724"/>
    <cellStyle name="Normal 14 2 2 3 3 2" xfId="725"/>
    <cellStyle name="Normal 14 2 2 3 4" xfId="726"/>
    <cellStyle name="Normal 14 2 2 4" xfId="727"/>
    <cellStyle name="Normal 14 2 2 4 2" xfId="728"/>
    <cellStyle name="Normal 14 2 2 4 2 2" xfId="729"/>
    <cellStyle name="Normal 14 2 2 4 3" xfId="730"/>
    <cellStyle name="Normal 14 2 2 5" xfId="731"/>
    <cellStyle name="Normal 14 2 2 5 2" xfId="732"/>
    <cellStyle name="Normal 14 2 2 6" xfId="733"/>
    <cellStyle name="Normal 14 2 3" xfId="734"/>
    <cellStyle name="Normal 14 2 3 2" xfId="735"/>
    <cellStyle name="Normal 14 2 3 2 2" xfId="736"/>
    <cellStyle name="Normal 14 2 3 2 2 2" xfId="737"/>
    <cellStyle name="Normal 14 2 3 2 2 2 2" xfId="738"/>
    <cellStyle name="Normal 14 2 3 2 2 3" xfId="739"/>
    <cellStyle name="Normal 14 2 3 2 3" xfId="740"/>
    <cellStyle name="Normal 14 2 3 2 3 2" xfId="741"/>
    <cellStyle name="Normal 14 2 3 2 4" xfId="742"/>
    <cellStyle name="Normal 14 2 3 3" xfId="743"/>
    <cellStyle name="Normal 14 2 3 3 2" xfId="744"/>
    <cellStyle name="Normal 14 2 3 3 2 2" xfId="745"/>
    <cellStyle name="Normal 14 2 3 3 3" xfId="746"/>
    <cellStyle name="Normal 14 2 3 4" xfId="747"/>
    <cellStyle name="Normal 14 2 3 4 2" xfId="748"/>
    <cellStyle name="Normal 14 2 3 5" xfId="749"/>
    <cellStyle name="Normal 14 2 4" xfId="750"/>
    <cellStyle name="Normal 14 2 4 2" xfId="751"/>
    <cellStyle name="Normal 14 2 4 2 2" xfId="752"/>
    <cellStyle name="Normal 14 2 4 2 2 2" xfId="753"/>
    <cellStyle name="Normal 14 2 4 2 3" xfId="754"/>
    <cellStyle name="Normal 14 2 4 3" xfId="755"/>
    <cellStyle name="Normal 14 2 4 3 2" xfId="756"/>
    <cellStyle name="Normal 14 2 4 4" xfId="757"/>
    <cellStyle name="Normal 14 2 5" xfId="758"/>
    <cellStyle name="Normal 14 2 5 2" xfId="759"/>
    <cellStyle name="Normal 14 2 5 2 2" xfId="760"/>
    <cellStyle name="Normal 14 2 5 3" xfId="761"/>
    <cellStyle name="Normal 14 2 6" xfId="762"/>
    <cellStyle name="Normal 14 2 7" xfId="763"/>
    <cellStyle name="Normal 14 2 7 2" xfId="764"/>
    <cellStyle name="Normal 14 2 8" xfId="765"/>
    <cellStyle name="Normal 14 3" xfId="766"/>
    <cellStyle name="Normal 14 3 2" xfId="767"/>
    <cellStyle name="Normal 14 3 2 2" xfId="768"/>
    <cellStyle name="Normal 14 3 2 2 2" xfId="769"/>
    <cellStyle name="Normal 14 3 2 2 2 2" xfId="770"/>
    <cellStyle name="Normal 14 3 2 2 2 2 2" xfId="771"/>
    <cellStyle name="Normal 14 3 2 2 2 3" xfId="772"/>
    <cellStyle name="Normal 14 3 2 2 3" xfId="773"/>
    <cellStyle name="Normal 14 3 2 2 3 2" xfId="774"/>
    <cellStyle name="Normal 14 3 2 2 4" xfId="775"/>
    <cellStyle name="Normal 14 3 2 3" xfId="776"/>
    <cellStyle name="Normal 14 3 2 3 2" xfId="777"/>
    <cellStyle name="Normal 14 3 2 3 2 2" xfId="778"/>
    <cellStyle name="Normal 14 3 2 3 3" xfId="779"/>
    <cellStyle name="Normal 14 3 2 4" xfId="780"/>
    <cellStyle name="Normal 14 3 2 4 2" xfId="781"/>
    <cellStyle name="Normal 14 3 2 5" xfId="782"/>
    <cellStyle name="Normal 14 3 3" xfId="783"/>
    <cellStyle name="Normal 14 3 3 2" xfId="784"/>
    <cellStyle name="Normal 14 3 3 2 2" xfId="785"/>
    <cellStyle name="Normal 14 3 3 2 2 2" xfId="786"/>
    <cellStyle name="Normal 14 3 3 2 3" xfId="787"/>
    <cellStyle name="Normal 14 3 3 3" xfId="788"/>
    <cellStyle name="Normal 14 3 3 3 2" xfId="789"/>
    <cellStyle name="Normal 14 3 3 4" xfId="790"/>
    <cellStyle name="Normal 14 3 4" xfId="791"/>
    <cellStyle name="Normal 14 3 4 2" xfId="792"/>
    <cellStyle name="Normal 14 3 4 2 2" xfId="793"/>
    <cellStyle name="Normal 14 3 4 3" xfId="794"/>
    <cellStyle name="Normal 14 3 5" xfId="795"/>
    <cellStyle name="Normal 14 3 6" xfId="796"/>
    <cellStyle name="Normal 14 3 6 2" xfId="797"/>
    <cellStyle name="Normal 14 3 7" xfId="798"/>
    <cellStyle name="Normal 14 4" xfId="799"/>
    <cellStyle name="Normal 14 4 2" xfId="800"/>
    <cellStyle name="Normal 14 4 2 2" xfId="801"/>
    <cellStyle name="Normal 14 4 2 2 2" xfId="802"/>
    <cellStyle name="Normal 14 4 2 2 2 2" xfId="803"/>
    <cellStyle name="Normal 14 4 2 2 2 2 2" xfId="804"/>
    <cellStyle name="Normal 14 4 2 2 2 3" xfId="805"/>
    <cellStyle name="Normal 14 4 2 2 3" xfId="806"/>
    <cellStyle name="Normal 14 4 2 2 3 2" xfId="807"/>
    <cellStyle name="Normal 14 4 2 2 4" xfId="808"/>
    <cellStyle name="Normal 14 4 2 3" xfId="809"/>
    <cellStyle name="Normal 14 4 2 3 2" xfId="810"/>
    <cellStyle name="Normal 14 4 2 3 2 2" xfId="811"/>
    <cellStyle name="Normal 14 4 2 3 3" xfId="812"/>
    <cellStyle name="Normal 14 4 2 4" xfId="813"/>
    <cellStyle name="Normal 14 4 2 4 2" xfId="814"/>
    <cellStyle name="Normal 14 4 2 5" xfId="815"/>
    <cellStyle name="Normal 14 4 3" xfId="816"/>
    <cellStyle name="Normal 14 4 3 2" xfId="817"/>
    <cellStyle name="Normal 14 4 3 2 2" xfId="818"/>
    <cellStyle name="Normal 14 4 3 2 2 2" xfId="819"/>
    <cellStyle name="Normal 14 4 3 2 3" xfId="820"/>
    <cellStyle name="Normal 14 4 3 3" xfId="821"/>
    <cellStyle name="Normal 14 4 3 3 2" xfId="822"/>
    <cellStyle name="Normal 14 4 3 4" xfId="823"/>
    <cellStyle name="Normal 14 4 4" xfId="824"/>
    <cellStyle name="Normal 14 4 4 2" xfId="825"/>
    <cellStyle name="Normal 14 4 4 2 2" xfId="826"/>
    <cellStyle name="Normal 14 4 4 3" xfId="827"/>
    <cellStyle name="Normal 14 4 5" xfId="828"/>
    <cellStyle name="Normal 14 4 5 2" xfId="829"/>
    <cellStyle name="Normal 14 4 6" xfId="830"/>
    <cellStyle name="Normal 14 5" xfId="831"/>
    <cellStyle name="Normal 14 5 2" xfId="832"/>
    <cellStyle name="Normal 14 5 2 2" xfId="833"/>
    <cellStyle name="Normal 14 5 2 2 2" xfId="834"/>
    <cellStyle name="Normal 14 5 2 2 2 2" xfId="835"/>
    <cellStyle name="Normal 14 5 2 2 3" xfId="836"/>
    <cellStyle name="Normal 14 5 2 3" xfId="837"/>
    <cellStyle name="Normal 14 5 2 3 2" xfId="838"/>
    <cellStyle name="Normal 14 5 2 4" xfId="839"/>
    <cellStyle name="Normal 14 5 3" xfId="840"/>
    <cellStyle name="Normal 14 5 3 2" xfId="841"/>
    <cellStyle name="Normal 14 5 3 2 2" xfId="842"/>
    <cellStyle name="Normal 14 5 3 3" xfId="843"/>
    <cellStyle name="Normal 14 5 4" xfId="844"/>
    <cellStyle name="Normal 14 5 4 2" xfId="845"/>
    <cellStyle name="Normal 14 5 5" xfId="846"/>
    <cellStyle name="Normal 14 6" xfId="847"/>
    <cellStyle name="Normal 14 6 2" xfId="848"/>
    <cellStyle name="Normal 14 6 2 2" xfId="849"/>
    <cellStyle name="Normal 14 6 2 2 2" xfId="850"/>
    <cellStyle name="Normal 14 6 2 3" xfId="851"/>
    <cellStyle name="Normal 14 6 3" xfId="852"/>
    <cellStyle name="Normal 14 6 3 2" xfId="853"/>
    <cellStyle name="Normal 14 6 4" xfId="854"/>
    <cellStyle name="Normal 14 7" xfId="855"/>
    <cellStyle name="Normal 14 7 2" xfId="856"/>
    <cellStyle name="Normal 14 7 2 2" xfId="857"/>
    <cellStyle name="Normal 14 7 3" xfId="858"/>
    <cellStyle name="Normal 14 8" xfId="859"/>
    <cellStyle name="Normal 14 9" xfId="860"/>
    <cellStyle name="Normal 14 9 2" xfId="861"/>
    <cellStyle name="Normal 15" xfId="862"/>
    <cellStyle name="Normal 16" xfId="863"/>
    <cellStyle name="Normal 16 2" xfId="864"/>
    <cellStyle name="Normal 16 2 2" xfId="865"/>
    <cellStyle name="Normal 16 2 2 2" xfId="866"/>
    <cellStyle name="Normal 16 2 3" xfId="867"/>
    <cellStyle name="Normal 16 3" xfId="868"/>
    <cellStyle name="Normal 16 4" xfId="869"/>
    <cellStyle name="Normal 16 4 2" xfId="870"/>
    <cellStyle name="Normal 16 5" xfId="871"/>
    <cellStyle name="Normal 17" xfId="872"/>
    <cellStyle name="Normal 18" xfId="873"/>
    <cellStyle name="Normal 19" xfId="874"/>
    <cellStyle name="Normal 2" xfId="1"/>
    <cellStyle name="Normal 2 10" xfId="875"/>
    <cellStyle name="Normal 2 10 10" xfId="876"/>
    <cellStyle name="Normal 2 10 2" xfId="877"/>
    <cellStyle name="Normal 2 10 2 2" xfId="878"/>
    <cellStyle name="Normal 2 10 3" xfId="879"/>
    <cellStyle name="Normal 2 10 3 2" xfId="880"/>
    <cellStyle name="Normal 2 10 4" xfId="881"/>
    <cellStyle name="Normal 2 10 4 2" xfId="882"/>
    <cellStyle name="Normal 2 10 5" xfId="883"/>
    <cellStyle name="Normal 2 10 5 2" xfId="884"/>
    <cellStyle name="Normal 2 10 6" xfId="885"/>
    <cellStyle name="Normal 2 10 6 2" xfId="886"/>
    <cellStyle name="Normal 2 10 7" xfId="887"/>
    <cellStyle name="Normal 2 10 7 2" xfId="888"/>
    <cellStyle name="Normal 2 10 8" xfId="889"/>
    <cellStyle name="Normal 2 10 8 2" xfId="890"/>
    <cellStyle name="Normal 2 10 9" xfId="891"/>
    <cellStyle name="Normal 2 11" xfId="892"/>
    <cellStyle name="Normal 2 11 10" xfId="893"/>
    <cellStyle name="Normal 2 11 2" xfId="894"/>
    <cellStyle name="Normal 2 11 2 2" xfId="895"/>
    <cellStyle name="Normal 2 11 3" xfId="896"/>
    <cellStyle name="Normal 2 11 3 2" xfId="897"/>
    <cellStyle name="Normal 2 11 4" xfId="898"/>
    <cellStyle name="Normal 2 11 4 2" xfId="899"/>
    <cellStyle name="Normal 2 11 5" xfId="900"/>
    <cellStyle name="Normal 2 11 5 2" xfId="901"/>
    <cellStyle name="Normal 2 11 6" xfId="902"/>
    <cellStyle name="Normal 2 11 6 2" xfId="903"/>
    <cellStyle name="Normal 2 11 7" xfId="904"/>
    <cellStyle name="Normal 2 11 7 2" xfId="905"/>
    <cellStyle name="Normal 2 11 8" xfId="906"/>
    <cellStyle name="Normal 2 11 8 2" xfId="907"/>
    <cellStyle name="Normal 2 11 9" xfId="908"/>
    <cellStyle name="Normal 2 12" xfId="909"/>
    <cellStyle name="Normal 2 12 10" xfId="910"/>
    <cellStyle name="Normal 2 12 2" xfId="911"/>
    <cellStyle name="Normal 2 12 2 2" xfId="912"/>
    <cellStyle name="Normal 2 12 3" xfId="913"/>
    <cellStyle name="Normal 2 12 3 2" xfId="914"/>
    <cellStyle name="Normal 2 12 4" xfId="915"/>
    <cellStyle name="Normal 2 12 4 2" xfId="916"/>
    <cellStyle name="Normal 2 12 5" xfId="917"/>
    <cellStyle name="Normal 2 12 5 2" xfId="918"/>
    <cellStyle name="Normal 2 12 6" xfId="919"/>
    <cellStyle name="Normal 2 12 6 2" xfId="920"/>
    <cellStyle name="Normal 2 12 7" xfId="921"/>
    <cellStyle name="Normal 2 12 7 2" xfId="922"/>
    <cellStyle name="Normal 2 12 8" xfId="923"/>
    <cellStyle name="Normal 2 12 8 2" xfId="924"/>
    <cellStyle name="Normal 2 12 9" xfId="925"/>
    <cellStyle name="Normal 2 13" xfId="926"/>
    <cellStyle name="Normal 2 13 10" xfId="927"/>
    <cellStyle name="Normal 2 13 2" xfId="928"/>
    <cellStyle name="Normal 2 13 2 2" xfId="929"/>
    <cellStyle name="Normal 2 13 3" xfId="930"/>
    <cellStyle name="Normal 2 13 3 2" xfId="931"/>
    <cellStyle name="Normal 2 13 4" xfId="932"/>
    <cellStyle name="Normal 2 13 4 2" xfId="933"/>
    <cellStyle name="Normal 2 13 5" xfId="934"/>
    <cellStyle name="Normal 2 13 5 2" xfId="935"/>
    <cellStyle name="Normal 2 13 6" xfId="936"/>
    <cellStyle name="Normal 2 13 6 2" xfId="937"/>
    <cellStyle name="Normal 2 13 7" xfId="938"/>
    <cellStyle name="Normal 2 13 7 2" xfId="939"/>
    <cellStyle name="Normal 2 13 8" xfId="940"/>
    <cellStyle name="Normal 2 13 8 2" xfId="941"/>
    <cellStyle name="Normal 2 13 9" xfId="942"/>
    <cellStyle name="Normal 2 14" xfId="943"/>
    <cellStyle name="Normal 2 14 10" xfId="944"/>
    <cellStyle name="Normal 2 14 2" xfId="945"/>
    <cellStyle name="Normal 2 14 2 2" xfId="946"/>
    <cellStyle name="Normal 2 14 3" xfId="947"/>
    <cellStyle name="Normal 2 14 3 2" xfId="948"/>
    <cellStyle name="Normal 2 14 4" xfId="949"/>
    <cellStyle name="Normal 2 14 4 2" xfId="950"/>
    <cellStyle name="Normal 2 14 5" xfId="951"/>
    <cellStyle name="Normal 2 14 5 2" xfId="952"/>
    <cellStyle name="Normal 2 14 6" xfId="953"/>
    <cellStyle name="Normal 2 14 6 2" xfId="954"/>
    <cellStyle name="Normal 2 14 7" xfId="955"/>
    <cellStyle name="Normal 2 14 7 2" xfId="956"/>
    <cellStyle name="Normal 2 14 8" xfId="957"/>
    <cellStyle name="Normal 2 14 8 2" xfId="958"/>
    <cellStyle name="Normal 2 14 9" xfId="959"/>
    <cellStyle name="Normal 2 15" xfId="960"/>
    <cellStyle name="Normal 2 15 2" xfId="961"/>
    <cellStyle name="Normal 2 15 3" xfId="962"/>
    <cellStyle name="Normal 2 16" xfId="963"/>
    <cellStyle name="Normal 2 16 2" xfId="964"/>
    <cellStyle name="Normal 2 16 3" xfId="965"/>
    <cellStyle name="Normal 2 17" xfId="966"/>
    <cellStyle name="Normal 2 17 2" xfId="967"/>
    <cellStyle name="Normal 2 17 3" xfId="968"/>
    <cellStyle name="Normal 2 18" xfId="969"/>
    <cellStyle name="Normal 2 18 2" xfId="970"/>
    <cellStyle name="Normal 2 18 3" xfId="971"/>
    <cellStyle name="Normal 2 19" xfId="972"/>
    <cellStyle name="Normal 2 19 2" xfId="973"/>
    <cellStyle name="Normal 2 19 3" xfId="974"/>
    <cellStyle name="Normal 2 2" xfId="2"/>
    <cellStyle name="Normal 2 2 10" xfId="975"/>
    <cellStyle name="Normal 2 2 10 2" xfId="976"/>
    <cellStyle name="Normal 2 2 11" xfId="977"/>
    <cellStyle name="Normal 2 2 11 2" xfId="978"/>
    <cellStyle name="Normal 2 2 12" xfId="979"/>
    <cellStyle name="Normal 2 2 12 2" xfId="980"/>
    <cellStyle name="Normal 2 2 13" xfId="981"/>
    <cellStyle name="Normal 2 2 13 2" xfId="982"/>
    <cellStyle name="Normal 2 2 14" xfId="983"/>
    <cellStyle name="Normal 2 2 14 2" xfId="984"/>
    <cellStyle name="Normal 2 2 15" xfId="985"/>
    <cellStyle name="Normal 2 2 15 2" xfId="986"/>
    <cellStyle name="Normal 2 2 16" xfId="987"/>
    <cellStyle name="Normal 2 2 16 2" xfId="988"/>
    <cellStyle name="Normal 2 2 17" xfId="989"/>
    <cellStyle name="Normal 2 2 17 2" xfId="990"/>
    <cellStyle name="Normal 2 2 18" xfId="991"/>
    <cellStyle name="Normal 2 2 18 2" xfId="992"/>
    <cellStyle name="Normal 2 2 19" xfId="993"/>
    <cellStyle name="Normal 2 2 19 2" xfId="994"/>
    <cellStyle name="Normal 2 2 2" xfId="995"/>
    <cellStyle name="Normal 2 2 2 10" xfId="996"/>
    <cellStyle name="Normal 2 2 2 10 2" xfId="997"/>
    <cellStyle name="Normal 2 2 2 11" xfId="998"/>
    <cellStyle name="Normal 2 2 2 2" xfId="999"/>
    <cellStyle name="Normal 2 2 2 2 2" xfId="1000"/>
    <cellStyle name="Normal 2 2 2 2 2 2" xfId="1001"/>
    <cellStyle name="Normal 2 2 2 2 3" xfId="1002"/>
    <cellStyle name="Normal 2 2 2 2 3 2" xfId="1003"/>
    <cellStyle name="Normal 2 2 2 2 4" xfId="1004"/>
    <cellStyle name="Normal 2 2 2 2 4 2" xfId="1005"/>
    <cellStyle name="Normal 2 2 2 2 5" xfId="1006"/>
    <cellStyle name="Normal 2 2 2 2 5 2" xfId="1007"/>
    <cellStyle name="Normal 2 2 2 2 6" xfId="1008"/>
    <cellStyle name="Normal 2 2 2 2 6 2" xfId="1009"/>
    <cellStyle name="Normal 2 2 2 2 7" xfId="1010"/>
    <cellStyle name="Normal 2 2 2 2 7 2" xfId="1011"/>
    <cellStyle name="Normal 2 2 2 2 8" xfId="1012"/>
    <cellStyle name="Normal 2 2 2 2 8 2" xfId="1013"/>
    <cellStyle name="Normal 2 2 2 2 9" xfId="1014"/>
    <cellStyle name="Normal 2 2 2 3" xfId="1015"/>
    <cellStyle name="Normal 2 2 2 3 2" xfId="1016"/>
    <cellStyle name="Normal 2 2 2 3 2 2" xfId="1017"/>
    <cellStyle name="Normal 2 2 2 3 3" xfId="1018"/>
    <cellStyle name="Normal 2 2 2 3 3 2" xfId="1019"/>
    <cellStyle name="Normal 2 2 2 3 4" xfId="1020"/>
    <cellStyle name="Normal 2 2 2 3 4 2" xfId="1021"/>
    <cellStyle name="Normal 2 2 2 3 5" xfId="1022"/>
    <cellStyle name="Normal 2 2 2 3 5 2" xfId="1023"/>
    <cellStyle name="Normal 2 2 2 3 6" xfId="1024"/>
    <cellStyle name="Normal 2 2 2 3 6 2" xfId="1025"/>
    <cellStyle name="Normal 2 2 2 3 7" xfId="1026"/>
    <cellStyle name="Normal 2 2 2 3 7 2" xfId="1027"/>
    <cellStyle name="Normal 2 2 2 3 8" xfId="1028"/>
    <cellStyle name="Normal 2 2 2 3 8 2" xfId="1029"/>
    <cellStyle name="Normal 2 2 2 3 9" xfId="1030"/>
    <cellStyle name="Normal 2 2 2 4" xfId="1031"/>
    <cellStyle name="Normal 2 2 2 4 2" xfId="1032"/>
    <cellStyle name="Normal 2 2 2 5" xfId="1033"/>
    <cellStyle name="Normal 2 2 2 5 2" xfId="1034"/>
    <cellStyle name="Normal 2 2 2 6" xfId="1035"/>
    <cellStyle name="Normal 2 2 2 6 2" xfId="1036"/>
    <cellStyle name="Normal 2 2 2 7" xfId="1037"/>
    <cellStyle name="Normal 2 2 2 7 2" xfId="1038"/>
    <cellStyle name="Normal 2 2 2 8" xfId="1039"/>
    <cellStyle name="Normal 2 2 2 8 2" xfId="1040"/>
    <cellStyle name="Normal 2 2 2 9" xfId="1041"/>
    <cellStyle name="Normal 2 2 2 9 2" xfId="1042"/>
    <cellStyle name="Normal 2 2 20" xfId="1043"/>
    <cellStyle name="Normal 2 2 21" xfId="1044"/>
    <cellStyle name="Normal 2 2 3" xfId="1045"/>
    <cellStyle name="Normal 2 2 3 10" xfId="1046"/>
    <cellStyle name="Normal 2 2 3 10 2" xfId="1047"/>
    <cellStyle name="Normal 2 2 3 11" xfId="1048"/>
    <cellStyle name="Normal 2 2 3 2" xfId="1049"/>
    <cellStyle name="Normal 2 2 3 2 2" xfId="1050"/>
    <cellStyle name="Normal 2 2 3 2 2 2" xfId="1051"/>
    <cellStyle name="Normal 2 2 3 2 3" xfId="1052"/>
    <cellStyle name="Normal 2 2 3 2 3 2" xfId="1053"/>
    <cellStyle name="Normal 2 2 3 2 4" xfId="1054"/>
    <cellStyle name="Normal 2 2 3 2 4 2" xfId="1055"/>
    <cellStyle name="Normal 2 2 3 2 5" xfId="1056"/>
    <cellStyle name="Normal 2 2 3 2 5 2" xfId="1057"/>
    <cellStyle name="Normal 2 2 3 2 6" xfId="1058"/>
    <cellStyle name="Normal 2 2 3 2 6 2" xfId="1059"/>
    <cellStyle name="Normal 2 2 3 2 7" xfId="1060"/>
    <cellStyle name="Normal 2 2 3 2 7 2" xfId="1061"/>
    <cellStyle name="Normal 2 2 3 2 8" xfId="1062"/>
    <cellStyle name="Normal 2 2 3 2 8 2" xfId="1063"/>
    <cellStyle name="Normal 2 2 3 2 9" xfId="1064"/>
    <cellStyle name="Normal 2 2 3 3" xfId="1065"/>
    <cellStyle name="Normal 2 2 3 3 2" xfId="1066"/>
    <cellStyle name="Normal 2 2 3 3 2 2" xfId="1067"/>
    <cellStyle name="Normal 2 2 3 3 3" xfId="1068"/>
    <cellStyle name="Normal 2 2 3 3 3 2" xfId="1069"/>
    <cellStyle name="Normal 2 2 3 3 4" xfId="1070"/>
    <cellStyle name="Normal 2 2 3 3 4 2" xfId="1071"/>
    <cellStyle name="Normal 2 2 3 3 5" xfId="1072"/>
    <cellStyle name="Normal 2 2 3 3 5 2" xfId="1073"/>
    <cellStyle name="Normal 2 2 3 3 6" xfId="1074"/>
    <cellStyle name="Normal 2 2 3 3 6 2" xfId="1075"/>
    <cellStyle name="Normal 2 2 3 3 7" xfId="1076"/>
    <cellStyle name="Normal 2 2 3 3 7 2" xfId="1077"/>
    <cellStyle name="Normal 2 2 3 3 8" xfId="1078"/>
    <cellStyle name="Normal 2 2 3 3 8 2" xfId="1079"/>
    <cellStyle name="Normal 2 2 3 3 9" xfId="1080"/>
    <cellStyle name="Normal 2 2 3 4" xfId="1081"/>
    <cellStyle name="Normal 2 2 3 4 2" xfId="1082"/>
    <cellStyle name="Normal 2 2 3 5" xfId="1083"/>
    <cellStyle name="Normal 2 2 3 5 2" xfId="1084"/>
    <cellStyle name="Normal 2 2 3 6" xfId="1085"/>
    <cellStyle name="Normal 2 2 3 6 2" xfId="1086"/>
    <cellStyle name="Normal 2 2 3 7" xfId="1087"/>
    <cellStyle name="Normal 2 2 3 7 2" xfId="1088"/>
    <cellStyle name="Normal 2 2 3 8" xfId="1089"/>
    <cellStyle name="Normal 2 2 3 8 2" xfId="1090"/>
    <cellStyle name="Normal 2 2 3 9" xfId="1091"/>
    <cellStyle name="Normal 2 2 3 9 2" xfId="1092"/>
    <cellStyle name="Normal 2 2 4" xfId="1093"/>
    <cellStyle name="Normal 2 2 4 2" xfId="1094"/>
    <cellStyle name="Normal 2 2 4 2 2" xfId="1095"/>
    <cellStyle name="Normal 2 2 4 3" xfId="1096"/>
    <cellStyle name="Normal 2 2 4 3 2" xfId="1097"/>
    <cellStyle name="Normal 2 2 4 4" xfId="1098"/>
    <cellStyle name="Normal 2 2 4 4 2" xfId="1099"/>
    <cellStyle name="Normal 2 2 4 5" xfId="1100"/>
    <cellStyle name="Normal 2 2 4 5 2" xfId="1101"/>
    <cellStyle name="Normal 2 2 4 6" xfId="1102"/>
    <cellStyle name="Normal 2 2 4 6 2" xfId="1103"/>
    <cellStyle name="Normal 2 2 4 7" xfId="1104"/>
    <cellStyle name="Normal 2 2 4 7 2" xfId="1105"/>
    <cellStyle name="Normal 2 2 4 8" xfId="1106"/>
    <cellStyle name="Normal 2 2 4 8 2" xfId="1107"/>
    <cellStyle name="Normal 2 2 4 9" xfId="1108"/>
    <cellStyle name="Normal 2 2 5" xfId="1109"/>
    <cellStyle name="Normal 2 2 5 2" xfId="1110"/>
    <cellStyle name="Normal 2 2 5 2 2" xfId="1111"/>
    <cellStyle name="Normal 2 2 5 3" xfId="1112"/>
    <cellStyle name="Normal 2 2 5 3 2" xfId="1113"/>
    <cellStyle name="Normal 2 2 5 4" xfId="1114"/>
    <cellStyle name="Normal 2 2 5 4 2" xfId="1115"/>
    <cellStyle name="Normal 2 2 5 5" xfId="1116"/>
    <cellStyle name="Normal 2 2 5 5 2" xfId="1117"/>
    <cellStyle name="Normal 2 2 5 6" xfId="1118"/>
    <cellStyle name="Normal 2 2 5 6 2" xfId="1119"/>
    <cellStyle name="Normal 2 2 5 7" xfId="1120"/>
    <cellStyle name="Normal 2 2 5 7 2" xfId="1121"/>
    <cellStyle name="Normal 2 2 5 8" xfId="1122"/>
    <cellStyle name="Normal 2 2 5 8 2" xfId="1123"/>
    <cellStyle name="Normal 2 2 5 9" xfId="1124"/>
    <cellStyle name="Normal 2 2 6" xfId="1125"/>
    <cellStyle name="Normal 2 2 6 2" xfId="1126"/>
    <cellStyle name="Normal 2 2 6 2 2" xfId="1127"/>
    <cellStyle name="Normal 2 2 6 3" xfId="1128"/>
    <cellStyle name="Normal 2 2 6 3 2" xfId="1129"/>
    <cellStyle name="Normal 2 2 6 4" xfId="1130"/>
    <cellStyle name="Normal 2 2 6 4 2" xfId="1131"/>
    <cellStyle name="Normal 2 2 6 5" xfId="1132"/>
    <cellStyle name="Normal 2 2 6 5 2" xfId="1133"/>
    <cellStyle name="Normal 2 2 6 6" xfId="1134"/>
    <cellStyle name="Normal 2 2 6 6 2" xfId="1135"/>
    <cellStyle name="Normal 2 2 6 7" xfId="1136"/>
    <cellStyle name="Normal 2 2 6 7 2" xfId="1137"/>
    <cellStyle name="Normal 2 2 6 8" xfId="1138"/>
    <cellStyle name="Normal 2 2 6 8 2" xfId="1139"/>
    <cellStyle name="Normal 2 2 6 9" xfId="1140"/>
    <cellStyle name="Normal 2 2 7" xfId="1141"/>
    <cellStyle name="Normal 2 2 7 2" xfId="1142"/>
    <cellStyle name="Normal 2 2 7 2 2" xfId="1143"/>
    <cellStyle name="Normal 2 2 7 3" xfId="1144"/>
    <cellStyle name="Normal 2 2 7 3 2" xfId="1145"/>
    <cellStyle name="Normal 2 2 7 4" xfId="1146"/>
    <cellStyle name="Normal 2 2 7 4 2" xfId="1147"/>
    <cellStyle name="Normal 2 2 7 5" xfId="1148"/>
    <cellStyle name="Normal 2 2 7 5 2" xfId="1149"/>
    <cellStyle name="Normal 2 2 7 6" xfId="1150"/>
    <cellStyle name="Normal 2 2 7 6 2" xfId="1151"/>
    <cellStyle name="Normal 2 2 7 7" xfId="1152"/>
    <cellStyle name="Normal 2 2 7 7 2" xfId="1153"/>
    <cellStyle name="Normal 2 2 7 8" xfId="1154"/>
    <cellStyle name="Normal 2 2 7 8 2" xfId="1155"/>
    <cellStyle name="Normal 2 2 7 9" xfId="1156"/>
    <cellStyle name="Normal 2 2 8" xfId="1157"/>
    <cellStyle name="Normal 2 2 8 2" xfId="1158"/>
    <cellStyle name="Normal 2 2 8 2 2" xfId="1159"/>
    <cellStyle name="Normal 2 2 8 3" xfId="1160"/>
    <cellStyle name="Normal 2 2 8 3 2" xfId="1161"/>
    <cellStyle name="Normal 2 2 8 4" xfId="1162"/>
    <cellStyle name="Normal 2 2 8 4 2" xfId="1163"/>
    <cellStyle name="Normal 2 2 8 5" xfId="1164"/>
    <cellStyle name="Normal 2 2 8 5 2" xfId="1165"/>
    <cellStyle name="Normal 2 2 8 6" xfId="1166"/>
    <cellStyle name="Normal 2 2 8 6 2" xfId="1167"/>
    <cellStyle name="Normal 2 2 8 7" xfId="1168"/>
    <cellStyle name="Normal 2 2 8 7 2" xfId="1169"/>
    <cellStyle name="Normal 2 2 8 8" xfId="1170"/>
    <cellStyle name="Normal 2 2 8 8 2" xfId="1171"/>
    <cellStyle name="Normal 2 2 8 9" xfId="1172"/>
    <cellStyle name="Normal 2 2 9" xfId="1173"/>
    <cellStyle name="Normal 2 2 9 2" xfId="1174"/>
    <cellStyle name="Normal 2 20" xfId="1175"/>
    <cellStyle name="Normal 2 20 2" xfId="1176"/>
    <cellStyle name="Normal 2 20 3" xfId="1177"/>
    <cellStyle name="Normal 2 21" xfId="1178"/>
    <cellStyle name="Normal 2 21 2" xfId="1179"/>
    <cellStyle name="Normal 2 21 3" xfId="1180"/>
    <cellStyle name="Normal 2 22" xfId="1181"/>
    <cellStyle name="Normal 2 22 2" xfId="1182"/>
    <cellStyle name="Normal 2 22 3" xfId="1183"/>
    <cellStyle name="Normal 2 23" xfId="1184"/>
    <cellStyle name="Normal 2 23 2" xfId="1185"/>
    <cellStyle name="Normal 2 23 3" xfId="1186"/>
    <cellStyle name="Normal 2 24" xfId="1187"/>
    <cellStyle name="Normal 2 24 2" xfId="1188"/>
    <cellStyle name="Normal 2 24 3" xfId="1189"/>
    <cellStyle name="Normal 2 25" xfId="1190"/>
    <cellStyle name="Normal 2 25 2" xfId="1191"/>
    <cellStyle name="Normal 2 25 3" xfId="1192"/>
    <cellStyle name="Normal 2 26" xfId="1193"/>
    <cellStyle name="Normal 2 26 2" xfId="1194"/>
    <cellStyle name="Normal 2 27" xfId="1195"/>
    <cellStyle name="Normal 2 28" xfId="1196"/>
    <cellStyle name="Normal 2 29" xfId="1197"/>
    <cellStyle name="Normal 2 3" xfId="1198"/>
    <cellStyle name="Normal 2 3 10" xfId="1199"/>
    <cellStyle name="Normal 2 3 10 2" xfId="1200"/>
    <cellStyle name="Normal 2 3 11" xfId="1201"/>
    <cellStyle name="Normal 2 3 11 2" xfId="1202"/>
    <cellStyle name="Normal 2 3 12" xfId="1203"/>
    <cellStyle name="Normal 2 3 12 2" xfId="1204"/>
    <cellStyle name="Normal 2 3 13" xfId="1205"/>
    <cellStyle name="Normal 2 3 13 2" xfId="1206"/>
    <cellStyle name="Normal 2 3 14" xfId="1207"/>
    <cellStyle name="Normal 2 3 14 2" xfId="1208"/>
    <cellStyle name="Normal 2 3 15" xfId="1209"/>
    <cellStyle name="Normal 2 3 15 2" xfId="1210"/>
    <cellStyle name="Normal 2 3 16" xfId="1211"/>
    <cellStyle name="Normal 2 3 16 2" xfId="1212"/>
    <cellStyle name="Normal 2 3 17" xfId="1213"/>
    <cellStyle name="Normal 2 3 17 2" xfId="1214"/>
    <cellStyle name="Normal 2 3 18" xfId="1215"/>
    <cellStyle name="Normal 2 3 18 2" xfId="1216"/>
    <cellStyle name="Normal 2 3 19" xfId="1217"/>
    <cellStyle name="Normal 2 3 19 2" xfId="1218"/>
    <cellStyle name="Normal 2 3 2" xfId="1219"/>
    <cellStyle name="Normal 2 3 2 10" xfId="1220"/>
    <cellStyle name="Normal 2 3 2 10 2" xfId="1221"/>
    <cellStyle name="Normal 2 3 2 11" xfId="1222"/>
    <cellStyle name="Normal 2 3 2 2" xfId="1223"/>
    <cellStyle name="Normal 2 3 2 2 2" xfId="1224"/>
    <cellStyle name="Normal 2 3 2 2 2 2" xfId="1225"/>
    <cellStyle name="Normal 2 3 2 2 3" xfId="1226"/>
    <cellStyle name="Normal 2 3 2 2 3 2" xfId="1227"/>
    <cellStyle name="Normal 2 3 2 2 4" xfId="1228"/>
    <cellStyle name="Normal 2 3 2 2 4 2" xfId="1229"/>
    <cellStyle name="Normal 2 3 2 2 5" xfId="1230"/>
    <cellStyle name="Normal 2 3 2 2 5 2" xfId="1231"/>
    <cellStyle name="Normal 2 3 2 2 6" xfId="1232"/>
    <cellStyle name="Normal 2 3 2 2 6 2" xfId="1233"/>
    <cellStyle name="Normal 2 3 2 2 7" xfId="1234"/>
    <cellStyle name="Normal 2 3 2 2 7 2" xfId="1235"/>
    <cellStyle name="Normal 2 3 2 2 8" xfId="1236"/>
    <cellStyle name="Normal 2 3 2 2 8 2" xfId="1237"/>
    <cellStyle name="Normal 2 3 2 2 9" xfId="1238"/>
    <cellStyle name="Normal 2 3 2 3" xfId="1239"/>
    <cellStyle name="Normal 2 3 2 3 2" xfId="1240"/>
    <cellStyle name="Normal 2 3 2 3 2 2" xfId="1241"/>
    <cellStyle name="Normal 2 3 2 3 3" xfId="1242"/>
    <cellStyle name="Normal 2 3 2 3 3 2" xfId="1243"/>
    <cellStyle name="Normal 2 3 2 3 4" xfId="1244"/>
    <cellStyle name="Normal 2 3 2 3 4 2" xfId="1245"/>
    <cellStyle name="Normal 2 3 2 3 5" xfId="1246"/>
    <cellStyle name="Normal 2 3 2 3 5 2" xfId="1247"/>
    <cellStyle name="Normal 2 3 2 3 6" xfId="1248"/>
    <cellStyle name="Normal 2 3 2 3 6 2" xfId="1249"/>
    <cellStyle name="Normal 2 3 2 3 7" xfId="1250"/>
    <cellStyle name="Normal 2 3 2 3 7 2" xfId="1251"/>
    <cellStyle name="Normal 2 3 2 3 8" xfId="1252"/>
    <cellStyle name="Normal 2 3 2 3 8 2" xfId="1253"/>
    <cellStyle name="Normal 2 3 2 3 9" xfId="1254"/>
    <cellStyle name="Normal 2 3 2 4" xfId="1255"/>
    <cellStyle name="Normal 2 3 2 4 2" xfId="1256"/>
    <cellStyle name="Normal 2 3 2 5" xfId="1257"/>
    <cellStyle name="Normal 2 3 2 5 2" xfId="1258"/>
    <cellStyle name="Normal 2 3 2 6" xfId="1259"/>
    <cellStyle name="Normal 2 3 2 6 2" xfId="1260"/>
    <cellStyle name="Normal 2 3 2 7" xfId="1261"/>
    <cellStyle name="Normal 2 3 2 7 2" xfId="1262"/>
    <cellStyle name="Normal 2 3 2 8" xfId="1263"/>
    <cellStyle name="Normal 2 3 2 8 2" xfId="1264"/>
    <cellStyle name="Normal 2 3 2 9" xfId="1265"/>
    <cellStyle name="Normal 2 3 2 9 2" xfId="1266"/>
    <cellStyle name="Normal 2 3 20" xfId="1267"/>
    <cellStyle name="Normal 2 3 21" xfId="1268"/>
    <cellStyle name="Normal 2 3 3" xfId="1269"/>
    <cellStyle name="Normal 2 3 3 10" xfId="1270"/>
    <cellStyle name="Normal 2 3 3 10 2" xfId="1271"/>
    <cellStyle name="Normal 2 3 3 11" xfId="1272"/>
    <cellStyle name="Normal 2 3 3 2" xfId="1273"/>
    <cellStyle name="Normal 2 3 3 2 2" xfId="1274"/>
    <cellStyle name="Normal 2 3 3 2 2 2" xfId="1275"/>
    <cellStyle name="Normal 2 3 3 2 3" xfId="1276"/>
    <cellStyle name="Normal 2 3 3 2 3 2" xfId="1277"/>
    <cellStyle name="Normal 2 3 3 2 4" xfId="1278"/>
    <cellStyle name="Normal 2 3 3 2 4 2" xfId="1279"/>
    <cellStyle name="Normal 2 3 3 2 5" xfId="1280"/>
    <cellStyle name="Normal 2 3 3 2 5 2" xfId="1281"/>
    <cellStyle name="Normal 2 3 3 2 6" xfId="1282"/>
    <cellStyle name="Normal 2 3 3 2 6 2" xfId="1283"/>
    <cellStyle name="Normal 2 3 3 2 7" xfId="1284"/>
    <cellStyle name="Normal 2 3 3 2 7 2" xfId="1285"/>
    <cellStyle name="Normal 2 3 3 2 8" xfId="1286"/>
    <cellStyle name="Normal 2 3 3 2 8 2" xfId="1287"/>
    <cellStyle name="Normal 2 3 3 2 9" xfId="1288"/>
    <cellStyle name="Normal 2 3 3 3" xfId="1289"/>
    <cellStyle name="Normal 2 3 3 3 2" xfId="1290"/>
    <cellStyle name="Normal 2 3 3 3 2 2" xfId="1291"/>
    <cellStyle name="Normal 2 3 3 3 3" xfId="1292"/>
    <cellStyle name="Normal 2 3 3 3 3 2" xfId="1293"/>
    <cellStyle name="Normal 2 3 3 3 4" xfId="1294"/>
    <cellStyle name="Normal 2 3 3 3 4 2" xfId="1295"/>
    <cellStyle name="Normal 2 3 3 3 5" xfId="1296"/>
    <cellStyle name="Normal 2 3 3 3 5 2" xfId="1297"/>
    <cellStyle name="Normal 2 3 3 3 6" xfId="1298"/>
    <cellStyle name="Normal 2 3 3 3 6 2" xfId="1299"/>
    <cellStyle name="Normal 2 3 3 3 7" xfId="1300"/>
    <cellStyle name="Normal 2 3 3 3 7 2" xfId="1301"/>
    <cellStyle name="Normal 2 3 3 3 8" xfId="1302"/>
    <cellStyle name="Normal 2 3 3 3 8 2" xfId="1303"/>
    <cellStyle name="Normal 2 3 3 3 9" xfId="1304"/>
    <cellStyle name="Normal 2 3 3 4" xfId="1305"/>
    <cellStyle name="Normal 2 3 3 4 2" xfId="1306"/>
    <cellStyle name="Normal 2 3 3 5" xfId="1307"/>
    <cellStyle name="Normal 2 3 3 5 2" xfId="1308"/>
    <cellStyle name="Normal 2 3 3 6" xfId="1309"/>
    <cellStyle name="Normal 2 3 3 6 2" xfId="1310"/>
    <cellStyle name="Normal 2 3 3 7" xfId="1311"/>
    <cellStyle name="Normal 2 3 3 7 2" xfId="1312"/>
    <cellStyle name="Normal 2 3 3 8" xfId="1313"/>
    <cellStyle name="Normal 2 3 3 8 2" xfId="1314"/>
    <cellStyle name="Normal 2 3 3 9" xfId="1315"/>
    <cellStyle name="Normal 2 3 3 9 2" xfId="1316"/>
    <cellStyle name="Normal 2 3 4" xfId="1317"/>
    <cellStyle name="Normal 2 3 4 2" xfId="1318"/>
    <cellStyle name="Normal 2 3 4 2 2" xfId="1319"/>
    <cellStyle name="Normal 2 3 4 3" xfId="1320"/>
    <cellStyle name="Normal 2 3 4 3 2" xfId="1321"/>
    <cellStyle name="Normal 2 3 4 4" xfId="1322"/>
    <cellStyle name="Normal 2 3 4 4 2" xfId="1323"/>
    <cellStyle name="Normal 2 3 4 5" xfId="1324"/>
    <cellStyle name="Normal 2 3 4 5 2" xfId="1325"/>
    <cellStyle name="Normal 2 3 4 6" xfId="1326"/>
    <cellStyle name="Normal 2 3 4 6 2" xfId="1327"/>
    <cellStyle name="Normal 2 3 4 7" xfId="1328"/>
    <cellStyle name="Normal 2 3 4 7 2" xfId="1329"/>
    <cellStyle name="Normal 2 3 4 8" xfId="1330"/>
    <cellStyle name="Normal 2 3 4 8 2" xfId="1331"/>
    <cellStyle name="Normal 2 3 4 9" xfId="1332"/>
    <cellStyle name="Normal 2 3 5" xfId="1333"/>
    <cellStyle name="Normal 2 3 5 2" xfId="1334"/>
    <cellStyle name="Normal 2 3 5 2 2" xfId="1335"/>
    <cellStyle name="Normal 2 3 5 3" xfId="1336"/>
    <cellStyle name="Normal 2 3 5 3 2" xfId="1337"/>
    <cellStyle name="Normal 2 3 5 4" xfId="1338"/>
    <cellStyle name="Normal 2 3 5 4 2" xfId="1339"/>
    <cellStyle name="Normal 2 3 5 5" xfId="1340"/>
    <cellStyle name="Normal 2 3 5 5 2" xfId="1341"/>
    <cellStyle name="Normal 2 3 5 6" xfId="1342"/>
    <cellStyle name="Normal 2 3 5 6 2" xfId="1343"/>
    <cellStyle name="Normal 2 3 5 7" xfId="1344"/>
    <cellStyle name="Normal 2 3 5 7 2" xfId="1345"/>
    <cellStyle name="Normal 2 3 5 8" xfId="1346"/>
    <cellStyle name="Normal 2 3 5 8 2" xfId="1347"/>
    <cellStyle name="Normal 2 3 5 9" xfId="1348"/>
    <cellStyle name="Normal 2 3 6" xfId="1349"/>
    <cellStyle name="Normal 2 3 6 2" xfId="1350"/>
    <cellStyle name="Normal 2 3 6 2 2" xfId="1351"/>
    <cellStyle name="Normal 2 3 6 3" xfId="1352"/>
    <cellStyle name="Normal 2 3 6 3 2" xfId="1353"/>
    <cellStyle name="Normal 2 3 6 4" xfId="1354"/>
    <cellStyle name="Normal 2 3 6 4 2" xfId="1355"/>
    <cellStyle name="Normal 2 3 6 5" xfId="1356"/>
    <cellStyle name="Normal 2 3 6 5 2" xfId="1357"/>
    <cellStyle name="Normal 2 3 6 6" xfId="1358"/>
    <cellStyle name="Normal 2 3 6 6 2" xfId="1359"/>
    <cellStyle name="Normal 2 3 6 7" xfId="1360"/>
    <cellStyle name="Normal 2 3 6 7 2" xfId="1361"/>
    <cellStyle name="Normal 2 3 6 8" xfId="1362"/>
    <cellStyle name="Normal 2 3 6 8 2" xfId="1363"/>
    <cellStyle name="Normal 2 3 6 9" xfId="1364"/>
    <cellStyle name="Normal 2 3 7" xfId="1365"/>
    <cellStyle name="Normal 2 3 7 2" xfId="1366"/>
    <cellStyle name="Normal 2 3 7 2 2" xfId="1367"/>
    <cellStyle name="Normal 2 3 7 3" xfId="1368"/>
    <cellStyle name="Normal 2 3 7 3 2" xfId="1369"/>
    <cellStyle name="Normal 2 3 7 4" xfId="1370"/>
    <cellStyle name="Normal 2 3 7 4 2" xfId="1371"/>
    <cellStyle name="Normal 2 3 7 5" xfId="1372"/>
    <cellStyle name="Normal 2 3 7 5 2" xfId="1373"/>
    <cellStyle name="Normal 2 3 7 6" xfId="1374"/>
    <cellStyle name="Normal 2 3 7 6 2" xfId="1375"/>
    <cellStyle name="Normal 2 3 7 7" xfId="1376"/>
    <cellStyle name="Normal 2 3 7 7 2" xfId="1377"/>
    <cellStyle name="Normal 2 3 7 8" xfId="1378"/>
    <cellStyle name="Normal 2 3 7 8 2" xfId="1379"/>
    <cellStyle name="Normal 2 3 7 9" xfId="1380"/>
    <cellStyle name="Normal 2 3 8" xfId="1381"/>
    <cellStyle name="Normal 2 3 8 2" xfId="1382"/>
    <cellStyle name="Normal 2 3 8 2 2" xfId="1383"/>
    <cellStyle name="Normal 2 3 8 3" xfId="1384"/>
    <cellStyle name="Normal 2 3 8 3 2" xfId="1385"/>
    <cellStyle name="Normal 2 3 8 4" xfId="1386"/>
    <cellStyle name="Normal 2 3 8 4 2" xfId="1387"/>
    <cellStyle name="Normal 2 3 8 5" xfId="1388"/>
    <cellStyle name="Normal 2 3 8 5 2" xfId="1389"/>
    <cellStyle name="Normal 2 3 8 6" xfId="1390"/>
    <cellStyle name="Normal 2 3 8 6 2" xfId="1391"/>
    <cellStyle name="Normal 2 3 8 7" xfId="1392"/>
    <cellStyle name="Normal 2 3 8 7 2" xfId="1393"/>
    <cellStyle name="Normal 2 3 8 8" xfId="1394"/>
    <cellStyle name="Normal 2 3 8 8 2" xfId="1395"/>
    <cellStyle name="Normal 2 3 8 9" xfId="1396"/>
    <cellStyle name="Normal 2 3 9" xfId="1397"/>
    <cellStyle name="Normal 2 3 9 2" xfId="1398"/>
    <cellStyle name="Normal 2 30" xfId="1399"/>
    <cellStyle name="Normal 2 31" xfId="1400"/>
    <cellStyle name="Normal 2 32" xfId="1401"/>
    <cellStyle name="Normal 2 33" xfId="1402"/>
    <cellStyle name="Normal 2 4" xfId="1403"/>
    <cellStyle name="Normal 2 4 10" xfId="1404"/>
    <cellStyle name="Normal 2 4 10 2" xfId="1405"/>
    <cellStyle name="Normal 2 4 11" xfId="1406"/>
    <cellStyle name="Normal 2 4 11 2" xfId="1407"/>
    <cellStyle name="Normal 2 4 12" xfId="1408"/>
    <cellStyle name="Normal 2 4 12 2" xfId="1409"/>
    <cellStyle name="Normal 2 4 13" xfId="1410"/>
    <cellStyle name="Normal 2 4 13 2" xfId="1411"/>
    <cellStyle name="Normal 2 4 14" xfId="1412"/>
    <cellStyle name="Normal 2 4 14 2" xfId="1413"/>
    <cellStyle name="Normal 2 4 15" xfId="1414"/>
    <cellStyle name="Normal 2 4 15 2" xfId="1415"/>
    <cellStyle name="Normal 2 4 16" xfId="1416"/>
    <cellStyle name="Normal 2 4 16 2" xfId="1417"/>
    <cellStyle name="Normal 2 4 17" xfId="1418"/>
    <cellStyle name="Normal 2 4 17 2" xfId="1419"/>
    <cellStyle name="Normal 2 4 18" xfId="1420"/>
    <cellStyle name="Normal 2 4 18 2" xfId="1421"/>
    <cellStyle name="Normal 2 4 19" xfId="1422"/>
    <cellStyle name="Normal 2 4 19 2" xfId="1423"/>
    <cellStyle name="Normal 2 4 2" xfId="1424"/>
    <cellStyle name="Normal 2 4 2 10" xfId="1425"/>
    <cellStyle name="Normal 2 4 2 10 2" xfId="1426"/>
    <cellStyle name="Normal 2 4 2 11" xfId="1427"/>
    <cellStyle name="Normal 2 4 2 2" xfId="1428"/>
    <cellStyle name="Normal 2 4 2 2 2" xfId="1429"/>
    <cellStyle name="Normal 2 4 2 2 2 2" xfId="1430"/>
    <cellStyle name="Normal 2 4 2 2 3" xfId="1431"/>
    <cellStyle name="Normal 2 4 2 2 3 2" xfId="1432"/>
    <cellStyle name="Normal 2 4 2 2 4" xfId="1433"/>
    <cellStyle name="Normal 2 4 2 2 4 2" xfId="1434"/>
    <cellStyle name="Normal 2 4 2 2 5" xfId="1435"/>
    <cellStyle name="Normal 2 4 2 2 5 2" xfId="1436"/>
    <cellStyle name="Normal 2 4 2 2 6" xfId="1437"/>
    <cellStyle name="Normal 2 4 2 2 6 2" xfId="1438"/>
    <cellStyle name="Normal 2 4 2 2 7" xfId="1439"/>
    <cellStyle name="Normal 2 4 2 2 7 2" xfId="1440"/>
    <cellStyle name="Normal 2 4 2 2 8" xfId="1441"/>
    <cellStyle name="Normal 2 4 2 2 8 2" xfId="1442"/>
    <cellStyle name="Normal 2 4 2 2 9" xfId="1443"/>
    <cellStyle name="Normal 2 4 2 3" xfId="1444"/>
    <cellStyle name="Normal 2 4 2 3 2" xfId="1445"/>
    <cellStyle name="Normal 2 4 2 3 2 2" xfId="1446"/>
    <cellStyle name="Normal 2 4 2 3 3" xfId="1447"/>
    <cellStyle name="Normal 2 4 2 3 3 2" xfId="1448"/>
    <cellStyle name="Normal 2 4 2 3 4" xfId="1449"/>
    <cellStyle name="Normal 2 4 2 3 4 2" xfId="1450"/>
    <cellStyle name="Normal 2 4 2 3 5" xfId="1451"/>
    <cellStyle name="Normal 2 4 2 3 5 2" xfId="1452"/>
    <cellStyle name="Normal 2 4 2 3 6" xfId="1453"/>
    <cellStyle name="Normal 2 4 2 3 6 2" xfId="1454"/>
    <cellStyle name="Normal 2 4 2 3 7" xfId="1455"/>
    <cellStyle name="Normal 2 4 2 3 7 2" xfId="1456"/>
    <cellStyle name="Normal 2 4 2 3 8" xfId="1457"/>
    <cellStyle name="Normal 2 4 2 3 8 2" xfId="1458"/>
    <cellStyle name="Normal 2 4 2 3 9" xfId="1459"/>
    <cellStyle name="Normal 2 4 2 4" xfId="1460"/>
    <cellStyle name="Normal 2 4 2 4 2" xfId="1461"/>
    <cellStyle name="Normal 2 4 2 5" xfId="1462"/>
    <cellStyle name="Normal 2 4 2 5 2" xfId="1463"/>
    <cellStyle name="Normal 2 4 2 6" xfId="1464"/>
    <cellStyle name="Normal 2 4 2 6 2" xfId="1465"/>
    <cellStyle name="Normal 2 4 2 7" xfId="1466"/>
    <cellStyle name="Normal 2 4 2 7 2" xfId="1467"/>
    <cellStyle name="Normal 2 4 2 8" xfId="1468"/>
    <cellStyle name="Normal 2 4 2 8 2" xfId="1469"/>
    <cellStyle name="Normal 2 4 2 9" xfId="1470"/>
    <cellStyle name="Normal 2 4 2 9 2" xfId="1471"/>
    <cellStyle name="Normal 2 4 20" xfId="1472"/>
    <cellStyle name="Normal 2 4 21" xfId="1473"/>
    <cellStyle name="Normal 2 4 3" xfId="1474"/>
    <cellStyle name="Normal 2 4 3 10" xfId="1475"/>
    <cellStyle name="Normal 2 4 3 10 2" xfId="1476"/>
    <cellStyle name="Normal 2 4 3 11" xfId="1477"/>
    <cellStyle name="Normal 2 4 3 2" xfId="1478"/>
    <cellStyle name="Normal 2 4 3 2 2" xfId="1479"/>
    <cellStyle name="Normal 2 4 3 2 2 2" xfId="1480"/>
    <cellStyle name="Normal 2 4 3 2 3" xfId="1481"/>
    <cellStyle name="Normal 2 4 3 2 3 2" xfId="1482"/>
    <cellStyle name="Normal 2 4 3 2 4" xfId="1483"/>
    <cellStyle name="Normal 2 4 3 2 4 2" xfId="1484"/>
    <cellStyle name="Normal 2 4 3 2 5" xfId="1485"/>
    <cellStyle name="Normal 2 4 3 2 5 2" xfId="1486"/>
    <cellStyle name="Normal 2 4 3 2 6" xfId="1487"/>
    <cellStyle name="Normal 2 4 3 2 6 2" xfId="1488"/>
    <cellStyle name="Normal 2 4 3 2 7" xfId="1489"/>
    <cellStyle name="Normal 2 4 3 2 7 2" xfId="1490"/>
    <cellStyle name="Normal 2 4 3 2 8" xfId="1491"/>
    <cellStyle name="Normal 2 4 3 2 8 2" xfId="1492"/>
    <cellStyle name="Normal 2 4 3 2 9" xfId="1493"/>
    <cellStyle name="Normal 2 4 3 3" xfId="1494"/>
    <cellStyle name="Normal 2 4 3 3 2" xfId="1495"/>
    <cellStyle name="Normal 2 4 3 3 2 2" xfId="1496"/>
    <cellStyle name="Normal 2 4 3 3 3" xfId="1497"/>
    <cellStyle name="Normal 2 4 3 3 3 2" xfId="1498"/>
    <cellStyle name="Normal 2 4 3 3 4" xfId="1499"/>
    <cellStyle name="Normal 2 4 3 3 4 2" xfId="1500"/>
    <cellStyle name="Normal 2 4 3 3 5" xfId="1501"/>
    <cellStyle name="Normal 2 4 3 3 5 2" xfId="1502"/>
    <cellStyle name="Normal 2 4 3 3 6" xfId="1503"/>
    <cellStyle name="Normal 2 4 3 3 6 2" xfId="1504"/>
    <cellStyle name="Normal 2 4 3 3 7" xfId="1505"/>
    <cellStyle name="Normal 2 4 3 3 7 2" xfId="1506"/>
    <cellStyle name="Normal 2 4 3 3 8" xfId="1507"/>
    <cellStyle name="Normal 2 4 3 3 8 2" xfId="1508"/>
    <cellStyle name="Normal 2 4 3 3 9" xfId="1509"/>
    <cellStyle name="Normal 2 4 3 4" xfId="1510"/>
    <cellStyle name="Normal 2 4 3 4 2" xfId="1511"/>
    <cellStyle name="Normal 2 4 3 5" xfId="1512"/>
    <cellStyle name="Normal 2 4 3 5 2" xfId="1513"/>
    <cellStyle name="Normal 2 4 3 6" xfId="1514"/>
    <cellStyle name="Normal 2 4 3 6 2" xfId="1515"/>
    <cellStyle name="Normal 2 4 3 7" xfId="1516"/>
    <cellStyle name="Normal 2 4 3 7 2" xfId="1517"/>
    <cellStyle name="Normal 2 4 3 8" xfId="1518"/>
    <cellStyle name="Normal 2 4 3 8 2" xfId="1519"/>
    <cellStyle name="Normal 2 4 3 9" xfId="1520"/>
    <cellStyle name="Normal 2 4 3 9 2" xfId="1521"/>
    <cellStyle name="Normal 2 4 4" xfId="1522"/>
    <cellStyle name="Normal 2 4 4 2" xfId="1523"/>
    <cellStyle name="Normal 2 4 4 2 2" xfId="1524"/>
    <cellStyle name="Normal 2 4 4 3" xfId="1525"/>
    <cellStyle name="Normal 2 4 4 3 2" xfId="1526"/>
    <cellStyle name="Normal 2 4 4 4" xfId="1527"/>
    <cellStyle name="Normal 2 4 4 4 2" xfId="1528"/>
    <cellStyle name="Normal 2 4 4 5" xfId="1529"/>
    <cellStyle name="Normal 2 4 4 5 2" xfId="1530"/>
    <cellStyle name="Normal 2 4 4 6" xfId="1531"/>
    <cellStyle name="Normal 2 4 4 6 2" xfId="1532"/>
    <cellStyle name="Normal 2 4 4 7" xfId="1533"/>
    <cellStyle name="Normal 2 4 4 7 2" xfId="1534"/>
    <cellStyle name="Normal 2 4 4 8" xfId="1535"/>
    <cellStyle name="Normal 2 4 4 8 2" xfId="1536"/>
    <cellStyle name="Normal 2 4 4 9" xfId="1537"/>
    <cellStyle name="Normal 2 4 5" xfId="1538"/>
    <cellStyle name="Normal 2 4 5 2" xfId="1539"/>
    <cellStyle name="Normal 2 4 5 2 2" xfId="1540"/>
    <cellStyle name="Normal 2 4 5 3" xfId="1541"/>
    <cellStyle name="Normal 2 4 5 3 2" xfId="1542"/>
    <cellStyle name="Normal 2 4 5 4" xfId="1543"/>
    <cellStyle name="Normal 2 4 5 4 2" xfId="1544"/>
    <cellStyle name="Normal 2 4 5 5" xfId="1545"/>
    <cellStyle name="Normal 2 4 5 5 2" xfId="1546"/>
    <cellStyle name="Normal 2 4 5 6" xfId="1547"/>
    <cellStyle name="Normal 2 4 5 6 2" xfId="1548"/>
    <cellStyle name="Normal 2 4 5 7" xfId="1549"/>
    <cellStyle name="Normal 2 4 5 7 2" xfId="1550"/>
    <cellStyle name="Normal 2 4 5 8" xfId="1551"/>
    <cellStyle name="Normal 2 4 5 8 2" xfId="1552"/>
    <cellStyle name="Normal 2 4 5 9" xfId="1553"/>
    <cellStyle name="Normal 2 4 6" xfId="1554"/>
    <cellStyle name="Normal 2 4 6 2" xfId="1555"/>
    <cellStyle name="Normal 2 4 6 2 2" xfId="1556"/>
    <cellStyle name="Normal 2 4 6 3" xfId="1557"/>
    <cellStyle name="Normal 2 4 6 3 2" xfId="1558"/>
    <cellStyle name="Normal 2 4 6 4" xfId="1559"/>
    <cellStyle name="Normal 2 4 6 4 2" xfId="1560"/>
    <cellStyle name="Normal 2 4 6 5" xfId="1561"/>
    <cellStyle name="Normal 2 4 6 5 2" xfId="1562"/>
    <cellStyle name="Normal 2 4 6 6" xfId="1563"/>
    <cellStyle name="Normal 2 4 6 6 2" xfId="1564"/>
    <cellStyle name="Normal 2 4 6 7" xfId="1565"/>
    <cellStyle name="Normal 2 4 6 7 2" xfId="1566"/>
    <cellStyle name="Normal 2 4 6 8" xfId="1567"/>
    <cellStyle name="Normal 2 4 6 8 2" xfId="1568"/>
    <cellStyle name="Normal 2 4 6 9" xfId="1569"/>
    <cellStyle name="Normal 2 4 7" xfId="1570"/>
    <cellStyle name="Normal 2 4 7 2" xfId="1571"/>
    <cellStyle name="Normal 2 4 7 2 2" xfId="1572"/>
    <cellStyle name="Normal 2 4 7 3" xfId="1573"/>
    <cellStyle name="Normal 2 4 7 3 2" xfId="1574"/>
    <cellStyle name="Normal 2 4 7 4" xfId="1575"/>
    <cellStyle name="Normal 2 4 7 4 2" xfId="1576"/>
    <cellStyle name="Normal 2 4 7 5" xfId="1577"/>
    <cellStyle name="Normal 2 4 7 5 2" xfId="1578"/>
    <cellStyle name="Normal 2 4 7 6" xfId="1579"/>
    <cellStyle name="Normal 2 4 7 6 2" xfId="1580"/>
    <cellStyle name="Normal 2 4 7 7" xfId="1581"/>
    <cellStyle name="Normal 2 4 7 7 2" xfId="1582"/>
    <cellStyle name="Normal 2 4 7 8" xfId="1583"/>
    <cellStyle name="Normal 2 4 7 8 2" xfId="1584"/>
    <cellStyle name="Normal 2 4 7 9" xfId="1585"/>
    <cellStyle name="Normal 2 4 8" xfId="1586"/>
    <cellStyle name="Normal 2 4 8 2" xfId="1587"/>
    <cellStyle name="Normal 2 4 8 2 2" xfId="1588"/>
    <cellStyle name="Normal 2 4 8 3" xfId="1589"/>
    <cellStyle name="Normal 2 4 8 3 2" xfId="1590"/>
    <cellStyle name="Normal 2 4 8 4" xfId="1591"/>
    <cellStyle name="Normal 2 4 8 4 2" xfId="1592"/>
    <cellStyle name="Normal 2 4 8 5" xfId="1593"/>
    <cellStyle name="Normal 2 4 8 5 2" xfId="1594"/>
    <cellStyle name="Normal 2 4 8 6" xfId="1595"/>
    <cellStyle name="Normal 2 4 8 6 2" xfId="1596"/>
    <cellStyle name="Normal 2 4 8 7" xfId="1597"/>
    <cellStyle name="Normal 2 4 8 7 2" xfId="1598"/>
    <cellStyle name="Normal 2 4 8 8" xfId="1599"/>
    <cellStyle name="Normal 2 4 8 8 2" xfId="1600"/>
    <cellStyle name="Normal 2 4 8 9" xfId="1601"/>
    <cellStyle name="Normal 2 4 9" xfId="1602"/>
    <cellStyle name="Normal 2 4 9 2" xfId="1603"/>
    <cellStyle name="Normal 2 5" xfId="1604"/>
    <cellStyle name="Normal 2 5 10" xfId="1605"/>
    <cellStyle name="Normal 2 5 10 2" xfId="1606"/>
    <cellStyle name="Normal 2 5 11" xfId="1607"/>
    <cellStyle name="Normal 2 5 11 2" xfId="1608"/>
    <cellStyle name="Normal 2 5 12" xfId="1609"/>
    <cellStyle name="Normal 2 5 12 2" xfId="1610"/>
    <cellStyle name="Normal 2 5 13" xfId="1611"/>
    <cellStyle name="Normal 2 5 13 2" xfId="1612"/>
    <cellStyle name="Normal 2 5 14" xfId="1613"/>
    <cellStyle name="Normal 2 5 14 2" xfId="1614"/>
    <cellStyle name="Normal 2 5 15" xfId="1615"/>
    <cellStyle name="Normal 2 5 15 2" xfId="1616"/>
    <cellStyle name="Normal 2 5 16" xfId="1617"/>
    <cellStyle name="Normal 2 5 16 2" xfId="1618"/>
    <cellStyle name="Normal 2 5 17" xfId="1619"/>
    <cellStyle name="Normal 2 5 17 2" xfId="1620"/>
    <cellStyle name="Normal 2 5 18" xfId="1621"/>
    <cellStyle name="Normal 2 5 18 2" xfId="1622"/>
    <cellStyle name="Normal 2 5 19" xfId="1623"/>
    <cellStyle name="Normal 2 5 19 2" xfId="1624"/>
    <cellStyle name="Normal 2 5 2" xfId="1625"/>
    <cellStyle name="Normal 2 5 2 10" xfId="1626"/>
    <cellStyle name="Normal 2 5 2 10 2" xfId="1627"/>
    <cellStyle name="Normal 2 5 2 11" xfId="1628"/>
    <cellStyle name="Normal 2 5 2 2" xfId="1629"/>
    <cellStyle name="Normal 2 5 2 2 2" xfId="1630"/>
    <cellStyle name="Normal 2 5 2 2 2 2" xfId="1631"/>
    <cellStyle name="Normal 2 5 2 2 3" xfId="1632"/>
    <cellStyle name="Normal 2 5 2 2 3 2" xfId="1633"/>
    <cellStyle name="Normal 2 5 2 2 4" xfId="1634"/>
    <cellStyle name="Normal 2 5 2 2 4 2" xfId="1635"/>
    <cellStyle name="Normal 2 5 2 2 5" xfId="1636"/>
    <cellStyle name="Normal 2 5 2 2 5 2" xfId="1637"/>
    <cellStyle name="Normal 2 5 2 2 6" xfId="1638"/>
    <cellStyle name="Normal 2 5 2 2 6 2" xfId="1639"/>
    <cellStyle name="Normal 2 5 2 2 7" xfId="1640"/>
    <cellStyle name="Normal 2 5 2 2 7 2" xfId="1641"/>
    <cellStyle name="Normal 2 5 2 2 8" xfId="1642"/>
    <cellStyle name="Normal 2 5 2 2 8 2" xfId="1643"/>
    <cellStyle name="Normal 2 5 2 2 9" xfId="1644"/>
    <cellStyle name="Normal 2 5 2 3" xfId="1645"/>
    <cellStyle name="Normal 2 5 2 3 2" xfId="1646"/>
    <cellStyle name="Normal 2 5 2 3 2 2" xfId="1647"/>
    <cellStyle name="Normal 2 5 2 3 3" xfId="1648"/>
    <cellStyle name="Normal 2 5 2 3 3 2" xfId="1649"/>
    <cellStyle name="Normal 2 5 2 3 4" xfId="1650"/>
    <cellStyle name="Normal 2 5 2 3 4 2" xfId="1651"/>
    <cellStyle name="Normal 2 5 2 3 5" xfId="1652"/>
    <cellStyle name="Normal 2 5 2 3 5 2" xfId="1653"/>
    <cellStyle name="Normal 2 5 2 3 6" xfId="1654"/>
    <cellStyle name="Normal 2 5 2 3 6 2" xfId="1655"/>
    <cellStyle name="Normal 2 5 2 3 7" xfId="1656"/>
    <cellStyle name="Normal 2 5 2 3 7 2" xfId="1657"/>
    <cellStyle name="Normal 2 5 2 3 8" xfId="1658"/>
    <cellStyle name="Normal 2 5 2 3 8 2" xfId="1659"/>
    <cellStyle name="Normal 2 5 2 3 9" xfId="1660"/>
    <cellStyle name="Normal 2 5 2 4" xfId="1661"/>
    <cellStyle name="Normal 2 5 2 4 2" xfId="1662"/>
    <cellStyle name="Normal 2 5 2 5" xfId="1663"/>
    <cellStyle name="Normal 2 5 2 5 2" xfId="1664"/>
    <cellStyle name="Normal 2 5 2 6" xfId="1665"/>
    <cellStyle name="Normal 2 5 2 6 2" xfId="1666"/>
    <cellStyle name="Normal 2 5 2 7" xfId="1667"/>
    <cellStyle name="Normal 2 5 2 7 2" xfId="1668"/>
    <cellStyle name="Normal 2 5 2 8" xfId="1669"/>
    <cellStyle name="Normal 2 5 2 8 2" xfId="1670"/>
    <cellStyle name="Normal 2 5 2 9" xfId="1671"/>
    <cellStyle name="Normal 2 5 2 9 2" xfId="1672"/>
    <cellStyle name="Normal 2 5 20" xfId="1673"/>
    <cellStyle name="Normal 2 5 21" xfId="1674"/>
    <cellStyle name="Normal 2 5 3" xfId="1675"/>
    <cellStyle name="Normal 2 5 3 10" xfId="1676"/>
    <cellStyle name="Normal 2 5 3 10 2" xfId="1677"/>
    <cellStyle name="Normal 2 5 3 11" xfId="1678"/>
    <cellStyle name="Normal 2 5 3 2" xfId="1679"/>
    <cellStyle name="Normal 2 5 3 2 2" xfId="1680"/>
    <cellStyle name="Normal 2 5 3 2 2 2" xfId="1681"/>
    <cellStyle name="Normal 2 5 3 2 3" xfId="1682"/>
    <cellStyle name="Normal 2 5 3 2 3 2" xfId="1683"/>
    <cellStyle name="Normal 2 5 3 2 4" xfId="1684"/>
    <cellStyle name="Normal 2 5 3 2 4 2" xfId="1685"/>
    <cellStyle name="Normal 2 5 3 2 5" xfId="1686"/>
    <cellStyle name="Normal 2 5 3 2 5 2" xfId="1687"/>
    <cellStyle name="Normal 2 5 3 2 6" xfId="1688"/>
    <cellStyle name="Normal 2 5 3 2 6 2" xfId="1689"/>
    <cellStyle name="Normal 2 5 3 2 7" xfId="1690"/>
    <cellStyle name="Normal 2 5 3 2 7 2" xfId="1691"/>
    <cellStyle name="Normal 2 5 3 2 8" xfId="1692"/>
    <cellStyle name="Normal 2 5 3 2 8 2" xfId="1693"/>
    <cellStyle name="Normal 2 5 3 2 9" xfId="1694"/>
    <cellStyle name="Normal 2 5 3 3" xfId="1695"/>
    <cellStyle name="Normal 2 5 3 3 2" xfId="1696"/>
    <cellStyle name="Normal 2 5 3 3 2 2" xfId="1697"/>
    <cellStyle name="Normal 2 5 3 3 3" xfId="1698"/>
    <cellStyle name="Normal 2 5 3 3 3 2" xfId="1699"/>
    <cellStyle name="Normal 2 5 3 3 4" xfId="1700"/>
    <cellStyle name="Normal 2 5 3 3 4 2" xfId="1701"/>
    <cellStyle name="Normal 2 5 3 3 5" xfId="1702"/>
    <cellStyle name="Normal 2 5 3 3 5 2" xfId="1703"/>
    <cellStyle name="Normal 2 5 3 3 6" xfId="1704"/>
    <cellStyle name="Normal 2 5 3 3 6 2" xfId="1705"/>
    <cellStyle name="Normal 2 5 3 3 7" xfId="1706"/>
    <cellStyle name="Normal 2 5 3 3 7 2" xfId="1707"/>
    <cellStyle name="Normal 2 5 3 3 8" xfId="1708"/>
    <cellStyle name="Normal 2 5 3 3 8 2" xfId="1709"/>
    <cellStyle name="Normal 2 5 3 3 9" xfId="1710"/>
    <cellStyle name="Normal 2 5 3 4" xfId="1711"/>
    <cellStyle name="Normal 2 5 3 4 2" xfId="1712"/>
    <cellStyle name="Normal 2 5 3 5" xfId="1713"/>
    <cellStyle name="Normal 2 5 3 5 2" xfId="1714"/>
    <cellStyle name="Normal 2 5 3 6" xfId="1715"/>
    <cellStyle name="Normal 2 5 3 6 2" xfId="1716"/>
    <cellStyle name="Normal 2 5 3 7" xfId="1717"/>
    <cellStyle name="Normal 2 5 3 7 2" xfId="1718"/>
    <cellStyle name="Normal 2 5 3 8" xfId="1719"/>
    <cellStyle name="Normal 2 5 3 8 2" xfId="1720"/>
    <cellStyle name="Normal 2 5 3 9" xfId="1721"/>
    <cellStyle name="Normal 2 5 3 9 2" xfId="1722"/>
    <cellStyle name="Normal 2 5 4" xfId="1723"/>
    <cellStyle name="Normal 2 5 4 2" xfId="1724"/>
    <cellStyle name="Normal 2 5 4 2 2" xfId="1725"/>
    <cellStyle name="Normal 2 5 4 3" xfId="1726"/>
    <cellStyle name="Normal 2 5 4 3 2" xfId="1727"/>
    <cellStyle name="Normal 2 5 4 4" xfId="1728"/>
    <cellStyle name="Normal 2 5 4 4 2" xfId="1729"/>
    <cellStyle name="Normal 2 5 4 5" xfId="1730"/>
    <cellStyle name="Normal 2 5 4 5 2" xfId="1731"/>
    <cellStyle name="Normal 2 5 4 6" xfId="1732"/>
    <cellStyle name="Normal 2 5 4 6 2" xfId="1733"/>
    <cellStyle name="Normal 2 5 4 7" xfId="1734"/>
    <cellStyle name="Normal 2 5 4 7 2" xfId="1735"/>
    <cellStyle name="Normal 2 5 4 8" xfId="1736"/>
    <cellStyle name="Normal 2 5 4 8 2" xfId="1737"/>
    <cellStyle name="Normal 2 5 4 9" xfId="1738"/>
    <cellStyle name="Normal 2 5 5" xfId="1739"/>
    <cellStyle name="Normal 2 5 5 2" xfId="1740"/>
    <cellStyle name="Normal 2 5 5 2 2" xfId="1741"/>
    <cellStyle name="Normal 2 5 5 3" xfId="1742"/>
    <cellStyle name="Normal 2 5 5 3 2" xfId="1743"/>
    <cellStyle name="Normal 2 5 5 4" xfId="1744"/>
    <cellStyle name="Normal 2 5 5 4 2" xfId="1745"/>
    <cellStyle name="Normal 2 5 5 5" xfId="1746"/>
    <cellStyle name="Normal 2 5 5 5 2" xfId="1747"/>
    <cellStyle name="Normal 2 5 5 6" xfId="1748"/>
    <cellStyle name="Normal 2 5 5 6 2" xfId="1749"/>
    <cellStyle name="Normal 2 5 5 7" xfId="1750"/>
    <cellStyle name="Normal 2 5 5 7 2" xfId="1751"/>
    <cellStyle name="Normal 2 5 5 8" xfId="1752"/>
    <cellStyle name="Normal 2 5 5 8 2" xfId="1753"/>
    <cellStyle name="Normal 2 5 5 9" xfId="1754"/>
    <cellStyle name="Normal 2 5 6" xfId="1755"/>
    <cellStyle name="Normal 2 5 6 2" xfId="1756"/>
    <cellStyle name="Normal 2 5 6 2 2" xfId="1757"/>
    <cellStyle name="Normal 2 5 6 3" xfId="1758"/>
    <cellStyle name="Normal 2 5 6 3 2" xfId="1759"/>
    <cellStyle name="Normal 2 5 6 4" xfId="1760"/>
    <cellStyle name="Normal 2 5 6 4 2" xfId="1761"/>
    <cellStyle name="Normal 2 5 6 5" xfId="1762"/>
    <cellStyle name="Normal 2 5 6 5 2" xfId="1763"/>
    <cellStyle name="Normal 2 5 6 6" xfId="1764"/>
    <cellStyle name="Normal 2 5 6 6 2" xfId="1765"/>
    <cellStyle name="Normal 2 5 6 7" xfId="1766"/>
    <cellStyle name="Normal 2 5 6 7 2" xfId="1767"/>
    <cellStyle name="Normal 2 5 6 8" xfId="1768"/>
    <cellStyle name="Normal 2 5 6 8 2" xfId="1769"/>
    <cellStyle name="Normal 2 5 6 9" xfId="1770"/>
    <cellStyle name="Normal 2 5 7" xfId="1771"/>
    <cellStyle name="Normal 2 5 7 2" xfId="1772"/>
    <cellStyle name="Normal 2 5 7 2 2" xfId="1773"/>
    <cellStyle name="Normal 2 5 7 3" xfId="1774"/>
    <cellStyle name="Normal 2 5 7 3 2" xfId="1775"/>
    <cellStyle name="Normal 2 5 7 4" xfId="1776"/>
    <cellStyle name="Normal 2 5 7 4 2" xfId="1777"/>
    <cellStyle name="Normal 2 5 7 5" xfId="1778"/>
    <cellStyle name="Normal 2 5 7 5 2" xfId="1779"/>
    <cellStyle name="Normal 2 5 7 6" xfId="1780"/>
    <cellStyle name="Normal 2 5 7 6 2" xfId="1781"/>
    <cellStyle name="Normal 2 5 7 7" xfId="1782"/>
    <cellStyle name="Normal 2 5 7 7 2" xfId="1783"/>
    <cellStyle name="Normal 2 5 7 8" xfId="1784"/>
    <cellStyle name="Normal 2 5 7 8 2" xfId="1785"/>
    <cellStyle name="Normal 2 5 7 9" xfId="1786"/>
    <cellStyle name="Normal 2 5 8" xfId="1787"/>
    <cellStyle name="Normal 2 5 8 2" xfId="1788"/>
    <cellStyle name="Normal 2 5 8 2 2" xfId="1789"/>
    <cellStyle name="Normal 2 5 8 3" xfId="1790"/>
    <cellStyle name="Normal 2 5 8 3 2" xfId="1791"/>
    <cellStyle name="Normal 2 5 8 4" xfId="1792"/>
    <cellStyle name="Normal 2 5 8 4 2" xfId="1793"/>
    <cellStyle name="Normal 2 5 8 5" xfId="1794"/>
    <cellStyle name="Normal 2 5 8 5 2" xfId="1795"/>
    <cellStyle name="Normal 2 5 8 6" xfId="1796"/>
    <cellStyle name="Normal 2 5 8 6 2" xfId="1797"/>
    <cellStyle name="Normal 2 5 8 7" xfId="1798"/>
    <cellStyle name="Normal 2 5 8 7 2" xfId="1799"/>
    <cellStyle name="Normal 2 5 8 8" xfId="1800"/>
    <cellStyle name="Normal 2 5 8 8 2" xfId="1801"/>
    <cellStyle name="Normal 2 5 8 9" xfId="1802"/>
    <cellStyle name="Normal 2 5 9" xfId="1803"/>
    <cellStyle name="Normal 2 5 9 2" xfId="1804"/>
    <cellStyle name="Normal 2 6" xfId="1805"/>
    <cellStyle name="Normal 2 6 10" xfId="1806"/>
    <cellStyle name="Normal 2 6 10 2" xfId="1807"/>
    <cellStyle name="Normal 2 6 11" xfId="1808"/>
    <cellStyle name="Normal 2 6 11 2" xfId="1809"/>
    <cellStyle name="Normal 2 6 12" xfId="1810"/>
    <cellStyle name="Normal 2 6 12 2" xfId="1811"/>
    <cellStyle name="Normal 2 6 13" xfId="1812"/>
    <cellStyle name="Normal 2 6 13 2" xfId="1813"/>
    <cellStyle name="Normal 2 6 14" xfId="1814"/>
    <cellStyle name="Normal 2 6 14 2" xfId="1815"/>
    <cellStyle name="Normal 2 6 15" xfId="1816"/>
    <cellStyle name="Normal 2 6 15 2" xfId="1817"/>
    <cellStyle name="Normal 2 6 16" xfId="1818"/>
    <cellStyle name="Normal 2 6 16 2" xfId="1819"/>
    <cellStyle name="Normal 2 6 17" xfId="1820"/>
    <cellStyle name="Normal 2 6 17 2" xfId="1821"/>
    <cellStyle name="Normal 2 6 18" xfId="1822"/>
    <cellStyle name="Normal 2 6 18 2" xfId="1823"/>
    <cellStyle name="Normal 2 6 19" xfId="1824"/>
    <cellStyle name="Normal 2 6 19 2" xfId="1825"/>
    <cellStyle name="Normal 2 6 2" xfId="1826"/>
    <cellStyle name="Normal 2 6 2 10" xfId="1827"/>
    <cellStyle name="Normal 2 6 2 10 2" xfId="1828"/>
    <cellStyle name="Normal 2 6 2 11" xfId="1829"/>
    <cellStyle name="Normal 2 6 2 2" xfId="1830"/>
    <cellStyle name="Normal 2 6 2 2 2" xfId="1831"/>
    <cellStyle name="Normal 2 6 2 2 2 2" xfId="1832"/>
    <cellStyle name="Normal 2 6 2 2 3" xfId="1833"/>
    <cellStyle name="Normal 2 6 2 2 3 2" xfId="1834"/>
    <cellStyle name="Normal 2 6 2 2 4" xfId="1835"/>
    <cellStyle name="Normal 2 6 2 2 4 2" xfId="1836"/>
    <cellStyle name="Normal 2 6 2 2 5" xfId="1837"/>
    <cellStyle name="Normal 2 6 2 2 5 2" xfId="1838"/>
    <cellStyle name="Normal 2 6 2 2 6" xfId="1839"/>
    <cellStyle name="Normal 2 6 2 2 6 2" xfId="1840"/>
    <cellStyle name="Normal 2 6 2 2 7" xfId="1841"/>
    <cellStyle name="Normal 2 6 2 2 7 2" xfId="1842"/>
    <cellStyle name="Normal 2 6 2 2 8" xfId="1843"/>
    <cellStyle name="Normal 2 6 2 2 8 2" xfId="1844"/>
    <cellStyle name="Normal 2 6 2 2 9" xfId="1845"/>
    <cellStyle name="Normal 2 6 2 3" xfId="1846"/>
    <cellStyle name="Normal 2 6 2 3 2" xfId="1847"/>
    <cellStyle name="Normal 2 6 2 3 2 2" xfId="1848"/>
    <cellStyle name="Normal 2 6 2 3 3" xfId="1849"/>
    <cellStyle name="Normal 2 6 2 3 3 2" xfId="1850"/>
    <cellStyle name="Normal 2 6 2 3 4" xfId="1851"/>
    <cellStyle name="Normal 2 6 2 3 4 2" xfId="1852"/>
    <cellStyle name="Normal 2 6 2 3 5" xfId="1853"/>
    <cellStyle name="Normal 2 6 2 3 5 2" xfId="1854"/>
    <cellStyle name="Normal 2 6 2 3 6" xfId="1855"/>
    <cellStyle name="Normal 2 6 2 3 6 2" xfId="1856"/>
    <cellStyle name="Normal 2 6 2 3 7" xfId="1857"/>
    <cellStyle name="Normal 2 6 2 3 7 2" xfId="1858"/>
    <cellStyle name="Normal 2 6 2 3 8" xfId="1859"/>
    <cellStyle name="Normal 2 6 2 3 8 2" xfId="1860"/>
    <cellStyle name="Normal 2 6 2 3 9" xfId="1861"/>
    <cellStyle name="Normal 2 6 2 4" xfId="1862"/>
    <cellStyle name="Normal 2 6 2 4 2" xfId="1863"/>
    <cellStyle name="Normal 2 6 2 5" xfId="1864"/>
    <cellStyle name="Normal 2 6 2 5 2" xfId="1865"/>
    <cellStyle name="Normal 2 6 2 6" xfId="1866"/>
    <cellStyle name="Normal 2 6 2 6 2" xfId="1867"/>
    <cellStyle name="Normal 2 6 2 7" xfId="1868"/>
    <cellStyle name="Normal 2 6 2 7 2" xfId="1869"/>
    <cellStyle name="Normal 2 6 2 8" xfId="1870"/>
    <cellStyle name="Normal 2 6 2 8 2" xfId="1871"/>
    <cellStyle name="Normal 2 6 2 9" xfId="1872"/>
    <cellStyle name="Normal 2 6 2 9 2" xfId="1873"/>
    <cellStyle name="Normal 2 6 20" xfId="1874"/>
    <cellStyle name="Normal 2 6 21" xfId="1875"/>
    <cellStyle name="Normal 2 6 3" xfId="1876"/>
    <cellStyle name="Normal 2 6 3 10" xfId="1877"/>
    <cellStyle name="Normal 2 6 3 10 2" xfId="1878"/>
    <cellStyle name="Normal 2 6 3 11" xfId="1879"/>
    <cellStyle name="Normal 2 6 3 2" xfId="1880"/>
    <cellStyle name="Normal 2 6 3 2 2" xfId="1881"/>
    <cellStyle name="Normal 2 6 3 2 2 2" xfId="1882"/>
    <cellStyle name="Normal 2 6 3 2 3" xfId="1883"/>
    <cellStyle name="Normal 2 6 3 2 3 2" xfId="1884"/>
    <cellStyle name="Normal 2 6 3 2 4" xfId="1885"/>
    <cellStyle name="Normal 2 6 3 2 4 2" xfId="1886"/>
    <cellStyle name="Normal 2 6 3 2 5" xfId="1887"/>
    <cellStyle name="Normal 2 6 3 2 5 2" xfId="1888"/>
    <cellStyle name="Normal 2 6 3 2 6" xfId="1889"/>
    <cellStyle name="Normal 2 6 3 2 6 2" xfId="1890"/>
    <cellStyle name="Normal 2 6 3 2 7" xfId="1891"/>
    <cellStyle name="Normal 2 6 3 2 7 2" xfId="1892"/>
    <cellStyle name="Normal 2 6 3 2 8" xfId="1893"/>
    <cellStyle name="Normal 2 6 3 2 8 2" xfId="1894"/>
    <cellStyle name="Normal 2 6 3 2 9" xfId="1895"/>
    <cellStyle name="Normal 2 6 3 3" xfId="1896"/>
    <cellStyle name="Normal 2 6 3 3 2" xfId="1897"/>
    <cellStyle name="Normal 2 6 3 3 2 2" xfId="1898"/>
    <cellStyle name="Normal 2 6 3 3 3" xfId="1899"/>
    <cellStyle name="Normal 2 6 3 3 3 2" xfId="1900"/>
    <cellStyle name="Normal 2 6 3 3 4" xfId="1901"/>
    <cellStyle name="Normal 2 6 3 3 4 2" xfId="1902"/>
    <cellStyle name="Normal 2 6 3 3 5" xfId="1903"/>
    <cellStyle name="Normal 2 6 3 3 5 2" xfId="1904"/>
    <cellStyle name="Normal 2 6 3 3 6" xfId="1905"/>
    <cellStyle name="Normal 2 6 3 3 6 2" xfId="1906"/>
    <cellStyle name="Normal 2 6 3 3 7" xfId="1907"/>
    <cellStyle name="Normal 2 6 3 3 7 2" xfId="1908"/>
    <cellStyle name="Normal 2 6 3 3 8" xfId="1909"/>
    <cellStyle name="Normal 2 6 3 3 8 2" xfId="1910"/>
    <cellStyle name="Normal 2 6 3 3 9" xfId="1911"/>
    <cellStyle name="Normal 2 6 3 4" xfId="1912"/>
    <cellStyle name="Normal 2 6 3 4 2" xfId="1913"/>
    <cellStyle name="Normal 2 6 3 5" xfId="1914"/>
    <cellStyle name="Normal 2 6 3 5 2" xfId="1915"/>
    <cellStyle name="Normal 2 6 3 6" xfId="1916"/>
    <cellStyle name="Normal 2 6 3 6 2" xfId="1917"/>
    <cellStyle name="Normal 2 6 3 7" xfId="1918"/>
    <cellStyle name="Normal 2 6 3 7 2" xfId="1919"/>
    <cellStyle name="Normal 2 6 3 8" xfId="1920"/>
    <cellStyle name="Normal 2 6 3 8 2" xfId="1921"/>
    <cellStyle name="Normal 2 6 3 9" xfId="1922"/>
    <cellStyle name="Normal 2 6 3 9 2" xfId="1923"/>
    <cellStyle name="Normal 2 6 4" xfId="1924"/>
    <cellStyle name="Normal 2 6 4 2" xfId="1925"/>
    <cellStyle name="Normal 2 6 4 2 2" xfId="1926"/>
    <cellStyle name="Normal 2 6 4 3" xfId="1927"/>
    <cellStyle name="Normal 2 6 4 3 2" xfId="1928"/>
    <cellStyle name="Normal 2 6 4 4" xfId="1929"/>
    <cellStyle name="Normal 2 6 4 4 2" xfId="1930"/>
    <cellStyle name="Normal 2 6 4 5" xfId="1931"/>
    <cellStyle name="Normal 2 6 4 5 2" xfId="1932"/>
    <cellStyle name="Normal 2 6 4 6" xfId="1933"/>
    <cellStyle name="Normal 2 6 4 6 2" xfId="1934"/>
    <cellStyle name="Normal 2 6 4 7" xfId="1935"/>
    <cellStyle name="Normal 2 6 4 7 2" xfId="1936"/>
    <cellStyle name="Normal 2 6 4 8" xfId="1937"/>
    <cellStyle name="Normal 2 6 4 8 2" xfId="1938"/>
    <cellStyle name="Normal 2 6 4 9" xfId="1939"/>
    <cellStyle name="Normal 2 6 5" xfId="1940"/>
    <cellStyle name="Normal 2 6 5 2" xfId="1941"/>
    <cellStyle name="Normal 2 6 5 2 2" xfId="1942"/>
    <cellStyle name="Normal 2 6 5 3" xfId="1943"/>
    <cellStyle name="Normal 2 6 5 3 2" xfId="1944"/>
    <cellStyle name="Normal 2 6 5 4" xfId="1945"/>
    <cellStyle name="Normal 2 6 5 4 2" xfId="1946"/>
    <cellStyle name="Normal 2 6 5 5" xfId="1947"/>
    <cellStyle name="Normal 2 6 5 5 2" xfId="1948"/>
    <cellStyle name="Normal 2 6 5 6" xfId="1949"/>
    <cellStyle name="Normal 2 6 5 6 2" xfId="1950"/>
    <cellStyle name="Normal 2 6 5 7" xfId="1951"/>
    <cellStyle name="Normal 2 6 5 7 2" xfId="1952"/>
    <cellStyle name="Normal 2 6 5 8" xfId="1953"/>
    <cellStyle name="Normal 2 6 5 8 2" xfId="1954"/>
    <cellStyle name="Normal 2 6 5 9" xfId="1955"/>
    <cellStyle name="Normal 2 6 6" xfId="1956"/>
    <cellStyle name="Normal 2 6 6 2" xfId="1957"/>
    <cellStyle name="Normal 2 6 6 2 2" xfId="1958"/>
    <cellStyle name="Normal 2 6 6 3" xfId="1959"/>
    <cellStyle name="Normal 2 6 6 3 2" xfId="1960"/>
    <cellStyle name="Normal 2 6 6 4" xfId="1961"/>
    <cellStyle name="Normal 2 6 6 4 2" xfId="1962"/>
    <cellStyle name="Normal 2 6 6 5" xfId="1963"/>
    <cellStyle name="Normal 2 6 6 5 2" xfId="1964"/>
    <cellStyle name="Normal 2 6 6 6" xfId="1965"/>
    <cellStyle name="Normal 2 6 6 6 2" xfId="1966"/>
    <cellStyle name="Normal 2 6 6 7" xfId="1967"/>
    <cellStyle name="Normal 2 6 6 7 2" xfId="1968"/>
    <cellStyle name="Normal 2 6 6 8" xfId="1969"/>
    <cellStyle name="Normal 2 6 6 8 2" xfId="1970"/>
    <cellStyle name="Normal 2 6 6 9" xfId="1971"/>
    <cellStyle name="Normal 2 6 7" xfId="1972"/>
    <cellStyle name="Normal 2 6 7 2" xfId="1973"/>
    <cellStyle name="Normal 2 6 7 2 2" xfId="1974"/>
    <cellStyle name="Normal 2 6 7 3" xfId="1975"/>
    <cellStyle name="Normal 2 6 7 3 2" xfId="1976"/>
    <cellStyle name="Normal 2 6 7 4" xfId="1977"/>
    <cellStyle name="Normal 2 6 7 4 2" xfId="1978"/>
    <cellStyle name="Normal 2 6 7 5" xfId="1979"/>
    <cellStyle name="Normal 2 6 7 5 2" xfId="1980"/>
    <cellStyle name="Normal 2 6 7 6" xfId="1981"/>
    <cellStyle name="Normal 2 6 7 6 2" xfId="1982"/>
    <cellStyle name="Normal 2 6 7 7" xfId="1983"/>
    <cellStyle name="Normal 2 6 7 7 2" xfId="1984"/>
    <cellStyle name="Normal 2 6 7 8" xfId="1985"/>
    <cellStyle name="Normal 2 6 7 8 2" xfId="1986"/>
    <cellStyle name="Normal 2 6 7 9" xfId="1987"/>
    <cellStyle name="Normal 2 6 8" xfId="1988"/>
    <cellStyle name="Normal 2 6 8 2" xfId="1989"/>
    <cellStyle name="Normal 2 6 8 2 2" xfId="1990"/>
    <cellStyle name="Normal 2 6 8 3" xfId="1991"/>
    <cellStyle name="Normal 2 6 8 3 2" xfId="1992"/>
    <cellStyle name="Normal 2 6 8 4" xfId="1993"/>
    <cellStyle name="Normal 2 6 8 4 2" xfId="1994"/>
    <cellStyle name="Normal 2 6 8 5" xfId="1995"/>
    <cellStyle name="Normal 2 6 8 5 2" xfId="1996"/>
    <cellStyle name="Normal 2 6 8 6" xfId="1997"/>
    <cellStyle name="Normal 2 6 8 6 2" xfId="1998"/>
    <cellStyle name="Normal 2 6 8 7" xfId="1999"/>
    <cellStyle name="Normal 2 6 8 7 2" xfId="2000"/>
    <cellStyle name="Normal 2 6 8 8" xfId="2001"/>
    <cellStyle name="Normal 2 6 8 8 2" xfId="2002"/>
    <cellStyle name="Normal 2 6 8 9" xfId="2003"/>
    <cellStyle name="Normal 2 6 9" xfId="2004"/>
    <cellStyle name="Normal 2 6 9 2" xfId="2005"/>
    <cellStyle name="Normal 2 7" xfId="2006"/>
    <cellStyle name="Normal 2 7 10" xfId="2007"/>
    <cellStyle name="Normal 2 7 10 2" xfId="2008"/>
    <cellStyle name="Normal 2 7 11" xfId="2009"/>
    <cellStyle name="Normal 2 7 11 2" xfId="2010"/>
    <cellStyle name="Normal 2 7 12" xfId="2011"/>
    <cellStyle name="Normal 2 7 12 2" xfId="2012"/>
    <cellStyle name="Normal 2 7 13" xfId="2013"/>
    <cellStyle name="Normal 2 7 13 2" xfId="2014"/>
    <cellStyle name="Normal 2 7 14" xfId="2015"/>
    <cellStyle name="Normal 2 7 14 2" xfId="2016"/>
    <cellStyle name="Normal 2 7 15" xfId="2017"/>
    <cellStyle name="Normal 2 7 15 2" xfId="2018"/>
    <cellStyle name="Normal 2 7 16" xfId="2019"/>
    <cellStyle name="Normal 2 7 16 2" xfId="2020"/>
    <cellStyle name="Normal 2 7 17" xfId="2021"/>
    <cellStyle name="Normal 2 7 17 2" xfId="2022"/>
    <cellStyle name="Normal 2 7 18" xfId="2023"/>
    <cellStyle name="Normal 2 7 19" xfId="2024"/>
    <cellStyle name="Normal 2 7 2" xfId="2025"/>
    <cellStyle name="Normal 2 7 2 2" xfId="2026"/>
    <cellStyle name="Normal 2 7 2 2 2" xfId="2027"/>
    <cellStyle name="Normal 2 7 2 3" xfId="2028"/>
    <cellStyle name="Normal 2 7 2 3 2" xfId="2029"/>
    <cellStyle name="Normal 2 7 2 4" xfId="2030"/>
    <cellStyle name="Normal 2 7 2 4 2" xfId="2031"/>
    <cellStyle name="Normal 2 7 2 5" xfId="2032"/>
    <cellStyle name="Normal 2 7 2 5 2" xfId="2033"/>
    <cellStyle name="Normal 2 7 2 6" xfId="2034"/>
    <cellStyle name="Normal 2 7 2 6 2" xfId="2035"/>
    <cellStyle name="Normal 2 7 2 7" xfId="2036"/>
    <cellStyle name="Normal 2 7 2 7 2" xfId="2037"/>
    <cellStyle name="Normal 2 7 2 8" xfId="2038"/>
    <cellStyle name="Normal 2 7 2 8 2" xfId="2039"/>
    <cellStyle name="Normal 2 7 2 9" xfId="2040"/>
    <cellStyle name="Normal 2 7 3" xfId="2041"/>
    <cellStyle name="Normal 2 7 3 2" xfId="2042"/>
    <cellStyle name="Normal 2 7 3 2 2" xfId="2043"/>
    <cellStyle name="Normal 2 7 3 3" xfId="2044"/>
    <cellStyle name="Normal 2 7 3 3 2" xfId="2045"/>
    <cellStyle name="Normal 2 7 3 4" xfId="2046"/>
    <cellStyle name="Normal 2 7 3 4 2" xfId="2047"/>
    <cellStyle name="Normal 2 7 3 5" xfId="2048"/>
    <cellStyle name="Normal 2 7 3 5 2" xfId="2049"/>
    <cellStyle name="Normal 2 7 3 6" xfId="2050"/>
    <cellStyle name="Normal 2 7 3 6 2" xfId="2051"/>
    <cellStyle name="Normal 2 7 3 7" xfId="2052"/>
    <cellStyle name="Normal 2 7 3 7 2" xfId="2053"/>
    <cellStyle name="Normal 2 7 3 8" xfId="2054"/>
    <cellStyle name="Normal 2 7 3 8 2" xfId="2055"/>
    <cellStyle name="Normal 2 7 3 9" xfId="2056"/>
    <cellStyle name="Normal 2 7 4" xfId="2057"/>
    <cellStyle name="Normal 2 7 4 2" xfId="2058"/>
    <cellStyle name="Normal 2 7 4 2 2" xfId="2059"/>
    <cellStyle name="Normal 2 7 4 3" xfId="2060"/>
    <cellStyle name="Normal 2 7 4 3 2" xfId="2061"/>
    <cellStyle name="Normal 2 7 4 4" xfId="2062"/>
    <cellStyle name="Normal 2 7 4 4 2" xfId="2063"/>
    <cellStyle name="Normal 2 7 4 5" xfId="2064"/>
    <cellStyle name="Normal 2 7 4 5 2" xfId="2065"/>
    <cellStyle name="Normal 2 7 4 6" xfId="2066"/>
    <cellStyle name="Normal 2 7 4 6 2" xfId="2067"/>
    <cellStyle name="Normal 2 7 4 7" xfId="2068"/>
    <cellStyle name="Normal 2 7 4 7 2" xfId="2069"/>
    <cellStyle name="Normal 2 7 4 8" xfId="2070"/>
    <cellStyle name="Normal 2 7 4 8 2" xfId="2071"/>
    <cellStyle name="Normal 2 7 4 9" xfId="2072"/>
    <cellStyle name="Normal 2 7 5" xfId="2073"/>
    <cellStyle name="Normal 2 7 5 2" xfId="2074"/>
    <cellStyle name="Normal 2 7 5 2 2" xfId="2075"/>
    <cellStyle name="Normal 2 7 5 3" xfId="2076"/>
    <cellStyle name="Normal 2 7 5 3 2" xfId="2077"/>
    <cellStyle name="Normal 2 7 5 4" xfId="2078"/>
    <cellStyle name="Normal 2 7 5 4 2" xfId="2079"/>
    <cellStyle name="Normal 2 7 5 5" xfId="2080"/>
    <cellStyle name="Normal 2 7 5 5 2" xfId="2081"/>
    <cellStyle name="Normal 2 7 5 6" xfId="2082"/>
    <cellStyle name="Normal 2 7 5 6 2" xfId="2083"/>
    <cellStyle name="Normal 2 7 5 7" xfId="2084"/>
    <cellStyle name="Normal 2 7 5 7 2" xfId="2085"/>
    <cellStyle name="Normal 2 7 5 8" xfId="2086"/>
    <cellStyle name="Normal 2 7 5 8 2" xfId="2087"/>
    <cellStyle name="Normal 2 7 5 9" xfId="2088"/>
    <cellStyle name="Normal 2 7 6" xfId="2089"/>
    <cellStyle name="Normal 2 7 6 2" xfId="2090"/>
    <cellStyle name="Normal 2 7 6 2 2" xfId="2091"/>
    <cellStyle name="Normal 2 7 6 3" xfId="2092"/>
    <cellStyle name="Normal 2 7 6 3 2" xfId="2093"/>
    <cellStyle name="Normal 2 7 6 4" xfId="2094"/>
    <cellStyle name="Normal 2 7 6 4 2" xfId="2095"/>
    <cellStyle name="Normal 2 7 6 5" xfId="2096"/>
    <cellStyle name="Normal 2 7 6 5 2" xfId="2097"/>
    <cellStyle name="Normal 2 7 6 6" xfId="2098"/>
    <cellStyle name="Normal 2 7 6 6 2" xfId="2099"/>
    <cellStyle name="Normal 2 7 6 7" xfId="2100"/>
    <cellStyle name="Normal 2 7 6 7 2" xfId="2101"/>
    <cellStyle name="Normal 2 7 6 8" xfId="2102"/>
    <cellStyle name="Normal 2 7 6 8 2" xfId="2103"/>
    <cellStyle name="Normal 2 7 6 9" xfId="2104"/>
    <cellStyle name="Normal 2 7 7" xfId="2105"/>
    <cellStyle name="Normal 2 7 7 2" xfId="2106"/>
    <cellStyle name="Normal 2 7 8" xfId="2107"/>
    <cellStyle name="Normal 2 7 8 2" xfId="2108"/>
    <cellStyle name="Normal 2 7 9" xfId="2109"/>
    <cellStyle name="Normal 2 7 9 2" xfId="2110"/>
    <cellStyle name="Normal 2 8" xfId="2111"/>
    <cellStyle name="Normal 2 8 10" xfId="2112"/>
    <cellStyle name="Normal 2 8 10 2" xfId="2113"/>
    <cellStyle name="Normal 2 8 11" xfId="2114"/>
    <cellStyle name="Normal 2 8 11 2" xfId="2115"/>
    <cellStyle name="Normal 2 8 12" xfId="2116"/>
    <cellStyle name="Normal 2 8 12 2" xfId="2117"/>
    <cellStyle name="Normal 2 8 13" xfId="2118"/>
    <cellStyle name="Normal 2 8 13 2" xfId="2119"/>
    <cellStyle name="Normal 2 8 14" xfId="2120"/>
    <cellStyle name="Normal 2 8 14 2" xfId="2121"/>
    <cellStyle name="Normal 2 8 15" xfId="2122"/>
    <cellStyle name="Normal 2 8 15 2" xfId="2123"/>
    <cellStyle name="Normal 2 8 16" xfId="2124"/>
    <cellStyle name="Normal 2 8 16 2" xfId="2125"/>
    <cellStyle name="Normal 2 8 17" xfId="2126"/>
    <cellStyle name="Normal 2 8 17 2" xfId="2127"/>
    <cellStyle name="Normal 2 8 18" xfId="2128"/>
    <cellStyle name="Normal 2 8 19" xfId="2129"/>
    <cellStyle name="Normal 2 8 2" xfId="2130"/>
    <cellStyle name="Normal 2 8 2 2" xfId="2131"/>
    <cellStyle name="Normal 2 8 2 2 2" xfId="2132"/>
    <cellStyle name="Normal 2 8 2 3" xfId="2133"/>
    <cellStyle name="Normal 2 8 2 3 2" xfId="2134"/>
    <cellStyle name="Normal 2 8 2 4" xfId="2135"/>
    <cellStyle name="Normal 2 8 2 4 2" xfId="2136"/>
    <cellStyle name="Normal 2 8 2 5" xfId="2137"/>
    <cellStyle name="Normal 2 8 2 5 2" xfId="2138"/>
    <cellStyle name="Normal 2 8 2 6" xfId="2139"/>
    <cellStyle name="Normal 2 8 2 6 2" xfId="2140"/>
    <cellStyle name="Normal 2 8 2 7" xfId="2141"/>
    <cellStyle name="Normal 2 8 2 7 2" xfId="2142"/>
    <cellStyle name="Normal 2 8 2 8" xfId="2143"/>
    <cellStyle name="Normal 2 8 2 8 2" xfId="2144"/>
    <cellStyle name="Normal 2 8 2 9" xfId="2145"/>
    <cellStyle name="Normal 2 8 3" xfId="2146"/>
    <cellStyle name="Normal 2 8 3 2" xfId="2147"/>
    <cellStyle name="Normal 2 8 3 2 2" xfId="2148"/>
    <cellStyle name="Normal 2 8 3 3" xfId="2149"/>
    <cellStyle name="Normal 2 8 3 3 2" xfId="2150"/>
    <cellStyle name="Normal 2 8 3 4" xfId="2151"/>
    <cellStyle name="Normal 2 8 3 4 2" xfId="2152"/>
    <cellStyle name="Normal 2 8 3 5" xfId="2153"/>
    <cellStyle name="Normal 2 8 3 5 2" xfId="2154"/>
    <cellStyle name="Normal 2 8 3 6" xfId="2155"/>
    <cellStyle name="Normal 2 8 3 6 2" xfId="2156"/>
    <cellStyle name="Normal 2 8 3 7" xfId="2157"/>
    <cellStyle name="Normal 2 8 3 7 2" xfId="2158"/>
    <cellStyle name="Normal 2 8 3 8" xfId="2159"/>
    <cellStyle name="Normal 2 8 3 8 2" xfId="2160"/>
    <cellStyle name="Normal 2 8 3 9" xfId="2161"/>
    <cellStyle name="Normal 2 8 4" xfId="2162"/>
    <cellStyle name="Normal 2 8 4 2" xfId="2163"/>
    <cellStyle name="Normal 2 8 4 2 2" xfId="2164"/>
    <cellStyle name="Normal 2 8 4 3" xfId="2165"/>
    <cellStyle name="Normal 2 8 4 3 2" xfId="2166"/>
    <cellStyle name="Normal 2 8 4 4" xfId="2167"/>
    <cellStyle name="Normal 2 8 4 4 2" xfId="2168"/>
    <cellStyle name="Normal 2 8 4 5" xfId="2169"/>
    <cellStyle name="Normal 2 8 4 5 2" xfId="2170"/>
    <cellStyle name="Normal 2 8 4 6" xfId="2171"/>
    <cellStyle name="Normal 2 8 4 6 2" xfId="2172"/>
    <cellStyle name="Normal 2 8 4 7" xfId="2173"/>
    <cellStyle name="Normal 2 8 4 7 2" xfId="2174"/>
    <cellStyle name="Normal 2 8 4 8" xfId="2175"/>
    <cellStyle name="Normal 2 8 4 8 2" xfId="2176"/>
    <cellStyle name="Normal 2 8 4 9" xfId="2177"/>
    <cellStyle name="Normal 2 8 5" xfId="2178"/>
    <cellStyle name="Normal 2 8 5 2" xfId="2179"/>
    <cellStyle name="Normal 2 8 5 2 2" xfId="2180"/>
    <cellStyle name="Normal 2 8 5 3" xfId="2181"/>
    <cellStyle name="Normal 2 8 5 3 2" xfId="2182"/>
    <cellStyle name="Normal 2 8 5 4" xfId="2183"/>
    <cellStyle name="Normal 2 8 5 4 2" xfId="2184"/>
    <cellStyle name="Normal 2 8 5 5" xfId="2185"/>
    <cellStyle name="Normal 2 8 5 5 2" xfId="2186"/>
    <cellStyle name="Normal 2 8 5 6" xfId="2187"/>
    <cellStyle name="Normal 2 8 5 6 2" xfId="2188"/>
    <cellStyle name="Normal 2 8 5 7" xfId="2189"/>
    <cellStyle name="Normal 2 8 5 7 2" xfId="2190"/>
    <cellStyle name="Normal 2 8 5 8" xfId="2191"/>
    <cellStyle name="Normal 2 8 5 8 2" xfId="2192"/>
    <cellStyle name="Normal 2 8 5 9" xfId="2193"/>
    <cellStyle name="Normal 2 8 6" xfId="2194"/>
    <cellStyle name="Normal 2 8 6 2" xfId="2195"/>
    <cellStyle name="Normal 2 8 6 2 2" xfId="2196"/>
    <cellStyle name="Normal 2 8 6 3" xfId="2197"/>
    <cellStyle name="Normal 2 8 6 3 2" xfId="2198"/>
    <cellStyle name="Normal 2 8 6 4" xfId="2199"/>
    <cellStyle name="Normal 2 8 6 4 2" xfId="2200"/>
    <cellStyle name="Normal 2 8 6 5" xfId="2201"/>
    <cellStyle name="Normal 2 8 6 5 2" xfId="2202"/>
    <cellStyle name="Normal 2 8 6 6" xfId="2203"/>
    <cellStyle name="Normal 2 8 6 6 2" xfId="2204"/>
    <cellStyle name="Normal 2 8 6 7" xfId="2205"/>
    <cellStyle name="Normal 2 8 6 7 2" xfId="2206"/>
    <cellStyle name="Normal 2 8 6 8" xfId="2207"/>
    <cellStyle name="Normal 2 8 6 8 2" xfId="2208"/>
    <cellStyle name="Normal 2 8 6 9" xfId="2209"/>
    <cellStyle name="Normal 2 8 7" xfId="2210"/>
    <cellStyle name="Normal 2 8 7 2" xfId="2211"/>
    <cellStyle name="Normal 2 8 8" xfId="2212"/>
    <cellStyle name="Normal 2 8 8 2" xfId="2213"/>
    <cellStyle name="Normal 2 8 9" xfId="2214"/>
    <cellStyle name="Normal 2 8 9 2" xfId="2215"/>
    <cellStyle name="Normal 2 9" xfId="2216"/>
    <cellStyle name="Normal 2 9 10" xfId="2217"/>
    <cellStyle name="Normal 2 9 10 2" xfId="2218"/>
    <cellStyle name="Normal 2 9 11" xfId="2219"/>
    <cellStyle name="Normal 2 9 12" xfId="2220"/>
    <cellStyle name="Normal 2 9 2" xfId="2221"/>
    <cellStyle name="Normal 2 9 2 2" xfId="2222"/>
    <cellStyle name="Normal 2 9 2 2 2" xfId="2223"/>
    <cellStyle name="Normal 2 9 2 3" xfId="2224"/>
    <cellStyle name="Normal 2 9 2 3 2" xfId="2225"/>
    <cellStyle name="Normal 2 9 2 4" xfId="2226"/>
    <cellStyle name="Normal 2 9 2 4 2" xfId="2227"/>
    <cellStyle name="Normal 2 9 2 5" xfId="2228"/>
    <cellStyle name="Normal 2 9 2 5 2" xfId="2229"/>
    <cellStyle name="Normal 2 9 2 6" xfId="2230"/>
    <cellStyle name="Normal 2 9 2 6 2" xfId="2231"/>
    <cellStyle name="Normal 2 9 2 7" xfId="2232"/>
    <cellStyle name="Normal 2 9 2 7 2" xfId="2233"/>
    <cellStyle name="Normal 2 9 2 8" xfId="2234"/>
    <cellStyle name="Normal 2 9 2 8 2" xfId="2235"/>
    <cellStyle name="Normal 2 9 2 9" xfId="2236"/>
    <cellStyle name="Normal 2 9 3" xfId="2237"/>
    <cellStyle name="Normal 2 9 3 2" xfId="2238"/>
    <cellStyle name="Normal 2 9 3 2 2" xfId="2239"/>
    <cellStyle name="Normal 2 9 3 3" xfId="2240"/>
    <cellStyle name="Normal 2 9 3 3 2" xfId="2241"/>
    <cellStyle name="Normal 2 9 3 4" xfId="2242"/>
    <cellStyle name="Normal 2 9 3 4 2" xfId="2243"/>
    <cellStyle name="Normal 2 9 3 5" xfId="2244"/>
    <cellStyle name="Normal 2 9 3 5 2" xfId="2245"/>
    <cellStyle name="Normal 2 9 3 6" xfId="2246"/>
    <cellStyle name="Normal 2 9 3 6 2" xfId="2247"/>
    <cellStyle name="Normal 2 9 3 7" xfId="2248"/>
    <cellStyle name="Normal 2 9 3 7 2" xfId="2249"/>
    <cellStyle name="Normal 2 9 3 8" xfId="2250"/>
    <cellStyle name="Normal 2 9 3 8 2" xfId="2251"/>
    <cellStyle name="Normal 2 9 3 9" xfId="2252"/>
    <cellStyle name="Normal 2 9 4" xfId="2253"/>
    <cellStyle name="Normal 2 9 4 2" xfId="2254"/>
    <cellStyle name="Normal 2 9 5" xfId="2255"/>
    <cellStyle name="Normal 2 9 5 2" xfId="2256"/>
    <cellStyle name="Normal 2 9 6" xfId="2257"/>
    <cellStyle name="Normal 2 9 6 2" xfId="2258"/>
    <cellStyle name="Normal 2 9 7" xfId="2259"/>
    <cellStyle name="Normal 2 9 7 2" xfId="2260"/>
    <cellStyle name="Normal 2 9 8" xfId="2261"/>
    <cellStyle name="Normal 2 9 8 2" xfId="2262"/>
    <cellStyle name="Normal 2 9 9" xfId="2263"/>
    <cellStyle name="Normal 2 9 9 2" xfId="2264"/>
    <cellStyle name="Normal 20" xfId="2265"/>
    <cellStyle name="Normal 21" xfId="2266"/>
    <cellStyle name="Normal 22" xfId="2267"/>
    <cellStyle name="Normal 22 2" xfId="2268"/>
    <cellStyle name="Normal 23" xfId="2269"/>
    <cellStyle name="Normal 24" xfId="2270"/>
    <cellStyle name="Normal 3" xfId="2271"/>
    <cellStyle name="Normal 3 10" xfId="2272"/>
    <cellStyle name="Normal 3 10 2" xfId="2273"/>
    <cellStyle name="Normal 3 10 2 2" xfId="2274"/>
    <cellStyle name="Normal 3 10 3" xfId="2275"/>
    <cellStyle name="Normal 3 10 3 2" xfId="2276"/>
    <cellStyle name="Normal 3 10 4" xfId="2277"/>
    <cellStyle name="Normal 3 10 4 2" xfId="2278"/>
    <cellStyle name="Normal 3 10 5" xfId="2279"/>
    <cellStyle name="Normal 3 10 5 2" xfId="2280"/>
    <cellStyle name="Normal 3 10 6" xfId="2281"/>
    <cellStyle name="Normal 3 10 6 2" xfId="2282"/>
    <cellStyle name="Normal 3 10 7" xfId="2283"/>
    <cellStyle name="Normal 3 10 7 2" xfId="2284"/>
    <cellStyle name="Normal 3 10 8" xfId="2285"/>
    <cellStyle name="Normal 3 10 8 2" xfId="2286"/>
    <cellStyle name="Normal 3 10 9" xfId="2287"/>
    <cellStyle name="Normal 3 11" xfId="2288"/>
    <cellStyle name="Normal 3 11 2" xfId="2289"/>
    <cellStyle name="Normal 3 11 2 2" xfId="2290"/>
    <cellStyle name="Normal 3 11 3" xfId="2291"/>
    <cellStyle name="Normal 3 11 3 2" xfId="2292"/>
    <cellStyle name="Normal 3 11 4" xfId="2293"/>
    <cellStyle name="Normal 3 11 4 2" xfId="2294"/>
    <cellStyle name="Normal 3 11 5" xfId="2295"/>
    <cellStyle name="Normal 3 11 5 2" xfId="2296"/>
    <cellStyle name="Normal 3 11 6" xfId="2297"/>
    <cellStyle name="Normal 3 11 6 2" xfId="2298"/>
    <cellStyle name="Normal 3 11 7" xfId="2299"/>
    <cellStyle name="Normal 3 11 7 2" xfId="2300"/>
    <cellStyle name="Normal 3 11 8" xfId="2301"/>
    <cellStyle name="Normal 3 11 8 2" xfId="2302"/>
    <cellStyle name="Normal 3 11 9" xfId="2303"/>
    <cellStyle name="Normal 3 12" xfId="2304"/>
    <cellStyle name="Normal 3 12 2" xfId="2305"/>
    <cellStyle name="Normal 3 13" xfId="2306"/>
    <cellStyle name="Normal 3 13 2" xfId="2307"/>
    <cellStyle name="Normal 3 14" xfId="2308"/>
    <cellStyle name="Normal 3 14 2" xfId="2309"/>
    <cellStyle name="Normal 3 15" xfId="2310"/>
    <cellStyle name="Normal 3 15 2" xfId="2311"/>
    <cellStyle name="Normal 3 16" xfId="2312"/>
    <cellStyle name="Normal 3 16 2" xfId="2313"/>
    <cellStyle name="Normal 3 17" xfId="2314"/>
    <cellStyle name="Normal 3 17 2" xfId="2315"/>
    <cellStyle name="Normal 3 18" xfId="2316"/>
    <cellStyle name="Normal 3 18 2" xfId="2317"/>
    <cellStyle name="Normal 3 19" xfId="2318"/>
    <cellStyle name="Normal 3 19 2" xfId="2319"/>
    <cellStyle name="Normal 3 2" xfId="2320"/>
    <cellStyle name="Normal 3 2 10" xfId="2321"/>
    <cellStyle name="Normal 3 2 10 2" xfId="2322"/>
    <cellStyle name="Normal 3 2 11" xfId="2323"/>
    <cellStyle name="Normal 3 2 11 2" xfId="2324"/>
    <cellStyle name="Normal 3 2 12" xfId="2325"/>
    <cellStyle name="Normal 3 2 12 2" xfId="2326"/>
    <cellStyle name="Normal 3 2 13" xfId="2327"/>
    <cellStyle name="Normal 3 2 13 2" xfId="2328"/>
    <cellStyle name="Normal 3 2 14" xfId="2329"/>
    <cellStyle name="Normal 3 2 14 2" xfId="2330"/>
    <cellStyle name="Normal 3 2 15" xfId="2331"/>
    <cellStyle name="Normal 3 2 15 2" xfId="2332"/>
    <cellStyle name="Normal 3 2 16" xfId="2333"/>
    <cellStyle name="Normal 3 2 16 2" xfId="2334"/>
    <cellStyle name="Normal 3 2 17" xfId="2335"/>
    <cellStyle name="Normal 3 2 17 2" xfId="2336"/>
    <cellStyle name="Normal 3 2 18" xfId="2337"/>
    <cellStyle name="Normal 3 2 18 2" xfId="2338"/>
    <cellStyle name="Normal 3 2 19" xfId="2339"/>
    <cellStyle name="Normal 3 2 19 2" xfId="2340"/>
    <cellStyle name="Normal 3 2 2" xfId="2341"/>
    <cellStyle name="Normal 3 2 2 10" xfId="2342"/>
    <cellStyle name="Normal 3 2 2 10 2" xfId="2343"/>
    <cellStyle name="Normal 3 2 2 11" xfId="2344"/>
    <cellStyle name="Normal 3 2 2 2" xfId="2345"/>
    <cellStyle name="Normal 3 2 2 2 2" xfId="2346"/>
    <cellStyle name="Normal 3 2 2 2 2 2" xfId="2347"/>
    <cellStyle name="Normal 3 2 2 2 3" xfId="2348"/>
    <cellStyle name="Normal 3 2 2 2 3 2" xfId="2349"/>
    <cellStyle name="Normal 3 2 2 2 4" xfId="2350"/>
    <cellStyle name="Normal 3 2 2 2 4 2" xfId="2351"/>
    <cellStyle name="Normal 3 2 2 2 5" xfId="2352"/>
    <cellStyle name="Normal 3 2 2 2 5 2" xfId="2353"/>
    <cellStyle name="Normal 3 2 2 2 6" xfId="2354"/>
    <cellStyle name="Normal 3 2 2 2 6 2" xfId="2355"/>
    <cellStyle name="Normal 3 2 2 2 7" xfId="2356"/>
    <cellStyle name="Normal 3 2 2 2 7 2" xfId="2357"/>
    <cellStyle name="Normal 3 2 2 2 8" xfId="2358"/>
    <cellStyle name="Normal 3 2 2 2 8 2" xfId="2359"/>
    <cellStyle name="Normal 3 2 2 2 9" xfId="2360"/>
    <cellStyle name="Normal 3 2 2 3" xfId="2361"/>
    <cellStyle name="Normal 3 2 2 3 2" xfId="2362"/>
    <cellStyle name="Normal 3 2 2 3 2 2" xfId="2363"/>
    <cellStyle name="Normal 3 2 2 3 3" xfId="2364"/>
    <cellStyle name="Normal 3 2 2 3 3 2" xfId="2365"/>
    <cellStyle name="Normal 3 2 2 3 4" xfId="2366"/>
    <cellStyle name="Normal 3 2 2 3 4 2" xfId="2367"/>
    <cellStyle name="Normal 3 2 2 3 5" xfId="2368"/>
    <cellStyle name="Normal 3 2 2 3 5 2" xfId="2369"/>
    <cellStyle name="Normal 3 2 2 3 6" xfId="2370"/>
    <cellStyle name="Normal 3 2 2 3 6 2" xfId="2371"/>
    <cellStyle name="Normal 3 2 2 3 7" xfId="2372"/>
    <cellStyle name="Normal 3 2 2 3 7 2" xfId="2373"/>
    <cellStyle name="Normal 3 2 2 3 8" xfId="2374"/>
    <cellStyle name="Normal 3 2 2 3 8 2" xfId="2375"/>
    <cellStyle name="Normal 3 2 2 3 9" xfId="2376"/>
    <cellStyle name="Normal 3 2 2 4" xfId="2377"/>
    <cellStyle name="Normal 3 2 2 4 2" xfId="2378"/>
    <cellStyle name="Normal 3 2 2 5" xfId="2379"/>
    <cellStyle name="Normal 3 2 2 5 2" xfId="2380"/>
    <cellStyle name="Normal 3 2 2 6" xfId="2381"/>
    <cellStyle name="Normal 3 2 2 6 2" xfId="2382"/>
    <cellStyle name="Normal 3 2 2 7" xfId="2383"/>
    <cellStyle name="Normal 3 2 2 7 2" xfId="2384"/>
    <cellStyle name="Normal 3 2 2 8" xfId="2385"/>
    <cellStyle name="Normal 3 2 2 8 2" xfId="2386"/>
    <cellStyle name="Normal 3 2 2 9" xfId="2387"/>
    <cellStyle name="Normal 3 2 2 9 2" xfId="2388"/>
    <cellStyle name="Normal 3 2 20" xfId="2389"/>
    <cellStyle name="Normal 3 2 3" xfId="2390"/>
    <cellStyle name="Normal 3 2 3 10" xfId="2391"/>
    <cellStyle name="Normal 3 2 3 10 2" xfId="2392"/>
    <cellStyle name="Normal 3 2 3 11" xfId="2393"/>
    <cellStyle name="Normal 3 2 3 2" xfId="2394"/>
    <cellStyle name="Normal 3 2 3 2 2" xfId="2395"/>
    <cellStyle name="Normal 3 2 3 2 2 2" xfId="2396"/>
    <cellStyle name="Normal 3 2 3 2 3" xfId="2397"/>
    <cellStyle name="Normal 3 2 3 2 3 2" xfId="2398"/>
    <cellStyle name="Normal 3 2 3 2 4" xfId="2399"/>
    <cellStyle name="Normal 3 2 3 2 4 2" xfId="2400"/>
    <cellStyle name="Normal 3 2 3 2 5" xfId="2401"/>
    <cellStyle name="Normal 3 2 3 2 5 2" xfId="2402"/>
    <cellStyle name="Normal 3 2 3 2 6" xfId="2403"/>
    <cellStyle name="Normal 3 2 3 2 6 2" xfId="2404"/>
    <cellStyle name="Normal 3 2 3 2 7" xfId="2405"/>
    <cellStyle name="Normal 3 2 3 2 7 2" xfId="2406"/>
    <cellStyle name="Normal 3 2 3 2 8" xfId="2407"/>
    <cellStyle name="Normal 3 2 3 2 8 2" xfId="2408"/>
    <cellStyle name="Normal 3 2 3 2 9" xfId="2409"/>
    <cellStyle name="Normal 3 2 3 3" xfId="2410"/>
    <cellStyle name="Normal 3 2 3 3 2" xfId="2411"/>
    <cellStyle name="Normal 3 2 3 3 2 2" xfId="2412"/>
    <cellStyle name="Normal 3 2 3 3 3" xfId="2413"/>
    <cellStyle name="Normal 3 2 3 3 3 2" xfId="2414"/>
    <cellStyle name="Normal 3 2 3 3 4" xfId="2415"/>
    <cellStyle name="Normal 3 2 3 3 4 2" xfId="2416"/>
    <cellStyle name="Normal 3 2 3 3 5" xfId="2417"/>
    <cellStyle name="Normal 3 2 3 3 5 2" xfId="2418"/>
    <cellStyle name="Normal 3 2 3 3 6" xfId="2419"/>
    <cellStyle name="Normal 3 2 3 3 6 2" xfId="2420"/>
    <cellStyle name="Normal 3 2 3 3 7" xfId="2421"/>
    <cellStyle name="Normal 3 2 3 3 7 2" xfId="2422"/>
    <cellStyle name="Normal 3 2 3 3 8" xfId="2423"/>
    <cellStyle name="Normal 3 2 3 3 8 2" xfId="2424"/>
    <cellStyle name="Normal 3 2 3 3 9" xfId="2425"/>
    <cellStyle name="Normal 3 2 3 4" xfId="2426"/>
    <cellStyle name="Normal 3 2 3 4 2" xfId="2427"/>
    <cellStyle name="Normal 3 2 3 5" xfId="2428"/>
    <cellStyle name="Normal 3 2 3 5 2" xfId="2429"/>
    <cellStyle name="Normal 3 2 3 6" xfId="2430"/>
    <cellStyle name="Normal 3 2 3 6 2" xfId="2431"/>
    <cellStyle name="Normal 3 2 3 7" xfId="2432"/>
    <cellStyle name="Normal 3 2 3 7 2" xfId="2433"/>
    <cellStyle name="Normal 3 2 3 8" xfId="2434"/>
    <cellStyle name="Normal 3 2 3 8 2" xfId="2435"/>
    <cellStyle name="Normal 3 2 3 9" xfId="2436"/>
    <cellStyle name="Normal 3 2 3 9 2" xfId="2437"/>
    <cellStyle name="Normal 3 2 4" xfId="2438"/>
    <cellStyle name="Normal 3 2 4 2" xfId="2439"/>
    <cellStyle name="Normal 3 2 4 2 2" xfId="2440"/>
    <cellStyle name="Normal 3 2 4 3" xfId="2441"/>
    <cellStyle name="Normal 3 2 4 3 2" xfId="2442"/>
    <cellStyle name="Normal 3 2 4 4" xfId="2443"/>
    <cellStyle name="Normal 3 2 4 4 2" xfId="2444"/>
    <cellStyle name="Normal 3 2 4 5" xfId="2445"/>
    <cellStyle name="Normal 3 2 4 5 2" xfId="2446"/>
    <cellStyle name="Normal 3 2 4 6" xfId="2447"/>
    <cellStyle name="Normal 3 2 4 6 2" xfId="2448"/>
    <cellStyle name="Normal 3 2 4 7" xfId="2449"/>
    <cellStyle name="Normal 3 2 4 7 2" xfId="2450"/>
    <cellStyle name="Normal 3 2 4 8" xfId="2451"/>
    <cellStyle name="Normal 3 2 4 8 2" xfId="2452"/>
    <cellStyle name="Normal 3 2 4 9" xfId="2453"/>
    <cellStyle name="Normal 3 2 5" xfId="2454"/>
    <cellStyle name="Normal 3 2 5 2" xfId="2455"/>
    <cellStyle name="Normal 3 2 5 2 2" xfId="2456"/>
    <cellStyle name="Normal 3 2 5 3" xfId="2457"/>
    <cellStyle name="Normal 3 2 5 3 2" xfId="2458"/>
    <cellStyle name="Normal 3 2 5 4" xfId="2459"/>
    <cellStyle name="Normal 3 2 5 4 2" xfId="2460"/>
    <cellStyle name="Normal 3 2 5 5" xfId="2461"/>
    <cellStyle name="Normal 3 2 5 5 2" xfId="2462"/>
    <cellStyle name="Normal 3 2 5 6" xfId="2463"/>
    <cellStyle name="Normal 3 2 5 6 2" xfId="2464"/>
    <cellStyle name="Normal 3 2 5 7" xfId="2465"/>
    <cellStyle name="Normal 3 2 5 7 2" xfId="2466"/>
    <cellStyle name="Normal 3 2 5 8" xfId="2467"/>
    <cellStyle name="Normal 3 2 5 8 2" xfId="2468"/>
    <cellStyle name="Normal 3 2 5 9" xfId="2469"/>
    <cellStyle name="Normal 3 2 6" xfId="2470"/>
    <cellStyle name="Normal 3 2 6 2" xfId="2471"/>
    <cellStyle name="Normal 3 2 6 2 2" xfId="2472"/>
    <cellStyle name="Normal 3 2 6 3" xfId="2473"/>
    <cellStyle name="Normal 3 2 6 3 2" xfId="2474"/>
    <cellStyle name="Normal 3 2 6 4" xfId="2475"/>
    <cellStyle name="Normal 3 2 6 4 2" xfId="2476"/>
    <cellStyle name="Normal 3 2 6 5" xfId="2477"/>
    <cellStyle name="Normal 3 2 6 5 2" xfId="2478"/>
    <cellStyle name="Normal 3 2 6 6" xfId="2479"/>
    <cellStyle name="Normal 3 2 6 6 2" xfId="2480"/>
    <cellStyle name="Normal 3 2 6 7" xfId="2481"/>
    <cellStyle name="Normal 3 2 6 7 2" xfId="2482"/>
    <cellStyle name="Normal 3 2 6 8" xfId="2483"/>
    <cellStyle name="Normal 3 2 6 8 2" xfId="2484"/>
    <cellStyle name="Normal 3 2 6 9" xfId="2485"/>
    <cellStyle name="Normal 3 2 7" xfId="2486"/>
    <cellStyle name="Normal 3 2 7 2" xfId="2487"/>
    <cellStyle name="Normal 3 2 7 2 2" xfId="2488"/>
    <cellStyle name="Normal 3 2 7 3" xfId="2489"/>
    <cellStyle name="Normal 3 2 7 3 2" xfId="2490"/>
    <cellStyle name="Normal 3 2 7 4" xfId="2491"/>
    <cellStyle name="Normal 3 2 7 4 2" xfId="2492"/>
    <cellStyle name="Normal 3 2 7 5" xfId="2493"/>
    <cellStyle name="Normal 3 2 7 5 2" xfId="2494"/>
    <cellStyle name="Normal 3 2 7 6" xfId="2495"/>
    <cellStyle name="Normal 3 2 7 6 2" xfId="2496"/>
    <cellStyle name="Normal 3 2 7 7" xfId="2497"/>
    <cellStyle name="Normal 3 2 7 7 2" xfId="2498"/>
    <cellStyle name="Normal 3 2 7 8" xfId="2499"/>
    <cellStyle name="Normal 3 2 7 8 2" xfId="2500"/>
    <cellStyle name="Normal 3 2 7 9" xfId="2501"/>
    <cellStyle name="Normal 3 2 8" xfId="2502"/>
    <cellStyle name="Normal 3 2 8 2" xfId="2503"/>
    <cellStyle name="Normal 3 2 8 2 2" xfId="2504"/>
    <cellStyle name="Normal 3 2 8 3" xfId="2505"/>
    <cellStyle name="Normal 3 2 8 3 2" xfId="2506"/>
    <cellStyle name="Normal 3 2 8 4" xfId="2507"/>
    <cellStyle name="Normal 3 2 8 4 2" xfId="2508"/>
    <cellStyle name="Normal 3 2 8 5" xfId="2509"/>
    <cellStyle name="Normal 3 2 8 5 2" xfId="2510"/>
    <cellStyle name="Normal 3 2 8 6" xfId="2511"/>
    <cellStyle name="Normal 3 2 8 6 2" xfId="2512"/>
    <cellStyle name="Normal 3 2 8 7" xfId="2513"/>
    <cellStyle name="Normal 3 2 8 7 2" xfId="2514"/>
    <cellStyle name="Normal 3 2 8 8" xfId="2515"/>
    <cellStyle name="Normal 3 2 8 8 2" xfId="2516"/>
    <cellStyle name="Normal 3 2 8 9" xfId="2517"/>
    <cellStyle name="Normal 3 2 9" xfId="2518"/>
    <cellStyle name="Normal 3 2 9 2" xfId="2519"/>
    <cellStyle name="Normal 3 20" xfId="2520"/>
    <cellStyle name="Normal 3 20 2" xfId="2521"/>
    <cellStyle name="Normal 3 21" xfId="2522"/>
    <cellStyle name="Normal 3 21 2" xfId="2523"/>
    <cellStyle name="Normal 3 22" xfId="2524"/>
    <cellStyle name="Normal 3 22 2" xfId="2525"/>
    <cellStyle name="Normal 3 23" xfId="2526"/>
    <cellStyle name="Normal 3 3" xfId="2527"/>
    <cellStyle name="Normal 3 3 10" xfId="2528"/>
    <cellStyle name="Normal 3 3 10 2" xfId="2529"/>
    <cellStyle name="Normal 3 3 11" xfId="2530"/>
    <cellStyle name="Normal 3 3 11 2" xfId="2531"/>
    <cellStyle name="Normal 3 3 12" xfId="2532"/>
    <cellStyle name="Normal 3 3 12 2" xfId="2533"/>
    <cellStyle name="Normal 3 3 13" xfId="2534"/>
    <cellStyle name="Normal 3 3 13 2" xfId="2535"/>
    <cellStyle name="Normal 3 3 14" xfId="2536"/>
    <cellStyle name="Normal 3 3 14 2" xfId="2537"/>
    <cellStyle name="Normal 3 3 15" xfId="2538"/>
    <cellStyle name="Normal 3 3 15 2" xfId="2539"/>
    <cellStyle name="Normal 3 3 16" xfId="2540"/>
    <cellStyle name="Normal 3 3 16 2" xfId="2541"/>
    <cellStyle name="Normal 3 3 17" xfId="2542"/>
    <cellStyle name="Normal 3 3 17 2" xfId="2543"/>
    <cellStyle name="Normal 3 3 18" xfId="2544"/>
    <cellStyle name="Normal 3 3 18 2" xfId="2545"/>
    <cellStyle name="Normal 3 3 19" xfId="2546"/>
    <cellStyle name="Normal 3 3 19 2" xfId="2547"/>
    <cellStyle name="Normal 3 3 2" xfId="2548"/>
    <cellStyle name="Normal 3 3 2 10" xfId="2549"/>
    <cellStyle name="Normal 3 3 2 10 2" xfId="2550"/>
    <cellStyle name="Normal 3 3 2 11" xfId="2551"/>
    <cellStyle name="Normal 3 3 2 2" xfId="2552"/>
    <cellStyle name="Normal 3 3 2 2 2" xfId="2553"/>
    <cellStyle name="Normal 3 3 2 2 2 2" xfId="2554"/>
    <cellStyle name="Normal 3 3 2 2 3" xfId="2555"/>
    <cellStyle name="Normal 3 3 2 2 3 2" xfId="2556"/>
    <cellStyle name="Normal 3 3 2 2 4" xfId="2557"/>
    <cellStyle name="Normal 3 3 2 2 4 2" xfId="2558"/>
    <cellStyle name="Normal 3 3 2 2 5" xfId="2559"/>
    <cellStyle name="Normal 3 3 2 2 5 2" xfId="2560"/>
    <cellStyle name="Normal 3 3 2 2 6" xfId="2561"/>
    <cellStyle name="Normal 3 3 2 2 6 2" xfId="2562"/>
    <cellStyle name="Normal 3 3 2 2 7" xfId="2563"/>
    <cellStyle name="Normal 3 3 2 2 7 2" xfId="2564"/>
    <cellStyle name="Normal 3 3 2 2 8" xfId="2565"/>
    <cellStyle name="Normal 3 3 2 2 8 2" xfId="2566"/>
    <cellStyle name="Normal 3 3 2 2 9" xfId="2567"/>
    <cellStyle name="Normal 3 3 2 3" xfId="2568"/>
    <cellStyle name="Normal 3 3 2 3 2" xfId="2569"/>
    <cellStyle name="Normal 3 3 2 3 2 2" xfId="2570"/>
    <cellStyle name="Normal 3 3 2 3 3" xfId="2571"/>
    <cellStyle name="Normal 3 3 2 3 3 2" xfId="2572"/>
    <cellStyle name="Normal 3 3 2 3 4" xfId="2573"/>
    <cellStyle name="Normal 3 3 2 3 4 2" xfId="2574"/>
    <cellStyle name="Normal 3 3 2 3 5" xfId="2575"/>
    <cellStyle name="Normal 3 3 2 3 5 2" xfId="2576"/>
    <cellStyle name="Normal 3 3 2 3 6" xfId="2577"/>
    <cellStyle name="Normal 3 3 2 3 6 2" xfId="2578"/>
    <cellStyle name="Normal 3 3 2 3 7" xfId="2579"/>
    <cellStyle name="Normal 3 3 2 3 7 2" xfId="2580"/>
    <cellStyle name="Normal 3 3 2 3 8" xfId="2581"/>
    <cellStyle name="Normal 3 3 2 3 8 2" xfId="2582"/>
    <cellStyle name="Normal 3 3 2 3 9" xfId="2583"/>
    <cellStyle name="Normal 3 3 2 4" xfId="2584"/>
    <cellStyle name="Normal 3 3 2 4 2" xfId="2585"/>
    <cellStyle name="Normal 3 3 2 5" xfId="2586"/>
    <cellStyle name="Normal 3 3 2 5 2" xfId="2587"/>
    <cellStyle name="Normal 3 3 2 6" xfId="2588"/>
    <cellStyle name="Normal 3 3 2 6 2" xfId="2589"/>
    <cellStyle name="Normal 3 3 2 7" xfId="2590"/>
    <cellStyle name="Normal 3 3 2 7 2" xfId="2591"/>
    <cellStyle name="Normal 3 3 2 8" xfId="2592"/>
    <cellStyle name="Normal 3 3 2 8 2" xfId="2593"/>
    <cellStyle name="Normal 3 3 2 9" xfId="2594"/>
    <cellStyle name="Normal 3 3 2 9 2" xfId="2595"/>
    <cellStyle name="Normal 3 3 20" xfId="2596"/>
    <cellStyle name="Normal 3 3 3" xfId="2597"/>
    <cellStyle name="Normal 3 3 3 10" xfId="2598"/>
    <cellStyle name="Normal 3 3 3 10 2" xfId="2599"/>
    <cellStyle name="Normal 3 3 3 11" xfId="2600"/>
    <cellStyle name="Normal 3 3 3 2" xfId="2601"/>
    <cellStyle name="Normal 3 3 3 2 2" xfId="2602"/>
    <cellStyle name="Normal 3 3 3 2 2 2" xfId="2603"/>
    <cellStyle name="Normal 3 3 3 2 3" xfId="2604"/>
    <cellStyle name="Normal 3 3 3 2 3 2" xfId="2605"/>
    <cellStyle name="Normal 3 3 3 2 4" xfId="2606"/>
    <cellStyle name="Normal 3 3 3 2 4 2" xfId="2607"/>
    <cellStyle name="Normal 3 3 3 2 5" xfId="2608"/>
    <cellStyle name="Normal 3 3 3 2 5 2" xfId="2609"/>
    <cellStyle name="Normal 3 3 3 2 6" xfId="2610"/>
    <cellStyle name="Normal 3 3 3 2 6 2" xfId="2611"/>
    <cellStyle name="Normal 3 3 3 2 7" xfId="2612"/>
    <cellStyle name="Normal 3 3 3 2 7 2" xfId="2613"/>
    <cellStyle name="Normal 3 3 3 2 8" xfId="2614"/>
    <cellStyle name="Normal 3 3 3 2 8 2" xfId="2615"/>
    <cellStyle name="Normal 3 3 3 2 9" xfId="2616"/>
    <cellStyle name="Normal 3 3 3 3" xfId="2617"/>
    <cellStyle name="Normal 3 3 3 3 2" xfId="2618"/>
    <cellStyle name="Normal 3 3 3 3 2 2" xfId="2619"/>
    <cellStyle name="Normal 3 3 3 3 3" xfId="2620"/>
    <cellStyle name="Normal 3 3 3 3 3 2" xfId="2621"/>
    <cellStyle name="Normal 3 3 3 3 4" xfId="2622"/>
    <cellStyle name="Normal 3 3 3 3 4 2" xfId="2623"/>
    <cellStyle name="Normal 3 3 3 3 5" xfId="2624"/>
    <cellStyle name="Normal 3 3 3 3 5 2" xfId="2625"/>
    <cellStyle name="Normal 3 3 3 3 6" xfId="2626"/>
    <cellStyle name="Normal 3 3 3 3 6 2" xfId="2627"/>
    <cellStyle name="Normal 3 3 3 3 7" xfId="2628"/>
    <cellStyle name="Normal 3 3 3 3 7 2" xfId="2629"/>
    <cellStyle name="Normal 3 3 3 3 8" xfId="2630"/>
    <cellStyle name="Normal 3 3 3 3 8 2" xfId="2631"/>
    <cellStyle name="Normal 3 3 3 3 9" xfId="2632"/>
    <cellStyle name="Normal 3 3 3 4" xfId="2633"/>
    <cellStyle name="Normal 3 3 3 4 2" xfId="2634"/>
    <cellStyle name="Normal 3 3 3 5" xfId="2635"/>
    <cellStyle name="Normal 3 3 3 5 2" xfId="2636"/>
    <cellStyle name="Normal 3 3 3 6" xfId="2637"/>
    <cellStyle name="Normal 3 3 3 6 2" xfId="2638"/>
    <cellStyle name="Normal 3 3 3 7" xfId="2639"/>
    <cellStyle name="Normal 3 3 3 7 2" xfId="2640"/>
    <cellStyle name="Normal 3 3 3 8" xfId="2641"/>
    <cellStyle name="Normal 3 3 3 8 2" xfId="2642"/>
    <cellStyle name="Normal 3 3 3 9" xfId="2643"/>
    <cellStyle name="Normal 3 3 3 9 2" xfId="2644"/>
    <cellStyle name="Normal 3 3 4" xfId="2645"/>
    <cellStyle name="Normal 3 3 4 2" xfId="2646"/>
    <cellStyle name="Normal 3 3 4 2 2" xfId="2647"/>
    <cellStyle name="Normal 3 3 4 3" xfId="2648"/>
    <cellStyle name="Normal 3 3 4 3 2" xfId="2649"/>
    <cellStyle name="Normal 3 3 4 4" xfId="2650"/>
    <cellStyle name="Normal 3 3 4 4 2" xfId="2651"/>
    <cellStyle name="Normal 3 3 4 5" xfId="2652"/>
    <cellStyle name="Normal 3 3 4 5 2" xfId="2653"/>
    <cellStyle name="Normal 3 3 4 6" xfId="2654"/>
    <cellStyle name="Normal 3 3 4 6 2" xfId="2655"/>
    <cellStyle name="Normal 3 3 4 7" xfId="2656"/>
    <cellStyle name="Normal 3 3 4 7 2" xfId="2657"/>
    <cellStyle name="Normal 3 3 4 8" xfId="2658"/>
    <cellStyle name="Normal 3 3 4 8 2" xfId="2659"/>
    <cellStyle name="Normal 3 3 4 9" xfId="2660"/>
    <cellStyle name="Normal 3 3 5" xfId="2661"/>
    <cellStyle name="Normal 3 3 5 2" xfId="2662"/>
    <cellStyle name="Normal 3 3 5 2 2" xfId="2663"/>
    <cellStyle name="Normal 3 3 5 3" xfId="2664"/>
    <cellStyle name="Normal 3 3 5 3 2" xfId="2665"/>
    <cellStyle name="Normal 3 3 5 4" xfId="2666"/>
    <cellStyle name="Normal 3 3 5 4 2" xfId="2667"/>
    <cellStyle name="Normal 3 3 5 5" xfId="2668"/>
    <cellStyle name="Normal 3 3 5 5 2" xfId="2669"/>
    <cellStyle name="Normal 3 3 5 6" xfId="2670"/>
    <cellStyle name="Normal 3 3 5 6 2" xfId="2671"/>
    <cellStyle name="Normal 3 3 5 7" xfId="2672"/>
    <cellStyle name="Normal 3 3 5 7 2" xfId="2673"/>
    <cellStyle name="Normal 3 3 5 8" xfId="2674"/>
    <cellStyle name="Normal 3 3 5 8 2" xfId="2675"/>
    <cellStyle name="Normal 3 3 5 9" xfId="2676"/>
    <cellStyle name="Normal 3 3 6" xfId="2677"/>
    <cellStyle name="Normal 3 3 6 2" xfId="2678"/>
    <cellStyle name="Normal 3 3 6 2 2" xfId="2679"/>
    <cellStyle name="Normal 3 3 6 3" xfId="2680"/>
    <cellStyle name="Normal 3 3 6 3 2" xfId="2681"/>
    <cellStyle name="Normal 3 3 6 4" xfId="2682"/>
    <cellStyle name="Normal 3 3 6 4 2" xfId="2683"/>
    <cellStyle name="Normal 3 3 6 5" xfId="2684"/>
    <cellStyle name="Normal 3 3 6 5 2" xfId="2685"/>
    <cellStyle name="Normal 3 3 6 6" xfId="2686"/>
    <cellStyle name="Normal 3 3 6 6 2" xfId="2687"/>
    <cellStyle name="Normal 3 3 6 7" xfId="2688"/>
    <cellStyle name="Normal 3 3 6 7 2" xfId="2689"/>
    <cellStyle name="Normal 3 3 6 8" xfId="2690"/>
    <cellStyle name="Normal 3 3 6 8 2" xfId="2691"/>
    <cellStyle name="Normal 3 3 6 9" xfId="2692"/>
    <cellStyle name="Normal 3 3 7" xfId="2693"/>
    <cellStyle name="Normal 3 3 7 2" xfId="2694"/>
    <cellStyle name="Normal 3 3 7 2 2" xfId="2695"/>
    <cellStyle name="Normal 3 3 7 3" xfId="2696"/>
    <cellStyle name="Normal 3 3 7 3 2" xfId="2697"/>
    <cellStyle name="Normal 3 3 7 4" xfId="2698"/>
    <cellStyle name="Normal 3 3 7 4 2" xfId="2699"/>
    <cellStyle name="Normal 3 3 7 5" xfId="2700"/>
    <cellStyle name="Normal 3 3 7 5 2" xfId="2701"/>
    <cellStyle name="Normal 3 3 7 6" xfId="2702"/>
    <cellStyle name="Normal 3 3 7 6 2" xfId="2703"/>
    <cellStyle name="Normal 3 3 7 7" xfId="2704"/>
    <cellStyle name="Normal 3 3 7 7 2" xfId="2705"/>
    <cellStyle name="Normal 3 3 7 8" xfId="2706"/>
    <cellStyle name="Normal 3 3 7 8 2" xfId="2707"/>
    <cellStyle name="Normal 3 3 7 9" xfId="2708"/>
    <cellStyle name="Normal 3 3 8" xfId="2709"/>
    <cellStyle name="Normal 3 3 8 2" xfId="2710"/>
    <cellStyle name="Normal 3 3 8 2 2" xfId="2711"/>
    <cellStyle name="Normal 3 3 8 3" xfId="2712"/>
    <cellStyle name="Normal 3 3 8 3 2" xfId="2713"/>
    <cellStyle name="Normal 3 3 8 4" xfId="2714"/>
    <cellStyle name="Normal 3 3 8 4 2" xfId="2715"/>
    <cellStyle name="Normal 3 3 8 5" xfId="2716"/>
    <cellStyle name="Normal 3 3 8 5 2" xfId="2717"/>
    <cellStyle name="Normal 3 3 8 6" xfId="2718"/>
    <cellStyle name="Normal 3 3 8 6 2" xfId="2719"/>
    <cellStyle name="Normal 3 3 8 7" xfId="2720"/>
    <cellStyle name="Normal 3 3 8 7 2" xfId="2721"/>
    <cellStyle name="Normal 3 3 8 8" xfId="2722"/>
    <cellStyle name="Normal 3 3 8 8 2" xfId="2723"/>
    <cellStyle name="Normal 3 3 8 9" xfId="2724"/>
    <cellStyle name="Normal 3 3 9" xfId="2725"/>
    <cellStyle name="Normal 3 3 9 2" xfId="2726"/>
    <cellStyle name="Normal 3 4" xfId="2727"/>
    <cellStyle name="Normal 3 4 10" xfId="2728"/>
    <cellStyle name="Normal 3 4 10 2" xfId="2729"/>
    <cellStyle name="Normal 3 4 11" xfId="2730"/>
    <cellStyle name="Normal 3 4 11 2" xfId="2731"/>
    <cellStyle name="Normal 3 4 12" xfId="2732"/>
    <cellStyle name="Normal 3 4 12 2" xfId="2733"/>
    <cellStyle name="Normal 3 4 13" xfId="2734"/>
    <cellStyle name="Normal 3 4 13 2" xfId="2735"/>
    <cellStyle name="Normal 3 4 14" xfId="2736"/>
    <cellStyle name="Normal 3 4 14 2" xfId="2737"/>
    <cellStyle name="Normal 3 4 15" xfId="2738"/>
    <cellStyle name="Normal 3 4 15 2" xfId="2739"/>
    <cellStyle name="Normal 3 4 16" xfId="2740"/>
    <cellStyle name="Normal 3 4 16 2" xfId="2741"/>
    <cellStyle name="Normal 3 4 17" xfId="2742"/>
    <cellStyle name="Normal 3 4 17 2" xfId="2743"/>
    <cellStyle name="Normal 3 4 18" xfId="2744"/>
    <cellStyle name="Normal 3 4 2" xfId="2745"/>
    <cellStyle name="Normal 3 4 2 2" xfId="2746"/>
    <cellStyle name="Normal 3 4 2 2 2" xfId="2747"/>
    <cellStyle name="Normal 3 4 2 3" xfId="2748"/>
    <cellStyle name="Normal 3 4 2 3 2" xfId="2749"/>
    <cellStyle name="Normal 3 4 2 4" xfId="2750"/>
    <cellStyle name="Normal 3 4 2 4 2" xfId="2751"/>
    <cellStyle name="Normal 3 4 2 5" xfId="2752"/>
    <cellStyle name="Normal 3 4 2 5 2" xfId="2753"/>
    <cellStyle name="Normal 3 4 2 6" xfId="2754"/>
    <cellStyle name="Normal 3 4 2 6 2" xfId="2755"/>
    <cellStyle name="Normal 3 4 2 7" xfId="2756"/>
    <cellStyle name="Normal 3 4 2 7 2" xfId="2757"/>
    <cellStyle name="Normal 3 4 2 8" xfId="2758"/>
    <cellStyle name="Normal 3 4 2 8 2" xfId="2759"/>
    <cellStyle name="Normal 3 4 2 9" xfId="2760"/>
    <cellStyle name="Normal 3 4 3" xfId="2761"/>
    <cellStyle name="Normal 3 4 3 2" xfId="2762"/>
    <cellStyle name="Normal 3 4 3 2 2" xfId="2763"/>
    <cellStyle name="Normal 3 4 3 3" xfId="2764"/>
    <cellStyle name="Normal 3 4 3 3 2" xfId="2765"/>
    <cellStyle name="Normal 3 4 3 4" xfId="2766"/>
    <cellStyle name="Normal 3 4 3 4 2" xfId="2767"/>
    <cellStyle name="Normal 3 4 3 5" xfId="2768"/>
    <cellStyle name="Normal 3 4 3 5 2" xfId="2769"/>
    <cellStyle name="Normal 3 4 3 6" xfId="2770"/>
    <cellStyle name="Normal 3 4 3 6 2" xfId="2771"/>
    <cellStyle name="Normal 3 4 3 7" xfId="2772"/>
    <cellStyle name="Normal 3 4 3 7 2" xfId="2773"/>
    <cellStyle name="Normal 3 4 3 8" xfId="2774"/>
    <cellStyle name="Normal 3 4 3 8 2" xfId="2775"/>
    <cellStyle name="Normal 3 4 3 9" xfId="2776"/>
    <cellStyle name="Normal 3 4 4" xfId="2777"/>
    <cellStyle name="Normal 3 4 4 2" xfId="2778"/>
    <cellStyle name="Normal 3 4 4 2 2" xfId="2779"/>
    <cellStyle name="Normal 3 4 4 3" xfId="2780"/>
    <cellStyle name="Normal 3 4 4 3 2" xfId="2781"/>
    <cellStyle name="Normal 3 4 4 4" xfId="2782"/>
    <cellStyle name="Normal 3 4 4 4 2" xfId="2783"/>
    <cellStyle name="Normal 3 4 4 5" xfId="2784"/>
    <cellStyle name="Normal 3 4 4 5 2" xfId="2785"/>
    <cellStyle name="Normal 3 4 4 6" xfId="2786"/>
    <cellStyle name="Normal 3 4 4 6 2" xfId="2787"/>
    <cellStyle name="Normal 3 4 4 7" xfId="2788"/>
    <cellStyle name="Normal 3 4 4 7 2" xfId="2789"/>
    <cellStyle name="Normal 3 4 4 8" xfId="2790"/>
    <cellStyle name="Normal 3 4 4 8 2" xfId="2791"/>
    <cellStyle name="Normal 3 4 4 9" xfId="2792"/>
    <cellStyle name="Normal 3 4 5" xfId="2793"/>
    <cellStyle name="Normal 3 4 5 2" xfId="2794"/>
    <cellStyle name="Normal 3 4 5 2 2" xfId="2795"/>
    <cellStyle name="Normal 3 4 5 3" xfId="2796"/>
    <cellStyle name="Normal 3 4 5 3 2" xfId="2797"/>
    <cellStyle name="Normal 3 4 5 4" xfId="2798"/>
    <cellStyle name="Normal 3 4 5 4 2" xfId="2799"/>
    <cellStyle name="Normal 3 4 5 5" xfId="2800"/>
    <cellStyle name="Normal 3 4 5 5 2" xfId="2801"/>
    <cellStyle name="Normal 3 4 5 6" xfId="2802"/>
    <cellStyle name="Normal 3 4 5 6 2" xfId="2803"/>
    <cellStyle name="Normal 3 4 5 7" xfId="2804"/>
    <cellStyle name="Normal 3 4 5 7 2" xfId="2805"/>
    <cellStyle name="Normal 3 4 5 8" xfId="2806"/>
    <cellStyle name="Normal 3 4 5 8 2" xfId="2807"/>
    <cellStyle name="Normal 3 4 5 9" xfId="2808"/>
    <cellStyle name="Normal 3 4 6" xfId="2809"/>
    <cellStyle name="Normal 3 4 6 2" xfId="2810"/>
    <cellStyle name="Normal 3 4 6 2 2" xfId="2811"/>
    <cellStyle name="Normal 3 4 6 3" xfId="2812"/>
    <cellStyle name="Normal 3 4 6 3 2" xfId="2813"/>
    <cellStyle name="Normal 3 4 6 4" xfId="2814"/>
    <cellStyle name="Normal 3 4 6 4 2" xfId="2815"/>
    <cellStyle name="Normal 3 4 6 5" xfId="2816"/>
    <cellStyle name="Normal 3 4 6 5 2" xfId="2817"/>
    <cellStyle name="Normal 3 4 6 6" xfId="2818"/>
    <cellStyle name="Normal 3 4 6 6 2" xfId="2819"/>
    <cellStyle name="Normal 3 4 6 7" xfId="2820"/>
    <cellStyle name="Normal 3 4 6 7 2" xfId="2821"/>
    <cellStyle name="Normal 3 4 6 8" xfId="2822"/>
    <cellStyle name="Normal 3 4 6 8 2" xfId="2823"/>
    <cellStyle name="Normal 3 4 6 9" xfId="2824"/>
    <cellStyle name="Normal 3 4 7" xfId="2825"/>
    <cellStyle name="Normal 3 4 7 2" xfId="2826"/>
    <cellStyle name="Normal 3 4 8" xfId="2827"/>
    <cellStyle name="Normal 3 4 8 2" xfId="2828"/>
    <cellStyle name="Normal 3 4 9" xfId="2829"/>
    <cellStyle name="Normal 3 4 9 2" xfId="2830"/>
    <cellStyle name="Normal 3 5" xfId="2831"/>
    <cellStyle name="Normal 3 5 10" xfId="2832"/>
    <cellStyle name="Normal 3 5 10 2" xfId="2833"/>
    <cellStyle name="Normal 3 5 11" xfId="2834"/>
    <cellStyle name="Normal 3 5 11 2" xfId="2835"/>
    <cellStyle name="Normal 3 5 12" xfId="2836"/>
    <cellStyle name="Normal 3 5 12 2" xfId="2837"/>
    <cellStyle name="Normal 3 5 13" xfId="2838"/>
    <cellStyle name="Normal 3 5 13 2" xfId="2839"/>
    <cellStyle name="Normal 3 5 14" xfId="2840"/>
    <cellStyle name="Normal 3 5 14 2" xfId="2841"/>
    <cellStyle name="Normal 3 5 15" xfId="2842"/>
    <cellStyle name="Normal 3 5 15 2" xfId="2843"/>
    <cellStyle name="Normal 3 5 16" xfId="2844"/>
    <cellStyle name="Normal 3 5 16 2" xfId="2845"/>
    <cellStyle name="Normal 3 5 17" xfId="2846"/>
    <cellStyle name="Normal 3 5 17 2" xfId="2847"/>
    <cellStyle name="Normal 3 5 18" xfId="2848"/>
    <cellStyle name="Normal 3 5 2" xfId="2849"/>
    <cellStyle name="Normal 3 5 2 2" xfId="2850"/>
    <cellStyle name="Normal 3 5 2 2 2" xfId="2851"/>
    <cellStyle name="Normal 3 5 2 3" xfId="2852"/>
    <cellStyle name="Normal 3 5 2 3 2" xfId="2853"/>
    <cellStyle name="Normal 3 5 2 4" xfId="2854"/>
    <cellStyle name="Normal 3 5 2 4 2" xfId="2855"/>
    <cellStyle name="Normal 3 5 2 5" xfId="2856"/>
    <cellStyle name="Normal 3 5 2 5 2" xfId="2857"/>
    <cellStyle name="Normal 3 5 2 6" xfId="2858"/>
    <cellStyle name="Normal 3 5 2 6 2" xfId="2859"/>
    <cellStyle name="Normal 3 5 2 7" xfId="2860"/>
    <cellStyle name="Normal 3 5 2 7 2" xfId="2861"/>
    <cellStyle name="Normal 3 5 2 8" xfId="2862"/>
    <cellStyle name="Normal 3 5 2 8 2" xfId="2863"/>
    <cellStyle name="Normal 3 5 2 9" xfId="2864"/>
    <cellStyle name="Normal 3 5 3" xfId="2865"/>
    <cellStyle name="Normal 3 5 3 2" xfId="2866"/>
    <cellStyle name="Normal 3 5 3 2 2" xfId="2867"/>
    <cellStyle name="Normal 3 5 3 3" xfId="2868"/>
    <cellStyle name="Normal 3 5 3 3 2" xfId="2869"/>
    <cellStyle name="Normal 3 5 3 4" xfId="2870"/>
    <cellStyle name="Normal 3 5 3 4 2" xfId="2871"/>
    <cellStyle name="Normal 3 5 3 5" xfId="2872"/>
    <cellStyle name="Normal 3 5 3 5 2" xfId="2873"/>
    <cellStyle name="Normal 3 5 3 6" xfId="2874"/>
    <cellStyle name="Normal 3 5 3 6 2" xfId="2875"/>
    <cellStyle name="Normal 3 5 3 7" xfId="2876"/>
    <cellStyle name="Normal 3 5 3 7 2" xfId="2877"/>
    <cellStyle name="Normal 3 5 3 8" xfId="2878"/>
    <cellStyle name="Normal 3 5 3 8 2" xfId="2879"/>
    <cellStyle name="Normal 3 5 3 9" xfId="2880"/>
    <cellStyle name="Normal 3 5 4" xfId="2881"/>
    <cellStyle name="Normal 3 5 4 2" xfId="2882"/>
    <cellStyle name="Normal 3 5 4 2 2" xfId="2883"/>
    <cellStyle name="Normal 3 5 4 3" xfId="2884"/>
    <cellStyle name="Normal 3 5 4 3 2" xfId="2885"/>
    <cellStyle name="Normal 3 5 4 4" xfId="2886"/>
    <cellStyle name="Normal 3 5 4 4 2" xfId="2887"/>
    <cellStyle name="Normal 3 5 4 5" xfId="2888"/>
    <cellStyle name="Normal 3 5 4 5 2" xfId="2889"/>
    <cellStyle name="Normal 3 5 4 6" xfId="2890"/>
    <cellStyle name="Normal 3 5 4 6 2" xfId="2891"/>
    <cellStyle name="Normal 3 5 4 7" xfId="2892"/>
    <cellStyle name="Normal 3 5 4 7 2" xfId="2893"/>
    <cellStyle name="Normal 3 5 4 8" xfId="2894"/>
    <cellStyle name="Normal 3 5 4 8 2" xfId="2895"/>
    <cellStyle name="Normal 3 5 4 9" xfId="2896"/>
    <cellStyle name="Normal 3 5 5" xfId="2897"/>
    <cellStyle name="Normal 3 5 5 2" xfId="2898"/>
    <cellStyle name="Normal 3 5 5 2 2" xfId="2899"/>
    <cellStyle name="Normal 3 5 5 3" xfId="2900"/>
    <cellStyle name="Normal 3 5 5 3 2" xfId="2901"/>
    <cellStyle name="Normal 3 5 5 4" xfId="2902"/>
    <cellStyle name="Normal 3 5 5 4 2" xfId="2903"/>
    <cellStyle name="Normal 3 5 5 5" xfId="2904"/>
    <cellStyle name="Normal 3 5 5 5 2" xfId="2905"/>
    <cellStyle name="Normal 3 5 5 6" xfId="2906"/>
    <cellStyle name="Normal 3 5 5 6 2" xfId="2907"/>
    <cellStyle name="Normal 3 5 5 7" xfId="2908"/>
    <cellStyle name="Normal 3 5 5 7 2" xfId="2909"/>
    <cellStyle name="Normal 3 5 5 8" xfId="2910"/>
    <cellStyle name="Normal 3 5 5 8 2" xfId="2911"/>
    <cellStyle name="Normal 3 5 5 9" xfId="2912"/>
    <cellStyle name="Normal 3 5 6" xfId="2913"/>
    <cellStyle name="Normal 3 5 6 2" xfId="2914"/>
    <cellStyle name="Normal 3 5 6 2 2" xfId="2915"/>
    <cellStyle name="Normal 3 5 6 3" xfId="2916"/>
    <cellStyle name="Normal 3 5 6 3 2" xfId="2917"/>
    <cellStyle name="Normal 3 5 6 4" xfId="2918"/>
    <cellStyle name="Normal 3 5 6 4 2" xfId="2919"/>
    <cellStyle name="Normal 3 5 6 5" xfId="2920"/>
    <cellStyle name="Normal 3 5 6 5 2" xfId="2921"/>
    <cellStyle name="Normal 3 5 6 6" xfId="2922"/>
    <cellStyle name="Normal 3 5 6 6 2" xfId="2923"/>
    <cellStyle name="Normal 3 5 6 7" xfId="2924"/>
    <cellStyle name="Normal 3 5 6 7 2" xfId="2925"/>
    <cellStyle name="Normal 3 5 6 8" xfId="2926"/>
    <cellStyle name="Normal 3 5 6 8 2" xfId="2927"/>
    <cellStyle name="Normal 3 5 6 9" xfId="2928"/>
    <cellStyle name="Normal 3 5 7" xfId="2929"/>
    <cellStyle name="Normal 3 5 7 2" xfId="2930"/>
    <cellStyle name="Normal 3 5 8" xfId="2931"/>
    <cellStyle name="Normal 3 5 8 2" xfId="2932"/>
    <cellStyle name="Normal 3 5 9" xfId="2933"/>
    <cellStyle name="Normal 3 5 9 2" xfId="2934"/>
    <cellStyle name="Normal 3 6" xfId="2935"/>
    <cellStyle name="Normal 3 6 10" xfId="2936"/>
    <cellStyle name="Normal 3 6 10 2" xfId="2937"/>
    <cellStyle name="Normal 3 6 11" xfId="2938"/>
    <cellStyle name="Normal 3 6 2" xfId="2939"/>
    <cellStyle name="Normal 3 6 2 2" xfId="2940"/>
    <cellStyle name="Normal 3 6 2 2 2" xfId="2941"/>
    <cellStyle name="Normal 3 6 2 3" xfId="2942"/>
    <cellStyle name="Normal 3 6 2 3 2" xfId="2943"/>
    <cellStyle name="Normal 3 6 2 4" xfId="2944"/>
    <cellStyle name="Normal 3 6 2 4 2" xfId="2945"/>
    <cellStyle name="Normal 3 6 2 5" xfId="2946"/>
    <cellStyle name="Normal 3 6 2 5 2" xfId="2947"/>
    <cellStyle name="Normal 3 6 2 6" xfId="2948"/>
    <cellStyle name="Normal 3 6 2 6 2" xfId="2949"/>
    <cellStyle name="Normal 3 6 2 7" xfId="2950"/>
    <cellStyle name="Normal 3 6 2 7 2" xfId="2951"/>
    <cellStyle name="Normal 3 6 2 8" xfId="2952"/>
    <cellStyle name="Normal 3 6 2 8 2" xfId="2953"/>
    <cellStyle name="Normal 3 6 2 9" xfId="2954"/>
    <cellStyle name="Normal 3 6 3" xfId="2955"/>
    <cellStyle name="Normal 3 6 3 2" xfId="2956"/>
    <cellStyle name="Normal 3 6 3 2 2" xfId="2957"/>
    <cellStyle name="Normal 3 6 3 3" xfId="2958"/>
    <cellStyle name="Normal 3 6 3 3 2" xfId="2959"/>
    <cellStyle name="Normal 3 6 3 4" xfId="2960"/>
    <cellStyle name="Normal 3 6 3 4 2" xfId="2961"/>
    <cellStyle name="Normal 3 6 3 5" xfId="2962"/>
    <cellStyle name="Normal 3 6 3 5 2" xfId="2963"/>
    <cellStyle name="Normal 3 6 3 6" xfId="2964"/>
    <cellStyle name="Normal 3 6 3 6 2" xfId="2965"/>
    <cellStyle name="Normal 3 6 3 7" xfId="2966"/>
    <cellStyle name="Normal 3 6 3 7 2" xfId="2967"/>
    <cellStyle name="Normal 3 6 3 8" xfId="2968"/>
    <cellStyle name="Normal 3 6 3 8 2" xfId="2969"/>
    <cellStyle name="Normal 3 6 3 9" xfId="2970"/>
    <cellStyle name="Normal 3 6 4" xfId="2971"/>
    <cellStyle name="Normal 3 6 4 2" xfId="2972"/>
    <cellStyle name="Normal 3 6 5" xfId="2973"/>
    <cellStyle name="Normal 3 6 5 2" xfId="2974"/>
    <cellStyle name="Normal 3 6 6" xfId="2975"/>
    <cellStyle name="Normal 3 6 6 2" xfId="2976"/>
    <cellStyle name="Normal 3 6 7" xfId="2977"/>
    <cellStyle name="Normal 3 6 7 2" xfId="2978"/>
    <cellStyle name="Normal 3 6 8" xfId="2979"/>
    <cellStyle name="Normal 3 6 8 2" xfId="2980"/>
    <cellStyle name="Normal 3 6 9" xfId="2981"/>
    <cellStyle name="Normal 3 6 9 2" xfId="2982"/>
    <cellStyle name="Normal 3 7" xfId="2983"/>
    <cellStyle name="Normal 3 7 2" xfId="2984"/>
    <cellStyle name="Normal 3 7 2 2" xfId="2985"/>
    <cellStyle name="Normal 3 7 3" xfId="2986"/>
    <cellStyle name="Normal 3 7 3 2" xfId="2987"/>
    <cellStyle name="Normal 3 7 4" xfId="2988"/>
    <cellStyle name="Normal 3 7 4 2" xfId="2989"/>
    <cellStyle name="Normal 3 7 5" xfId="2990"/>
    <cellStyle name="Normal 3 7 5 2" xfId="2991"/>
    <cellStyle name="Normal 3 7 6" xfId="2992"/>
    <cellStyle name="Normal 3 7 6 2" xfId="2993"/>
    <cellStyle name="Normal 3 7 7" xfId="2994"/>
    <cellStyle name="Normal 3 7 7 2" xfId="2995"/>
    <cellStyle name="Normal 3 7 8" xfId="2996"/>
    <cellStyle name="Normal 3 7 8 2" xfId="2997"/>
    <cellStyle name="Normal 3 7 9" xfId="2998"/>
    <cellStyle name="Normal 3 8" xfId="2999"/>
    <cellStyle name="Normal 3 8 2" xfId="3000"/>
    <cellStyle name="Normal 3 8 2 2" xfId="3001"/>
    <cellStyle name="Normal 3 8 3" xfId="3002"/>
    <cellStyle name="Normal 3 8 3 2" xfId="3003"/>
    <cellStyle name="Normal 3 8 4" xfId="3004"/>
    <cellStyle name="Normal 3 8 4 2" xfId="3005"/>
    <cellStyle name="Normal 3 8 5" xfId="3006"/>
    <cellStyle name="Normal 3 8 5 2" xfId="3007"/>
    <cellStyle name="Normal 3 8 6" xfId="3008"/>
    <cellStyle name="Normal 3 8 6 2" xfId="3009"/>
    <cellStyle name="Normal 3 8 7" xfId="3010"/>
    <cellStyle name="Normal 3 8 7 2" xfId="3011"/>
    <cellStyle name="Normal 3 8 8" xfId="3012"/>
    <cellStyle name="Normal 3 8 8 2" xfId="3013"/>
    <cellStyle name="Normal 3 8 9" xfId="3014"/>
    <cellStyle name="Normal 3 9" xfId="3015"/>
    <cellStyle name="Normal 3 9 2" xfId="3016"/>
    <cellStyle name="Normal 3 9 2 2" xfId="3017"/>
    <cellStyle name="Normal 3 9 3" xfId="3018"/>
    <cellStyle name="Normal 3 9 3 2" xfId="3019"/>
    <cellStyle name="Normal 3 9 4" xfId="3020"/>
    <cellStyle name="Normal 3 9 4 2" xfId="3021"/>
    <cellStyle name="Normal 3 9 5" xfId="3022"/>
    <cellStyle name="Normal 3 9 5 2" xfId="3023"/>
    <cellStyle name="Normal 3 9 6" xfId="3024"/>
    <cellStyle name="Normal 3 9 6 2" xfId="3025"/>
    <cellStyle name="Normal 3 9 7" xfId="3026"/>
    <cellStyle name="Normal 3 9 7 2" xfId="3027"/>
    <cellStyle name="Normal 3 9 8" xfId="3028"/>
    <cellStyle name="Normal 3 9 8 2" xfId="3029"/>
    <cellStyle name="Normal 3 9 9" xfId="3030"/>
    <cellStyle name="Normal 4" xfId="3031"/>
    <cellStyle name="Normal 4 10" xfId="3032"/>
    <cellStyle name="Normal 4 10 2" xfId="3033"/>
    <cellStyle name="Normal 4 11" xfId="3034"/>
    <cellStyle name="Normal 4 11 2" xfId="3035"/>
    <cellStyle name="Normal 4 12" xfId="3036"/>
    <cellStyle name="Normal 4 12 2" xfId="3037"/>
    <cellStyle name="Normal 4 2" xfId="3038"/>
    <cellStyle name="Normal 4 2 10" xfId="3039"/>
    <cellStyle name="Normal 4 2 10 2" xfId="3040"/>
    <cellStyle name="Normal 4 2 11" xfId="3041"/>
    <cellStyle name="Normal 4 2 11 2" xfId="3042"/>
    <cellStyle name="Normal 4 2 12" xfId="3043"/>
    <cellStyle name="Normal 4 2 12 2" xfId="3044"/>
    <cellStyle name="Normal 4 2 13" xfId="3045"/>
    <cellStyle name="Normal 4 2 13 2" xfId="3046"/>
    <cellStyle name="Normal 4 2 14" xfId="3047"/>
    <cellStyle name="Normal 4 2 14 2" xfId="3048"/>
    <cellStyle name="Normal 4 2 15" xfId="3049"/>
    <cellStyle name="Normal 4 2 15 2" xfId="3050"/>
    <cellStyle name="Normal 4 2 16" xfId="3051"/>
    <cellStyle name="Normal 4 2 16 2" xfId="3052"/>
    <cellStyle name="Normal 4 2 17" xfId="3053"/>
    <cellStyle name="Normal 4 2 17 2" xfId="3054"/>
    <cellStyle name="Normal 4 2 18" xfId="3055"/>
    <cellStyle name="Normal 4 2 2" xfId="3056"/>
    <cellStyle name="Normal 4 2 2 2" xfId="3057"/>
    <cellStyle name="Normal 4 2 2 2 2" xfId="3058"/>
    <cellStyle name="Normal 4 2 2 3" xfId="3059"/>
    <cellStyle name="Normal 4 2 2 3 2" xfId="3060"/>
    <cellStyle name="Normal 4 2 2 4" xfId="3061"/>
    <cellStyle name="Normal 4 2 2 4 2" xfId="3062"/>
    <cellStyle name="Normal 4 2 2 5" xfId="3063"/>
    <cellStyle name="Normal 4 2 2 5 2" xfId="3064"/>
    <cellStyle name="Normal 4 2 2 6" xfId="3065"/>
    <cellStyle name="Normal 4 2 2 6 2" xfId="3066"/>
    <cellStyle name="Normal 4 2 2 7" xfId="3067"/>
    <cellStyle name="Normal 4 2 2 7 2" xfId="3068"/>
    <cellStyle name="Normal 4 2 2 8" xfId="3069"/>
    <cellStyle name="Normal 4 2 2 8 2" xfId="3070"/>
    <cellStyle name="Normal 4 2 2 9" xfId="3071"/>
    <cellStyle name="Normal 4 2 3" xfId="3072"/>
    <cellStyle name="Normal 4 2 3 2" xfId="3073"/>
    <cellStyle name="Normal 4 2 3 2 2" xfId="3074"/>
    <cellStyle name="Normal 4 2 3 3" xfId="3075"/>
    <cellStyle name="Normal 4 2 3 3 2" xfId="3076"/>
    <cellStyle name="Normal 4 2 3 4" xfId="3077"/>
    <cellStyle name="Normal 4 2 3 4 2" xfId="3078"/>
    <cellStyle name="Normal 4 2 3 5" xfId="3079"/>
    <cellStyle name="Normal 4 2 3 5 2" xfId="3080"/>
    <cellStyle name="Normal 4 2 3 6" xfId="3081"/>
    <cellStyle name="Normal 4 2 3 6 2" xfId="3082"/>
    <cellStyle name="Normal 4 2 3 7" xfId="3083"/>
    <cellStyle name="Normal 4 2 3 7 2" xfId="3084"/>
    <cellStyle name="Normal 4 2 3 8" xfId="3085"/>
    <cellStyle name="Normal 4 2 3 8 2" xfId="3086"/>
    <cellStyle name="Normal 4 2 3 9" xfId="3087"/>
    <cellStyle name="Normal 4 2 4" xfId="3088"/>
    <cellStyle name="Normal 4 2 4 2" xfId="3089"/>
    <cellStyle name="Normal 4 2 4 2 2" xfId="3090"/>
    <cellStyle name="Normal 4 2 4 3" xfId="3091"/>
    <cellStyle name="Normal 4 2 4 3 2" xfId="3092"/>
    <cellStyle name="Normal 4 2 4 4" xfId="3093"/>
    <cellStyle name="Normal 4 2 4 4 2" xfId="3094"/>
    <cellStyle name="Normal 4 2 4 5" xfId="3095"/>
    <cellStyle name="Normal 4 2 4 5 2" xfId="3096"/>
    <cellStyle name="Normal 4 2 4 6" xfId="3097"/>
    <cellStyle name="Normal 4 2 4 6 2" xfId="3098"/>
    <cellStyle name="Normal 4 2 4 7" xfId="3099"/>
    <cellStyle name="Normal 4 2 4 7 2" xfId="3100"/>
    <cellStyle name="Normal 4 2 4 8" xfId="3101"/>
    <cellStyle name="Normal 4 2 4 8 2" xfId="3102"/>
    <cellStyle name="Normal 4 2 4 9" xfId="3103"/>
    <cellStyle name="Normal 4 2 5" xfId="3104"/>
    <cellStyle name="Normal 4 2 5 2" xfId="3105"/>
    <cellStyle name="Normal 4 2 5 2 2" xfId="3106"/>
    <cellStyle name="Normal 4 2 5 3" xfId="3107"/>
    <cellStyle name="Normal 4 2 5 3 2" xfId="3108"/>
    <cellStyle name="Normal 4 2 5 4" xfId="3109"/>
    <cellStyle name="Normal 4 2 5 4 2" xfId="3110"/>
    <cellStyle name="Normal 4 2 5 5" xfId="3111"/>
    <cellStyle name="Normal 4 2 5 5 2" xfId="3112"/>
    <cellStyle name="Normal 4 2 5 6" xfId="3113"/>
    <cellStyle name="Normal 4 2 5 6 2" xfId="3114"/>
    <cellStyle name="Normal 4 2 5 7" xfId="3115"/>
    <cellStyle name="Normal 4 2 5 7 2" xfId="3116"/>
    <cellStyle name="Normal 4 2 5 8" xfId="3117"/>
    <cellStyle name="Normal 4 2 5 8 2" xfId="3118"/>
    <cellStyle name="Normal 4 2 5 9" xfId="3119"/>
    <cellStyle name="Normal 4 2 6" xfId="3120"/>
    <cellStyle name="Normal 4 2 6 2" xfId="3121"/>
    <cellStyle name="Normal 4 2 6 2 2" xfId="3122"/>
    <cellStyle name="Normal 4 2 6 3" xfId="3123"/>
    <cellStyle name="Normal 4 2 6 3 2" xfId="3124"/>
    <cellStyle name="Normal 4 2 6 4" xfId="3125"/>
    <cellStyle name="Normal 4 2 6 4 2" xfId="3126"/>
    <cellStyle name="Normal 4 2 6 5" xfId="3127"/>
    <cellStyle name="Normal 4 2 6 5 2" xfId="3128"/>
    <cellStyle name="Normal 4 2 6 6" xfId="3129"/>
    <cellStyle name="Normal 4 2 6 6 2" xfId="3130"/>
    <cellStyle name="Normal 4 2 6 7" xfId="3131"/>
    <cellStyle name="Normal 4 2 6 7 2" xfId="3132"/>
    <cellStyle name="Normal 4 2 6 8" xfId="3133"/>
    <cellStyle name="Normal 4 2 6 8 2" xfId="3134"/>
    <cellStyle name="Normal 4 2 6 9" xfId="3135"/>
    <cellStyle name="Normal 4 2 7" xfId="3136"/>
    <cellStyle name="Normal 4 2 7 2" xfId="3137"/>
    <cellStyle name="Normal 4 2 8" xfId="3138"/>
    <cellStyle name="Normal 4 2 8 2" xfId="3139"/>
    <cellStyle name="Normal 4 2 9" xfId="3140"/>
    <cellStyle name="Normal 4 2 9 2" xfId="3141"/>
    <cellStyle name="Normal 4 3" xfId="3142"/>
    <cellStyle name="Normal 4 3 10" xfId="3143"/>
    <cellStyle name="Normal 4 3 10 2" xfId="3144"/>
    <cellStyle name="Normal 4 3 11" xfId="3145"/>
    <cellStyle name="Normal 4 3 11 2" xfId="3146"/>
    <cellStyle name="Normal 4 3 12" xfId="3147"/>
    <cellStyle name="Normal 4 3 12 2" xfId="3148"/>
    <cellStyle name="Normal 4 3 13" xfId="3149"/>
    <cellStyle name="Normal 4 3 13 2" xfId="3150"/>
    <cellStyle name="Normal 4 3 14" xfId="3151"/>
    <cellStyle name="Normal 4 3 14 2" xfId="3152"/>
    <cellStyle name="Normal 4 3 15" xfId="3153"/>
    <cellStyle name="Normal 4 3 15 2" xfId="3154"/>
    <cellStyle name="Normal 4 3 16" xfId="3155"/>
    <cellStyle name="Normal 4 3 16 2" xfId="3156"/>
    <cellStyle name="Normal 4 3 17" xfId="3157"/>
    <cellStyle name="Normal 4 3 17 2" xfId="3158"/>
    <cellStyle name="Normal 4 3 18" xfId="3159"/>
    <cellStyle name="Normal 4 3 2" xfId="3160"/>
    <cellStyle name="Normal 4 3 2 2" xfId="3161"/>
    <cellStyle name="Normal 4 3 2 2 2" xfId="3162"/>
    <cellStyle name="Normal 4 3 2 3" xfId="3163"/>
    <cellStyle name="Normal 4 3 2 3 2" xfId="3164"/>
    <cellStyle name="Normal 4 3 2 4" xfId="3165"/>
    <cellStyle name="Normal 4 3 2 4 2" xfId="3166"/>
    <cellStyle name="Normal 4 3 2 5" xfId="3167"/>
    <cellStyle name="Normal 4 3 2 5 2" xfId="3168"/>
    <cellStyle name="Normal 4 3 2 6" xfId="3169"/>
    <cellStyle name="Normal 4 3 2 6 2" xfId="3170"/>
    <cellStyle name="Normal 4 3 2 7" xfId="3171"/>
    <cellStyle name="Normal 4 3 2 7 2" xfId="3172"/>
    <cellStyle name="Normal 4 3 2 8" xfId="3173"/>
    <cellStyle name="Normal 4 3 2 8 2" xfId="3174"/>
    <cellStyle name="Normal 4 3 2 9" xfId="3175"/>
    <cellStyle name="Normal 4 3 3" xfId="3176"/>
    <cellStyle name="Normal 4 3 3 2" xfId="3177"/>
    <cellStyle name="Normal 4 3 3 2 2" xfId="3178"/>
    <cellStyle name="Normal 4 3 3 3" xfId="3179"/>
    <cellStyle name="Normal 4 3 3 3 2" xfId="3180"/>
    <cellStyle name="Normal 4 3 3 4" xfId="3181"/>
    <cellStyle name="Normal 4 3 3 4 2" xfId="3182"/>
    <cellStyle name="Normal 4 3 3 5" xfId="3183"/>
    <cellStyle name="Normal 4 3 3 5 2" xfId="3184"/>
    <cellStyle name="Normal 4 3 3 6" xfId="3185"/>
    <cellStyle name="Normal 4 3 3 6 2" xfId="3186"/>
    <cellStyle name="Normal 4 3 3 7" xfId="3187"/>
    <cellStyle name="Normal 4 3 3 7 2" xfId="3188"/>
    <cellStyle name="Normal 4 3 3 8" xfId="3189"/>
    <cellStyle name="Normal 4 3 3 8 2" xfId="3190"/>
    <cellStyle name="Normal 4 3 3 9" xfId="3191"/>
    <cellStyle name="Normal 4 3 4" xfId="3192"/>
    <cellStyle name="Normal 4 3 4 2" xfId="3193"/>
    <cellStyle name="Normal 4 3 4 2 2" xfId="3194"/>
    <cellStyle name="Normal 4 3 4 3" xfId="3195"/>
    <cellStyle name="Normal 4 3 4 3 2" xfId="3196"/>
    <cellStyle name="Normal 4 3 4 4" xfId="3197"/>
    <cellStyle name="Normal 4 3 4 4 2" xfId="3198"/>
    <cellStyle name="Normal 4 3 4 5" xfId="3199"/>
    <cellStyle name="Normal 4 3 4 5 2" xfId="3200"/>
    <cellStyle name="Normal 4 3 4 6" xfId="3201"/>
    <cellStyle name="Normal 4 3 4 6 2" xfId="3202"/>
    <cellStyle name="Normal 4 3 4 7" xfId="3203"/>
    <cellStyle name="Normal 4 3 4 7 2" xfId="3204"/>
    <cellStyle name="Normal 4 3 4 8" xfId="3205"/>
    <cellStyle name="Normal 4 3 4 8 2" xfId="3206"/>
    <cellStyle name="Normal 4 3 4 9" xfId="3207"/>
    <cellStyle name="Normal 4 3 5" xfId="3208"/>
    <cellStyle name="Normal 4 3 5 2" xfId="3209"/>
    <cellStyle name="Normal 4 3 5 2 2" xfId="3210"/>
    <cellStyle name="Normal 4 3 5 3" xfId="3211"/>
    <cellStyle name="Normal 4 3 5 3 2" xfId="3212"/>
    <cellStyle name="Normal 4 3 5 4" xfId="3213"/>
    <cellStyle name="Normal 4 3 5 4 2" xfId="3214"/>
    <cellStyle name="Normal 4 3 5 5" xfId="3215"/>
    <cellStyle name="Normal 4 3 5 5 2" xfId="3216"/>
    <cellStyle name="Normal 4 3 5 6" xfId="3217"/>
    <cellStyle name="Normal 4 3 5 6 2" xfId="3218"/>
    <cellStyle name="Normal 4 3 5 7" xfId="3219"/>
    <cellStyle name="Normal 4 3 5 7 2" xfId="3220"/>
    <cellStyle name="Normal 4 3 5 8" xfId="3221"/>
    <cellStyle name="Normal 4 3 5 8 2" xfId="3222"/>
    <cellStyle name="Normal 4 3 5 9" xfId="3223"/>
    <cellStyle name="Normal 4 3 6" xfId="3224"/>
    <cellStyle name="Normal 4 3 6 2" xfId="3225"/>
    <cellStyle name="Normal 4 3 6 2 2" xfId="3226"/>
    <cellStyle name="Normal 4 3 6 3" xfId="3227"/>
    <cellStyle name="Normal 4 3 6 3 2" xfId="3228"/>
    <cellStyle name="Normal 4 3 6 4" xfId="3229"/>
    <cellStyle name="Normal 4 3 6 4 2" xfId="3230"/>
    <cellStyle name="Normal 4 3 6 5" xfId="3231"/>
    <cellStyle name="Normal 4 3 6 5 2" xfId="3232"/>
    <cellStyle name="Normal 4 3 6 6" xfId="3233"/>
    <cellStyle name="Normal 4 3 6 6 2" xfId="3234"/>
    <cellStyle name="Normal 4 3 6 7" xfId="3235"/>
    <cellStyle name="Normal 4 3 6 7 2" xfId="3236"/>
    <cellStyle name="Normal 4 3 6 8" xfId="3237"/>
    <cellStyle name="Normal 4 3 6 8 2" xfId="3238"/>
    <cellStyle name="Normal 4 3 6 9" xfId="3239"/>
    <cellStyle name="Normal 4 3 7" xfId="3240"/>
    <cellStyle name="Normal 4 3 7 2" xfId="3241"/>
    <cellStyle name="Normal 4 3 8" xfId="3242"/>
    <cellStyle name="Normal 4 3 8 2" xfId="3243"/>
    <cellStyle name="Normal 4 3 9" xfId="3244"/>
    <cellStyle name="Normal 4 3 9 2" xfId="3245"/>
    <cellStyle name="Normal 4 4" xfId="3246"/>
    <cellStyle name="Normal 4 4 2" xfId="3247"/>
    <cellStyle name="Normal 4 4 2 2" xfId="3248"/>
    <cellStyle name="Normal 4 4 3" xfId="3249"/>
    <cellStyle name="Normal 4 4 3 2" xfId="3250"/>
    <cellStyle name="Normal 4 4 4" xfId="3251"/>
    <cellStyle name="Normal 4 4 4 2" xfId="3252"/>
    <cellStyle name="Normal 4 4 5" xfId="3253"/>
    <cellStyle name="Normal 4 4 5 2" xfId="3254"/>
    <cellStyle name="Normal 4 4 6" xfId="3255"/>
    <cellStyle name="Normal 4 4 6 2" xfId="3256"/>
    <cellStyle name="Normal 4 4 7" xfId="3257"/>
    <cellStyle name="Normal 4 4 7 2" xfId="3258"/>
    <cellStyle name="Normal 4 4 8" xfId="3259"/>
    <cellStyle name="Normal 4 4 8 2" xfId="3260"/>
    <cellStyle name="Normal 4 4 9" xfId="3261"/>
    <cellStyle name="Normal 4 5" xfId="3262"/>
    <cellStyle name="Normal 4 5 2" xfId="3263"/>
    <cellStyle name="Normal 4 5 2 2" xfId="3264"/>
    <cellStyle name="Normal 4 5 3" xfId="3265"/>
    <cellStyle name="Normal 4 5 3 2" xfId="3266"/>
    <cellStyle name="Normal 4 5 4" xfId="3267"/>
    <cellStyle name="Normal 4 5 4 2" xfId="3268"/>
    <cellStyle name="Normal 4 5 5" xfId="3269"/>
    <cellStyle name="Normal 4 5 5 2" xfId="3270"/>
    <cellStyle name="Normal 4 5 6" xfId="3271"/>
    <cellStyle name="Normal 4 5 6 2" xfId="3272"/>
    <cellStyle name="Normal 4 5 7" xfId="3273"/>
    <cellStyle name="Normal 4 5 7 2" xfId="3274"/>
    <cellStyle name="Normal 4 5 8" xfId="3275"/>
    <cellStyle name="Normal 4 5 8 2" xfId="3276"/>
    <cellStyle name="Normal 4 5 9" xfId="3277"/>
    <cellStyle name="Normal 4 6" xfId="3278"/>
    <cellStyle name="Normal 4 6 2" xfId="3279"/>
    <cellStyle name="Normal 4 7" xfId="3280"/>
    <cellStyle name="Normal 4 7 2" xfId="3281"/>
    <cellStyle name="Normal 4 8" xfId="3282"/>
    <cellStyle name="Normal 4 8 2" xfId="3283"/>
    <cellStyle name="Normal 4 9" xfId="3284"/>
    <cellStyle name="Normal 4 9 2" xfId="3285"/>
    <cellStyle name="Normal 5" xfId="3286"/>
    <cellStyle name="Normal 5 10" xfId="3287"/>
    <cellStyle name="Normal 5 10 2" xfId="3288"/>
    <cellStyle name="Normal 5 11" xfId="3289"/>
    <cellStyle name="Normal 5 12" xfId="3290"/>
    <cellStyle name="Normal 5 2" xfId="3291"/>
    <cellStyle name="Normal 5 2 2" xfId="3292"/>
    <cellStyle name="Normal 5 2 2 2" xfId="3293"/>
    <cellStyle name="Normal 5 2 3" xfId="3294"/>
    <cellStyle name="Normal 5 2 3 2" xfId="3295"/>
    <cellStyle name="Normal 5 2 4" xfId="3296"/>
    <cellStyle name="Normal 5 2 4 2" xfId="3297"/>
    <cellStyle name="Normal 5 2 5" xfId="3298"/>
    <cellStyle name="Normal 5 2 5 2" xfId="3299"/>
    <cellStyle name="Normal 5 2 6" xfId="3300"/>
    <cellStyle name="Normal 5 2 6 2" xfId="3301"/>
    <cellStyle name="Normal 5 2 7" xfId="3302"/>
    <cellStyle name="Normal 5 2 7 2" xfId="3303"/>
    <cellStyle name="Normal 5 2 8" xfId="3304"/>
    <cellStyle name="Normal 5 2 8 2" xfId="3305"/>
    <cellStyle name="Normal 5 2 9" xfId="3306"/>
    <cellStyle name="Normal 5 3" xfId="3307"/>
    <cellStyle name="Normal 5 3 2" xfId="3308"/>
    <cellStyle name="Normal 5 3 2 2" xfId="3309"/>
    <cellStyle name="Normal 5 3 3" xfId="3310"/>
    <cellStyle name="Normal 5 3 3 2" xfId="3311"/>
    <cellStyle name="Normal 5 3 4" xfId="3312"/>
    <cellStyle name="Normal 5 3 4 2" xfId="3313"/>
    <cellStyle name="Normal 5 3 5" xfId="3314"/>
    <cellStyle name="Normal 5 3 5 2" xfId="3315"/>
    <cellStyle name="Normal 5 3 6" xfId="3316"/>
    <cellStyle name="Normal 5 3 6 2" xfId="3317"/>
    <cellStyle name="Normal 5 3 7" xfId="3318"/>
    <cellStyle name="Normal 5 3 7 2" xfId="3319"/>
    <cellStyle name="Normal 5 3 8" xfId="3320"/>
    <cellStyle name="Normal 5 3 8 2" xfId="3321"/>
    <cellStyle name="Normal 5 3 9" xfId="3322"/>
    <cellStyle name="Normal 5 4" xfId="3323"/>
    <cellStyle name="Normal 5 4 2" xfId="3324"/>
    <cellStyle name="Normal 5 5" xfId="3325"/>
    <cellStyle name="Normal 5 5 2" xfId="3326"/>
    <cellStyle name="Normal 5 6" xfId="3327"/>
    <cellStyle name="Normal 5 6 2" xfId="3328"/>
    <cellStyle name="Normal 5 7" xfId="3329"/>
    <cellStyle name="Normal 5 7 2" xfId="3330"/>
    <cellStyle name="Normal 5 8" xfId="3331"/>
    <cellStyle name="Normal 5 8 2" xfId="3332"/>
    <cellStyle name="Normal 5 9" xfId="3333"/>
    <cellStyle name="Normal 5 9 2" xfId="3334"/>
    <cellStyle name="Normal 6" xfId="3335"/>
    <cellStyle name="Normal 6 2" xfId="3336"/>
    <cellStyle name="Normal 6 2 2" xfId="3337"/>
    <cellStyle name="Normal 6 3" xfId="3338"/>
    <cellStyle name="Normal 6 3 2" xfId="3339"/>
    <cellStyle name="Normal 6 4" xfId="3340"/>
    <cellStyle name="Normal 6 5" xfId="3341"/>
    <cellStyle name="Normal 6 6" xfId="3342"/>
    <cellStyle name="Normal 6 6 2" xfId="3343"/>
    <cellStyle name="Normal 7" xfId="3344"/>
    <cellStyle name="Normal 7 2" xfId="3345"/>
    <cellStyle name="Normal 7 3" xfId="3346"/>
    <cellStyle name="Normal 7 4" xfId="3347"/>
    <cellStyle name="Normal 7 4 2" xfId="3348"/>
    <cellStyle name="Normal 7 4 2 2" xfId="3349"/>
    <cellStyle name="Normal 7 4 3" xfId="3350"/>
    <cellStyle name="Normal 8" xfId="3351"/>
    <cellStyle name="Normal 8 10" xfId="3352"/>
    <cellStyle name="Normal 8 11" xfId="3353"/>
    <cellStyle name="Normal 8 2" xfId="3354"/>
    <cellStyle name="Normal 8 2 2" xfId="3355"/>
    <cellStyle name="Normal 8 3" xfId="3356"/>
    <cellStyle name="Normal 8 3 2" xfId="3357"/>
    <cellStyle name="Normal 8 4" xfId="3358"/>
    <cellStyle name="Normal 8 4 2" xfId="3359"/>
    <cellStyle name="Normal 8 5" xfId="3360"/>
    <cellStyle name="Normal 8 5 2" xfId="3361"/>
    <cellStyle name="Normal 8 6" xfId="3362"/>
    <cellStyle name="Normal 8 6 2" xfId="3363"/>
    <cellStyle name="Normal 8 7" xfId="3364"/>
    <cellStyle name="Normal 8 7 2" xfId="3365"/>
    <cellStyle name="Normal 8 8" xfId="3366"/>
    <cellStyle name="Normal 8 8 2" xfId="3367"/>
    <cellStyle name="Normal 8 9" xfId="3368"/>
    <cellStyle name="Normal 9" xfId="3369"/>
    <cellStyle name="Normal 9 2" xfId="3370"/>
    <cellStyle name="Note 2" xfId="3371"/>
    <cellStyle name="Output 2" xfId="3372"/>
    <cellStyle name="Percent 2" xfId="3373"/>
    <cellStyle name="Percent 3" xfId="3374"/>
    <cellStyle name="Percent 4" xfId="3375"/>
    <cellStyle name="Title 2" xfId="3376"/>
    <cellStyle name="Title 3" xfId="3377"/>
    <cellStyle name="Total 2" xfId="3378"/>
    <cellStyle name="Warning Text 2" xfId="3379"/>
  </cellStyles>
  <dxfs count="50">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BDB091"/>
      <color rgb="FFFDE9D9"/>
      <color rgb="FFBC80BD"/>
      <color rgb="FFD9D9D9"/>
      <color rgb="FFE66CD5"/>
      <color rgb="FF76933C"/>
      <color rgb="FFFABF8F"/>
      <color rgb="FFCCEBC5"/>
      <color rgb="FFFCCDE5"/>
      <color rgb="FF80B1D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1981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Comparison!$Y$4:$Y$63</c:f>
              <c:numCache>
                <c:formatCode>0.00</c:formatCode>
                <c:ptCount val="60"/>
                <c:pt idx="0">
                  <c:v>18.459</c:v>
                </c:pt>
                <c:pt idx="1">
                  <c:v>17.34</c:v>
                </c:pt>
                <c:pt idx="2">
                  <c:v>15.882999999999999</c:v>
                </c:pt>
                <c:pt idx="3">
                  <c:v>18.373999999999999</c:v>
                </c:pt>
                <c:pt idx="4">
                  <c:v>45.860999999999997</c:v>
                </c:pt>
                <c:pt idx="5">
                  <c:v>106.892</c:v>
                </c:pt>
                <c:pt idx="6">
                  <c:v>123.652</c:v>
                </c:pt>
                <c:pt idx="7">
                  <c:v>46.753</c:v>
                </c:pt>
                <c:pt idx="8">
                  <c:v>29.155000000000001</c:v>
                </c:pt>
                <c:pt idx="9">
                  <c:v>22.364999999999998</c:v>
                </c:pt>
                <c:pt idx="10">
                  <c:v>24.178999999999998</c:v>
                </c:pt>
                <c:pt idx="11">
                  <c:v>22.209</c:v>
                </c:pt>
                <c:pt idx="12">
                  <c:v>18.085000000000001</c:v>
                </c:pt>
                <c:pt idx="13">
                  <c:v>15.696</c:v>
                </c:pt>
                <c:pt idx="14">
                  <c:v>13.617000000000001</c:v>
                </c:pt>
                <c:pt idx="15">
                  <c:v>23.654</c:v>
                </c:pt>
                <c:pt idx="16">
                  <c:v>42.164999999999999</c:v>
                </c:pt>
                <c:pt idx="17">
                  <c:v>152.374</c:v>
                </c:pt>
                <c:pt idx="18">
                  <c:v>294.13099999999997</c:v>
                </c:pt>
                <c:pt idx="19">
                  <c:v>167.30600000000001</c:v>
                </c:pt>
                <c:pt idx="20">
                  <c:v>86.378</c:v>
                </c:pt>
                <c:pt idx="21">
                  <c:v>70.945999999999998</c:v>
                </c:pt>
                <c:pt idx="22">
                  <c:v>43.963000000000001</c:v>
                </c:pt>
                <c:pt idx="23">
                  <c:v>30.716000000000001</c:v>
                </c:pt>
                <c:pt idx="24">
                  <c:v>26.986000000000001</c:v>
                </c:pt>
                <c:pt idx="25">
                  <c:v>24.097999999999999</c:v>
                </c:pt>
                <c:pt idx="26">
                  <c:v>20.356999999999999</c:v>
                </c:pt>
                <c:pt idx="27">
                  <c:v>32.094000000000001</c:v>
                </c:pt>
                <c:pt idx="28">
                  <c:v>39.798000000000002</c:v>
                </c:pt>
                <c:pt idx="29">
                  <c:v>144.648</c:v>
                </c:pt>
                <c:pt idx="30">
                  <c:v>365.39699999999999</c:v>
                </c:pt>
                <c:pt idx="31">
                  <c:v>208.97300000000001</c:v>
                </c:pt>
                <c:pt idx="32">
                  <c:v>80.411000000000001</c:v>
                </c:pt>
                <c:pt idx="33">
                  <c:v>40.613</c:v>
                </c:pt>
                <c:pt idx="34">
                  <c:v>33.954999999999998</c:v>
                </c:pt>
                <c:pt idx="35">
                  <c:v>29.01</c:v>
                </c:pt>
                <c:pt idx="36">
                  <c:v>27.817</c:v>
                </c:pt>
                <c:pt idx="37">
                  <c:v>26.638999999999999</c:v>
                </c:pt>
                <c:pt idx="38">
                  <c:v>20.54</c:v>
                </c:pt>
                <c:pt idx="39">
                  <c:v>20.963999999999999</c:v>
                </c:pt>
                <c:pt idx="40">
                  <c:v>44.728999999999999</c:v>
                </c:pt>
                <c:pt idx="41">
                  <c:v>448.14</c:v>
                </c:pt>
                <c:pt idx="42">
                  <c:v>678.90300000000002</c:v>
                </c:pt>
                <c:pt idx="43">
                  <c:v>322.09300000000002</c:v>
                </c:pt>
                <c:pt idx="44">
                  <c:v>120.43899999999999</c:v>
                </c:pt>
                <c:pt idx="45">
                  <c:v>67.858999999999995</c:v>
                </c:pt>
                <c:pt idx="46">
                  <c:v>57.347999999999999</c:v>
                </c:pt>
                <c:pt idx="47">
                  <c:v>46.302999999999997</c:v>
                </c:pt>
                <c:pt idx="48">
                  <c:v>40.758000000000003</c:v>
                </c:pt>
                <c:pt idx="49">
                  <c:v>36.5</c:v>
                </c:pt>
                <c:pt idx="50">
                  <c:v>30.347000000000001</c:v>
                </c:pt>
                <c:pt idx="51">
                  <c:v>44.295999999999999</c:v>
                </c:pt>
                <c:pt idx="52">
                  <c:v>97.158000000000001</c:v>
                </c:pt>
                <c:pt idx="53">
                  <c:v>380.26600000000002</c:v>
                </c:pt>
                <c:pt idx="54">
                  <c:v>397.59800000000001</c:v>
                </c:pt>
                <c:pt idx="55">
                  <c:v>128.43100000000001</c:v>
                </c:pt>
                <c:pt idx="56">
                  <c:v>58.945999999999998</c:v>
                </c:pt>
                <c:pt idx="57">
                  <c:v>56.497999999999998</c:v>
                </c:pt>
                <c:pt idx="58">
                  <c:v>86.078999999999994</c:v>
                </c:pt>
                <c:pt idx="59">
                  <c:v>50.204000000000001</c:v>
                </c:pt>
              </c:numCache>
            </c:numRef>
          </c:yVal>
          <c:smooth val="1"/>
        </c:ser>
        <c:ser>
          <c:idx val="4"/>
          <c:order val="1"/>
          <c:tx>
            <c:strRef>
              <c:f>RunInformation!$G$7</c:f>
              <c:strCache>
                <c:ptCount val="1"/>
                <c:pt idx="0">
                  <c:v>1982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Comparison!$Z$4:$Z$63</c:f>
              <c:numCache>
                <c:formatCode>0.00</c:formatCode>
                <c:ptCount val="60"/>
                <c:pt idx="0">
                  <c:v>18.004999999999999</c:v>
                </c:pt>
                <c:pt idx="1">
                  <c:v>15.032999999999999</c:v>
                </c:pt>
                <c:pt idx="2">
                  <c:v>13.305999999999999</c:v>
                </c:pt>
                <c:pt idx="3">
                  <c:v>24.256</c:v>
                </c:pt>
                <c:pt idx="4">
                  <c:v>44.622</c:v>
                </c:pt>
                <c:pt idx="5">
                  <c:v>149.23699999999999</c:v>
                </c:pt>
                <c:pt idx="6">
                  <c:v>294.51799999999997</c:v>
                </c:pt>
                <c:pt idx="7">
                  <c:v>178.99100000000001</c:v>
                </c:pt>
                <c:pt idx="8">
                  <c:v>91.896000000000001</c:v>
                </c:pt>
                <c:pt idx="9">
                  <c:v>68.334999999999994</c:v>
                </c:pt>
                <c:pt idx="10">
                  <c:v>47.36</c:v>
                </c:pt>
                <c:pt idx="11">
                  <c:v>32.761000000000003</c:v>
                </c:pt>
                <c:pt idx="12">
                  <c:v>28.87</c:v>
                </c:pt>
                <c:pt idx="13">
                  <c:v>25.803999999999998</c:v>
                </c:pt>
                <c:pt idx="14">
                  <c:v>22.452999999999999</c:v>
                </c:pt>
                <c:pt idx="15">
                  <c:v>33.779000000000003</c:v>
                </c:pt>
                <c:pt idx="16">
                  <c:v>41.411999999999999</c:v>
                </c:pt>
                <c:pt idx="17">
                  <c:v>148.54400000000001</c:v>
                </c:pt>
                <c:pt idx="18">
                  <c:v>369.3</c:v>
                </c:pt>
                <c:pt idx="19">
                  <c:v>210.74</c:v>
                </c:pt>
                <c:pt idx="20">
                  <c:v>81.503</c:v>
                </c:pt>
                <c:pt idx="21">
                  <c:v>41.381999999999998</c:v>
                </c:pt>
                <c:pt idx="22">
                  <c:v>34.601999999999997</c:v>
                </c:pt>
                <c:pt idx="23">
                  <c:v>29.527999999999999</c:v>
                </c:pt>
                <c:pt idx="24">
                  <c:v>28.361000000000001</c:v>
                </c:pt>
                <c:pt idx="25">
                  <c:v>27.15</c:v>
                </c:pt>
                <c:pt idx="26">
                  <c:v>20.91</c:v>
                </c:pt>
                <c:pt idx="27">
                  <c:v>21.384</c:v>
                </c:pt>
                <c:pt idx="28">
                  <c:v>45.276000000000003</c:v>
                </c:pt>
                <c:pt idx="29">
                  <c:v>449.80700000000002</c:v>
                </c:pt>
                <c:pt idx="30">
                  <c:v>679.84500000000003</c:v>
                </c:pt>
                <c:pt idx="31">
                  <c:v>322.37599999999998</c:v>
                </c:pt>
                <c:pt idx="32">
                  <c:v>120.595</c:v>
                </c:pt>
                <c:pt idx="33">
                  <c:v>67.986000000000004</c:v>
                </c:pt>
                <c:pt idx="34">
                  <c:v>57.465000000000003</c:v>
                </c:pt>
                <c:pt idx="35">
                  <c:v>46.41</c:v>
                </c:pt>
                <c:pt idx="36">
                  <c:v>40.856999999999999</c:v>
                </c:pt>
                <c:pt idx="37">
                  <c:v>36.591000000000001</c:v>
                </c:pt>
                <c:pt idx="38">
                  <c:v>30.422999999999998</c:v>
                </c:pt>
                <c:pt idx="39">
                  <c:v>44.395000000000003</c:v>
                </c:pt>
                <c:pt idx="40">
                  <c:v>97.289000000000001</c:v>
                </c:pt>
                <c:pt idx="41">
                  <c:v>380.44900000000001</c:v>
                </c:pt>
                <c:pt idx="42">
                  <c:v>397.67200000000003</c:v>
                </c:pt>
                <c:pt idx="43">
                  <c:v>128.477</c:v>
                </c:pt>
                <c:pt idx="44">
                  <c:v>58.984000000000002</c:v>
                </c:pt>
                <c:pt idx="45">
                  <c:v>56.533000000000001</c:v>
                </c:pt>
                <c:pt idx="46">
                  <c:v>86.117000000000004</c:v>
                </c:pt>
                <c:pt idx="47">
                  <c:v>50.231999999999999</c:v>
                </c:pt>
                <c:pt idx="48">
                  <c:v>36.22</c:v>
                </c:pt>
                <c:pt idx="49">
                  <c:v>31.312000000000001</c:v>
                </c:pt>
                <c:pt idx="50">
                  <c:v>40.055999999999997</c:v>
                </c:pt>
                <c:pt idx="51">
                  <c:v>71.3</c:v>
                </c:pt>
                <c:pt idx="52">
                  <c:v>122.354</c:v>
                </c:pt>
                <c:pt idx="53">
                  <c:v>326.36200000000002</c:v>
                </c:pt>
                <c:pt idx="54">
                  <c:v>402.69</c:v>
                </c:pt>
                <c:pt idx="55">
                  <c:v>169.43100000000001</c:v>
                </c:pt>
                <c:pt idx="56">
                  <c:v>64.807000000000002</c:v>
                </c:pt>
                <c:pt idx="57">
                  <c:v>62.335999999999999</c:v>
                </c:pt>
                <c:pt idx="58">
                  <c:v>68.430000000000007</c:v>
                </c:pt>
                <c:pt idx="59">
                  <c:v>47.168999999999997</c:v>
                </c:pt>
              </c:numCache>
            </c:numRef>
          </c:yVal>
          <c:smooth val="1"/>
        </c:ser>
        <c:ser>
          <c:idx val="5"/>
          <c:order val="2"/>
          <c:tx>
            <c:strRef>
              <c:f>RunInformation!$G$8</c:f>
              <c:strCache>
                <c:ptCount val="1"/>
                <c:pt idx="0">
                  <c:v>1983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Comparison!$AA$4:$AA$63</c:f>
              <c:numCache>
                <c:formatCode>0.00</c:formatCode>
                <c:ptCount val="60"/>
                <c:pt idx="0">
                  <c:v>18.001000000000001</c:v>
                </c:pt>
                <c:pt idx="1">
                  <c:v>15.007999999999999</c:v>
                </c:pt>
                <c:pt idx="2">
                  <c:v>13.420999999999999</c:v>
                </c:pt>
                <c:pt idx="3">
                  <c:v>24.927</c:v>
                </c:pt>
                <c:pt idx="4">
                  <c:v>28.303000000000001</c:v>
                </c:pt>
                <c:pt idx="5">
                  <c:v>96.519000000000005</c:v>
                </c:pt>
                <c:pt idx="6">
                  <c:v>276.18200000000002</c:v>
                </c:pt>
                <c:pt idx="7">
                  <c:v>182.94200000000001</c:v>
                </c:pt>
                <c:pt idx="8">
                  <c:v>73.585999999999999</c:v>
                </c:pt>
                <c:pt idx="9">
                  <c:v>33.965000000000003</c:v>
                </c:pt>
                <c:pt idx="10">
                  <c:v>31.065000000000001</c:v>
                </c:pt>
                <c:pt idx="11">
                  <c:v>26.556999999999999</c:v>
                </c:pt>
                <c:pt idx="12">
                  <c:v>25.286000000000001</c:v>
                </c:pt>
                <c:pt idx="13">
                  <c:v>24.632000000000001</c:v>
                </c:pt>
                <c:pt idx="14">
                  <c:v>19.416</c:v>
                </c:pt>
                <c:pt idx="15">
                  <c:v>19.091000000000001</c:v>
                </c:pt>
                <c:pt idx="16">
                  <c:v>42.732999999999997</c:v>
                </c:pt>
                <c:pt idx="17">
                  <c:v>437.81400000000002</c:v>
                </c:pt>
                <c:pt idx="18">
                  <c:v>671.74599999999998</c:v>
                </c:pt>
                <c:pt idx="19">
                  <c:v>321.06299999999999</c:v>
                </c:pt>
                <c:pt idx="20">
                  <c:v>120.11199999999999</c:v>
                </c:pt>
                <c:pt idx="21">
                  <c:v>67.572999999999993</c:v>
                </c:pt>
                <c:pt idx="22">
                  <c:v>57.042999999999999</c:v>
                </c:pt>
                <c:pt idx="23">
                  <c:v>46.031999999999996</c:v>
                </c:pt>
                <c:pt idx="24">
                  <c:v>40.514000000000003</c:v>
                </c:pt>
                <c:pt idx="25">
                  <c:v>36.271999999999998</c:v>
                </c:pt>
                <c:pt idx="26">
                  <c:v>30.157</c:v>
                </c:pt>
                <c:pt idx="27">
                  <c:v>44.063000000000002</c:v>
                </c:pt>
                <c:pt idx="28">
                  <c:v>96.796000000000006</c:v>
                </c:pt>
                <c:pt idx="29">
                  <c:v>379.57400000000001</c:v>
                </c:pt>
                <c:pt idx="30">
                  <c:v>397.37400000000002</c:v>
                </c:pt>
                <c:pt idx="31">
                  <c:v>128.33199999999999</c:v>
                </c:pt>
                <c:pt idx="32">
                  <c:v>58.872</c:v>
                </c:pt>
                <c:pt idx="33">
                  <c:v>56.427999999999997</c:v>
                </c:pt>
                <c:pt idx="34">
                  <c:v>85.998999999999995</c:v>
                </c:pt>
                <c:pt idx="35">
                  <c:v>50.15</c:v>
                </c:pt>
                <c:pt idx="36">
                  <c:v>36.146999999999998</c:v>
                </c:pt>
                <c:pt idx="37">
                  <c:v>31.245000000000001</c:v>
                </c:pt>
                <c:pt idx="38">
                  <c:v>39.988999999999997</c:v>
                </c:pt>
                <c:pt idx="39">
                  <c:v>71.200999999999993</c:v>
                </c:pt>
                <c:pt idx="40">
                  <c:v>122.232</c:v>
                </c:pt>
                <c:pt idx="41">
                  <c:v>326.226</c:v>
                </c:pt>
                <c:pt idx="42">
                  <c:v>402.65</c:v>
                </c:pt>
                <c:pt idx="43">
                  <c:v>169.40100000000001</c:v>
                </c:pt>
                <c:pt idx="44">
                  <c:v>64.781999999999996</c:v>
                </c:pt>
                <c:pt idx="45">
                  <c:v>62.311</c:v>
                </c:pt>
                <c:pt idx="46">
                  <c:v>68.405000000000001</c:v>
                </c:pt>
                <c:pt idx="47">
                  <c:v>47.149000000000001</c:v>
                </c:pt>
                <c:pt idx="48">
                  <c:v>36.226999999999997</c:v>
                </c:pt>
                <c:pt idx="49">
                  <c:v>30.559000000000001</c:v>
                </c:pt>
                <c:pt idx="50">
                  <c:v>27.908999999999999</c:v>
                </c:pt>
                <c:pt idx="51">
                  <c:v>32.682000000000002</c:v>
                </c:pt>
                <c:pt idx="52">
                  <c:v>84.236000000000004</c:v>
                </c:pt>
                <c:pt idx="53">
                  <c:v>292.92399999999998</c:v>
                </c:pt>
                <c:pt idx="54">
                  <c:v>277.42599999999999</c:v>
                </c:pt>
                <c:pt idx="55">
                  <c:v>96.478999999999999</c:v>
                </c:pt>
                <c:pt idx="56">
                  <c:v>53.311</c:v>
                </c:pt>
                <c:pt idx="57">
                  <c:v>41.564999999999998</c:v>
                </c:pt>
                <c:pt idx="58">
                  <c:v>32.755000000000003</c:v>
                </c:pt>
                <c:pt idx="59">
                  <c:v>30.681000000000001</c:v>
                </c:pt>
              </c:numCache>
            </c:numRef>
          </c:yVal>
          <c:smooth val="1"/>
        </c:ser>
        <c:ser>
          <c:idx val="6"/>
          <c:order val="3"/>
          <c:tx>
            <c:strRef>
              <c:f>RunInformation!$G$9</c:f>
              <c:strCache>
                <c:ptCount val="1"/>
                <c:pt idx="0">
                  <c:v>1984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Comparison!$AB$4:$AB$63</c:f>
              <c:numCache>
                <c:formatCode>0.00</c:formatCode>
                <c:ptCount val="60"/>
                <c:pt idx="0">
                  <c:v>18.616</c:v>
                </c:pt>
                <c:pt idx="1">
                  <c:v>17.172999999999998</c:v>
                </c:pt>
                <c:pt idx="2">
                  <c:v>13.693</c:v>
                </c:pt>
                <c:pt idx="3">
                  <c:v>14.214</c:v>
                </c:pt>
                <c:pt idx="4">
                  <c:v>33.174999999999997</c:v>
                </c:pt>
                <c:pt idx="5">
                  <c:v>316.58499999999998</c:v>
                </c:pt>
                <c:pt idx="6">
                  <c:v>539.00599999999997</c:v>
                </c:pt>
                <c:pt idx="7">
                  <c:v>274.13099999999997</c:v>
                </c:pt>
                <c:pt idx="8">
                  <c:v>108.038</c:v>
                </c:pt>
                <c:pt idx="9">
                  <c:v>56.231000000000002</c:v>
                </c:pt>
                <c:pt idx="10">
                  <c:v>51.661999999999999</c:v>
                </c:pt>
                <c:pt idx="11">
                  <c:v>41.55</c:v>
                </c:pt>
                <c:pt idx="12">
                  <c:v>36.33</c:v>
                </c:pt>
                <c:pt idx="13">
                  <c:v>32.537999999999997</c:v>
                </c:pt>
                <c:pt idx="14">
                  <c:v>27.998000000000001</c:v>
                </c:pt>
                <c:pt idx="15">
                  <c:v>40.575000000000003</c:v>
                </c:pt>
                <c:pt idx="16">
                  <c:v>92.046000000000006</c:v>
                </c:pt>
                <c:pt idx="17">
                  <c:v>370.95400000000001</c:v>
                </c:pt>
                <c:pt idx="18">
                  <c:v>394.04599999999999</c:v>
                </c:pt>
                <c:pt idx="19">
                  <c:v>127.017</c:v>
                </c:pt>
                <c:pt idx="20">
                  <c:v>57.707000000000001</c:v>
                </c:pt>
                <c:pt idx="21">
                  <c:v>55.323999999999998</c:v>
                </c:pt>
                <c:pt idx="22">
                  <c:v>84.813999999999993</c:v>
                </c:pt>
                <c:pt idx="23">
                  <c:v>49.247</c:v>
                </c:pt>
                <c:pt idx="24">
                  <c:v>35.337000000000003</c:v>
                </c:pt>
                <c:pt idx="25">
                  <c:v>30.515000000000001</c:v>
                </c:pt>
                <c:pt idx="26">
                  <c:v>39.286999999999999</c:v>
                </c:pt>
                <c:pt idx="27">
                  <c:v>70.356999999999999</c:v>
                </c:pt>
                <c:pt idx="28">
                  <c:v>121.274</c:v>
                </c:pt>
                <c:pt idx="29">
                  <c:v>325.11399999999998</c:v>
                </c:pt>
                <c:pt idx="30">
                  <c:v>402.142</c:v>
                </c:pt>
                <c:pt idx="31">
                  <c:v>169.05099999999999</c:v>
                </c:pt>
                <c:pt idx="32">
                  <c:v>64.491</c:v>
                </c:pt>
                <c:pt idx="33">
                  <c:v>62.043999999999997</c:v>
                </c:pt>
                <c:pt idx="34">
                  <c:v>68.150999999999996</c:v>
                </c:pt>
                <c:pt idx="35">
                  <c:v>46.935000000000002</c:v>
                </c:pt>
                <c:pt idx="36">
                  <c:v>36.036000000000001</c:v>
                </c:pt>
                <c:pt idx="37">
                  <c:v>30.388000000000002</c:v>
                </c:pt>
                <c:pt idx="38">
                  <c:v>27.765000000000001</c:v>
                </c:pt>
                <c:pt idx="39">
                  <c:v>32.530999999999999</c:v>
                </c:pt>
                <c:pt idx="40">
                  <c:v>84.034999999999997</c:v>
                </c:pt>
                <c:pt idx="41">
                  <c:v>292.63499999999999</c:v>
                </c:pt>
                <c:pt idx="42">
                  <c:v>277.29599999999999</c:v>
                </c:pt>
                <c:pt idx="43">
                  <c:v>96.394000000000005</c:v>
                </c:pt>
                <c:pt idx="44">
                  <c:v>53.235999999999997</c:v>
                </c:pt>
                <c:pt idx="45">
                  <c:v>41.497999999999998</c:v>
                </c:pt>
                <c:pt idx="46">
                  <c:v>32.695</c:v>
                </c:pt>
                <c:pt idx="47">
                  <c:v>30.628</c:v>
                </c:pt>
                <c:pt idx="48">
                  <c:v>27.614000000000001</c:v>
                </c:pt>
                <c:pt idx="49">
                  <c:v>24.544</c:v>
                </c:pt>
                <c:pt idx="50">
                  <c:v>20.068999999999999</c:v>
                </c:pt>
                <c:pt idx="51">
                  <c:v>28.24</c:v>
                </c:pt>
                <c:pt idx="52">
                  <c:v>64.194999999999993</c:v>
                </c:pt>
                <c:pt idx="53">
                  <c:v>141.65</c:v>
                </c:pt>
                <c:pt idx="54">
                  <c:v>175.161</c:v>
                </c:pt>
                <c:pt idx="55">
                  <c:v>72.078999999999994</c:v>
                </c:pt>
                <c:pt idx="56">
                  <c:v>40.972999999999999</c:v>
                </c:pt>
                <c:pt idx="57">
                  <c:v>39.326999999999998</c:v>
                </c:pt>
                <c:pt idx="58">
                  <c:v>30.632000000000001</c:v>
                </c:pt>
                <c:pt idx="59">
                  <c:v>23.739000000000001</c:v>
                </c:pt>
              </c:numCache>
            </c:numRef>
          </c:yVal>
          <c:smooth val="1"/>
        </c:ser>
        <c:ser>
          <c:idx val="7"/>
          <c:order val="4"/>
          <c:tx>
            <c:strRef>
              <c:f>RunInformation!$G$10</c:f>
              <c:strCache>
                <c:ptCount val="1"/>
                <c:pt idx="0">
                  <c:v>1985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Comparison!$AC$4:$AC$63</c:f>
              <c:numCache>
                <c:formatCode>0.00</c:formatCode>
                <c:ptCount val="60"/>
                <c:pt idx="0">
                  <c:v>18</c:v>
                </c:pt>
                <c:pt idx="1">
                  <c:v>15.005000000000001</c:v>
                </c:pt>
                <c:pt idx="2">
                  <c:v>13.446</c:v>
                </c:pt>
                <c:pt idx="3">
                  <c:v>23.262</c:v>
                </c:pt>
                <c:pt idx="4">
                  <c:v>61.628999999999998</c:v>
                </c:pt>
                <c:pt idx="5">
                  <c:v>236.554</c:v>
                </c:pt>
                <c:pt idx="6">
                  <c:v>287.46699999999998</c:v>
                </c:pt>
                <c:pt idx="7">
                  <c:v>94.617000000000004</c:v>
                </c:pt>
                <c:pt idx="8">
                  <c:v>45.534999999999997</c:v>
                </c:pt>
                <c:pt idx="9">
                  <c:v>42.408000000000001</c:v>
                </c:pt>
                <c:pt idx="10">
                  <c:v>75.042000000000002</c:v>
                </c:pt>
                <c:pt idx="11">
                  <c:v>42.752000000000002</c:v>
                </c:pt>
                <c:pt idx="12">
                  <c:v>29.713000000000001</c:v>
                </c:pt>
                <c:pt idx="13">
                  <c:v>25.488</c:v>
                </c:pt>
                <c:pt idx="14">
                  <c:v>36.613</c:v>
                </c:pt>
                <c:pt idx="15">
                  <c:v>66.361999999999995</c:v>
                </c:pt>
                <c:pt idx="16">
                  <c:v>115.396</c:v>
                </c:pt>
                <c:pt idx="17">
                  <c:v>318.392</c:v>
                </c:pt>
                <c:pt idx="18">
                  <c:v>395.52199999999999</c:v>
                </c:pt>
                <c:pt idx="19">
                  <c:v>161.21700000000001</c:v>
                </c:pt>
                <c:pt idx="20">
                  <c:v>61.939</c:v>
                </c:pt>
                <c:pt idx="21">
                  <c:v>61.427</c:v>
                </c:pt>
                <c:pt idx="22">
                  <c:v>65.893000000000001</c:v>
                </c:pt>
                <c:pt idx="23">
                  <c:v>44.899000000000001</c:v>
                </c:pt>
                <c:pt idx="24">
                  <c:v>34.542000000000002</c:v>
                </c:pt>
                <c:pt idx="25">
                  <c:v>29.28</c:v>
                </c:pt>
                <c:pt idx="26">
                  <c:v>26.87</c:v>
                </c:pt>
                <c:pt idx="27">
                  <c:v>31.56</c:v>
                </c:pt>
                <c:pt idx="28">
                  <c:v>89.941999999999993</c:v>
                </c:pt>
                <c:pt idx="29">
                  <c:v>288.92700000000002</c:v>
                </c:pt>
                <c:pt idx="30">
                  <c:v>277.08300000000003</c:v>
                </c:pt>
                <c:pt idx="31">
                  <c:v>91.494</c:v>
                </c:pt>
                <c:pt idx="32">
                  <c:v>52.625</c:v>
                </c:pt>
                <c:pt idx="33">
                  <c:v>40.511000000000003</c:v>
                </c:pt>
                <c:pt idx="34">
                  <c:v>32.231999999999999</c:v>
                </c:pt>
                <c:pt idx="35">
                  <c:v>30.25</c:v>
                </c:pt>
                <c:pt idx="36">
                  <c:v>27.207999999999998</c:v>
                </c:pt>
                <c:pt idx="37">
                  <c:v>24.19</c:v>
                </c:pt>
                <c:pt idx="38">
                  <c:v>19.815000000000001</c:v>
                </c:pt>
                <c:pt idx="39">
                  <c:v>28.677</c:v>
                </c:pt>
                <c:pt idx="40">
                  <c:v>65.337000000000003</c:v>
                </c:pt>
                <c:pt idx="41">
                  <c:v>146.18899999999999</c:v>
                </c:pt>
                <c:pt idx="42">
                  <c:v>173.953</c:v>
                </c:pt>
                <c:pt idx="43">
                  <c:v>68.367999999999995</c:v>
                </c:pt>
                <c:pt idx="44">
                  <c:v>40.698</c:v>
                </c:pt>
                <c:pt idx="45">
                  <c:v>39.192999999999998</c:v>
                </c:pt>
                <c:pt idx="46">
                  <c:v>30.177</c:v>
                </c:pt>
                <c:pt idx="47">
                  <c:v>23.574000000000002</c:v>
                </c:pt>
                <c:pt idx="48">
                  <c:v>21.581</c:v>
                </c:pt>
                <c:pt idx="49">
                  <c:v>19.356999999999999</c:v>
                </c:pt>
                <c:pt idx="50">
                  <c:v>15.938000000000001</c:v>
                </c:pt>
                <c:pt idx="51">
                  <c:v>42.412999999999997</c:v>
                </c:pt>
                <c:pt idx="52">
                  <c:v>103.84699999999999</c:v>
                </c:pt>
                <c:pt idx="53">
                  <c:v>181.553</c:v>
                </c:pt>
                <c:pt idx="54">
                  <c:v>150.37899999999999</c:v>
                </c:pt>
                <c:pt idx="55">
                  <c:v>64.965000000000003</c:v>
                </c:pt>
                <c:pt idx="56">
                  <c:v>48.615000000000002</c:v>
                </c:pt>
                <c:pt idx="57">
                  <c:v>32.859000000000002</c:v>
                </c:pt>
                <c:pt idx="58">
                  <c:v>30.696000000000002</c:v>
                </c:pt>
                <c:pt idx="59">
                  <c:v>24.748999999999999</c:v>
                </c:pt>
              </c:numCache>
            </c:numRef>
          </c:yVal>
          <c:smooth val="1"/>
        </c:ser>
        <c:ser>
          <c:idx val="8"/>
          <c:order val="5"/>
          <c:tx>
            <c:strRef>
              <c:f>RunInformation!$G$11</c:f>
              <c:strCache>
                <c:ptCount val="1"/>
                <c:pt idx="0">
                  <c:v>1986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Comparison!$AD$4:$AD$63</c:f>
              <c:numCache>
                <c:formatCode>0.00</c:formatCode>
                <c:ptCount val="60"/>
                <c:pt idx="0">
                  <c:v>18</c:v>
                </c:pt>
                <c:pt idx="1">
                  <c:v>14.997</c:v>
                </c:pt>
                <c:pt idx="2">
                  <c:v>23.526</c:v>
                </c:pt>
                <c:pt idx="3">
                  <c:v>42.689</c:v>
                </c:pt>
                <c:pt idx="4">
                  <c:v>69.69</c:v>
                </c:pt>
                <c:pt idx="5">
                  <c:v>176.84100000000001</c:v>
                </c:pt>
                <c:pt idx="6">
                  <c:v>263.791</c:v>
                </c:pt>
                <c:pt idx="7">
                  <c:v>115.51900000000001</c:v>
                </c:pt>
                <c:pt idx="8">
                  <c:v>48.363</c:v>
                </c:pt>
                <c:pt idx="9">
                  <c:v>46.631999999999998</c:v>
                </c:pt>
                <c:pt idx="10">
                  <c:v>58.468000000000004</c:v>
                </c:pt>
                <c:pt idx="11">
                  <c:v>39.613999999999997</c:v>
                </c:pt>
                <c:pt idx="12">
                  <c:v>29.683</c:v>
                </c:pt>
                <c:pt idx="13">
                  <c:v>24.72</c:v>
                </c:pt>
                <c:pt idx="14">
                  <c:v>23.821999999999999</c:v>
                </c:pt>
                <c:pt idx="15">
                  <c:v>27.535</c:v>
                </c:pt>
                <c:pt idx="16">
                  <c:v>83.108000000000004</c:v>
                </c:pt>
                <c:pt idx="17">
                  <c:v>276.50900000000001</c:v>
                </c:pt>
                <c:pt idx="18">
                  <c:v>271.83699999999999</c:v>
                </c:pt>
                <c:pt idx="19">
                  <c:v>89.756</c:v>
                </c:pt>
                <c:pt idx="20">
                  <c:v>51.106999999999999</c:v>
                </c:pt>
                <c:pt idx="21">
                  <c:v>39.143999999999998</c:v>
                </c:pt>
                <c:pt idx="22">
                  <c:v>30.998000000000001</c:v>
                </c:pt>
                <c:pt idx="23">
                  <c:v>29.193999999999999</c:v>
                </c:pt>
                <c:pt idx="24">
                  <c:v>26.158999999999999</c:v>
                </c:pt>
                <c:pt idx="25">
                  <c:v>23.231999999999999</c:v>
                </c:pt>
                <c:pt idx="26">
                  <c:v>19.059000000000001</c:v>
                </c:pt>
                <c:pt idx="27">
                  <c:v>27.824000000000002</c:v>
                </c:pt>
                <c:pt idx="28">
                  <c:v>64.206000000000003</c:v>
                </c:pt>
                <c:pt idx="29">
                  <c:v>144.96799999999999</c:v>
                </c:pt>
                <c:pt idx="30">
                  <c:v>173.18600000000001</c:v>
                </c:pt>
                <c:pt idx="31">
                  <c:v>67.825000000000003</c:v>
                </c:pt>
                <c:pt idx="32">
                  <c:v>40.218000000000004</c:v>
                </c:pt>
                <c:pt idx="33">
                  <c:v>38.758000000000003</c:v>
                </c:pt>
                <c:pt idx="34">
                  <c:v>29.815000000000001</c:v>
                </c:pt>
                <c:pt idx="35">
                  <c:v>23.236999999999998</c:v>
                </c:pt>
                <c:pt idx="36">
                  <c:v>21.254999999999999</c:v>
                </c:pt>
                <c:pt idx="37">
                  <c:v>19.058</c:v>
                </c:pt>
                <c:pt idx="38">
                  <c:v>15.688000000000001</c:v>
                </c:pt>
                <c:pt idx="39">
                  <c:v>42.1</c:v>
                </c:pt>
                <c:pt idx="40">
                  <c:v>103.40300000000001</c:v>
                </c:pt>
                <c:pt idx="41">
                  <c:v>181.191</c:v>
                </c:pt>
                <c:pt idx="42">
                  <c:v>150.166</c:v>
                </c:pt>
                <c:pt idx="43">
                  <c:v>64.802000000000007</c:v>
                </c:pt>
                <c:pt idx="44">
                  <c:v>48.460999999999999</c:v>
                </c:pt>
                <c:pt idx="45">
                  <c:v>32.728000000000002</c:v>
                </c:pt>
                <c:pt idx="46">
                  <c:v>30.585000000000001</c:v>
                </c:pt>
                <c:pt idx="47">
                  <c:v>24.661999999999999</c:v>
                </c:pt>
                <c:pt idx="48">
                  <c:v>22.259</c:v>
                </c:pt>
                <c:pt idx="49">
                  <c:v>19.952000000000002</c:v>
                </c:pt>
                <c:pt idx="50">
                  <c:v>16.91</c:v>
                </c:pt>
                <c:pt idx="51">
                  <c:v>26.786000000000001</c:v>
                </c:pt>
                <c:pt idx="52">
                  <c:v>57.594000000000001</c:v>
                </c:pt>
                <c:pt idx="53">
                  <c:v>114.08</c:v>
                </c:pt>
                <c:pt idx="54">
                  <c:v>174.30500000000001</c:v>
                </c:pt>
                <c:pt idx="55">
                  <c:v>72.358000000000004</c:v>
                </c:pt>
                <c:pt idx="56">
                  <c:v>37.646999999999998</c:v>
                </c:pt>
                <c:pt idx="57">
                  <c:v>31.067</c:v>
                </c:pt>
                <c:pt idx="58">
                  <c:v>46.908000000000001</c:v>
                </c:pt>
                <c:pt idx="59">
                  <c:v>39.253999999999998</c:v>
                </c:pt>
              </c:numCache>
            </c:numRef>
          </c:yVal>
          <c:smooth val="1"/>
        </c:ser>
        <c:ser>
          <c:idx val="9"/>
          <c:order val="6"/>
          <c:tx>
            <c:strRef>
              <c:f>RunInformation!$G$12</c:f>
              <c:strCache>
                <c:ptCount val="1"/>
                <c:pt idx="0">
                  <c:v>1987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Comparison!$AE$4:$AE$63</c:f>
              <c:numCache>
                <c:formatCode>0.00</c:formatCode>
                <c:ptCount val="60"/>
                <c:pt idx="0">
                  <c:v>17.998999999999999</c:v>
                </c:pt>
                <c:pt idx="1">
                  <c:v>14.994</c:v>
                </c:pt>
                <c:pt idx="2">
                  <c:v>15.611000000000001</c:v>
                </c:pt>
                <c:pt idx="3">
                  <c:v>20.788</c:v>
                </c:pt>
                <c:pt idx="4">
                  <c:v>45.984999999999999</c:v>
                </c:pt>
                <c:pt idx="5">
                  <c:v>153.85900000000001</c:v>
                </c:pt>
                <c:pt idx="6">
                  <c:v>157.99700000000001</c:v>
                </c:pt>
                <c:pt idx="7">
                  <c:v>55.27</c:v>
                </c:pt>
                <c:pt idx="8">
                  <c:v>36.506</c:v>
                </c:pt>
                <c:pt idx="9">
                  <c:v>28.46</c:v>
                </c:pt>
                <c:pt idx="10">
                  <c:v>24.187000000000001</c:v>
                </c:pt>
                <c:pt idx="11">
                  <c:v>23.385999999999999</c:v>
                </c:pt>
                <c:pt idx="12">
                  <c:v>20.702999999999999</c:v>
                </c:pt>
                <c:pt idx="13">
                  <c:v>18.292000000000002</c:v>
                </c:pt>
                <c:pt idx="14">
                  <c:v>15.522</c:v>
                </c:pt>
                <c:pt idx="15">
                  <c:v>23.704000000000001</c:v>
                </c:pt>
                <c:pt idx="16">
                  <c:v>58.786999999999999</c:v>
                </c:pt>
                <c:pt idx="17">
                  <c:v>135.62100000000001</c:v>
                </c:pt>
                <c:pt idx="18">
                  <c:v>166.85599999999999</c:v>
                </c:pt>
                <c:pt idx="19">
                  <c:v>65.447000000000003</c:v>
                </c:pt>
                <c:pt idx="20">
                  <c:v>38.323999999999998</c:v>
                </c:pt>
                <c:pt idx="21">
                  <c:v>37.037999999999997</c:v>
                </c:pt>
                <c:pt idx="22">
                  <c:v>28.359000000000002</c:v>
                </c:pt>
                <c:pt idx="23">
                  <c:v>21.928999999999998</c:v>
                </c:pt>
                <c:pt idx="24">
                  <c:v>20.027000000000001</c:v>
                </c:pt>
                <c:pt idx="25">
                  <c:v>17.936</c:v>
                </c:pt>
                <c:pt idx="26">
                  <c:v>14.756</c:v>
                </c:pt>
                <c:pt idx="27">
                  <c:v>40.948999999999998</c:v>
                </c:pt>
                <c:pt idx="28">
                  <c:v>101.79600000000001</c:v>
                </c:pt>
                <c:pt idx="29">
                  <c:v>179.52099999999999</c:v>
                </c:pt>
                <c:pt idx="30">
                  <c:v>149.19300000000001</c:v>
                </c:pt>
                <c:pt idx="31">
                  <c:v>64.227000000000004</c:v>
                </c:pt>
                <c:pt idx="32">
                  <c:v>47.948</c:v>
                </c:pt>
                <c:pt idx="33">
                  <c:v>32.295999999999999</c:v>
                </c:pt>
                <c:pt idx="34">
                  <c:v>30.216999999999999</c:v>
                </c:pt>
                <c:pt idx="35">
                  <c:v>24.341000000000001</c:v>
                </c:pt>
                <c:pt idx="36">
                  <c:v>21.927</c:v>
                </c:pt>
                <c:pt idx="37">
                  <c:v>19.645</c:v>
                </c:pt>
                <c:pt idx="38">
                  <c:v>16.664000000000001</c:v>
                </c:pt>
                <c:pt idx="39">
                  <c:v>26.494</c:v>
                </c:pt>
                <c:pt idx="40">
                  <c:v>57.231000000000002</c:v>
                </c:pt>
                <c:pt idx="41">
                  <c:v>113.675</c:v>
                </c:pt>
                <c:pt idx="42">
                  <c:v>174.01</c:v>
                </c:pt>
                <c:pt idx="43">
                  <c:v>72.165999999999997</c:v>
                </c:pt>
                <c:pt idx="44">
                  <c:v>37.488999999999997</c:v>
                </c:pt>
                <c:pt idx="45">
                  <c:v>30.922999999999998</c:v>
                </c:pt>
                <c:pt idx="46">
                  <c:v>46.762</c:v>
                </c:pt>
                <c:pt idx="47">
                  <c:v>39.14</c:v>
                </c:pt>
                <c:pt idx="48">
                  <c:v>27.776</c:v>
                </c:pt>
                <c:pt idx="49">
                  <c:v>22.02</c:v>
                </c:pt>
                <c:pt idx="50">
                  <c:v>19.030999999999999</c:v>
                </c:pt>
                <c:pt idx="51">
                  <c:v>27.51</c:v>
                </c:pt>
                <c:pt idx="52">
                  <c:v>51.731999999999999</c:v>
                </c:pt>
                <c:pt idx="53">
                  <c:v>158.733</c:v>
                </c:pt>
                <c:pt idx="54">
                  <c:v>275.709</c:v>
                </c:pt>
                <c:pt idx="55">
                  <c:v>132.65700000000001</c:v>
                </c:pt>
                <c:pt idx="56">
                  <c:v>56.024000000000001</c:v>
                </c:pt>
                <c:pt idx="57">
                  <c:v>34.773000000000003</c:v>
                </c:pt>
                <c:pt idx="58">
                  <c:v>29.178999999999998</c:v>
                </c:pt>
                <c:pt idx="59">
                  <c:v>26.759</c:v>
                </c:pt>
              </c:numCache>
            </c:numRef>
          </c:yVal>
          <c:smooth val="1"/>
        </c:ser>
        <c:ser>
          <c:idx val="10"/>
          <c:order val="7"/>
          <c:tx>
            <c:strRef>
              <c:f>RunInformation!$G$13</c:f>
              <c:strCache>
                <c:ptCount val="1"/>
                <c:pt idx="0">
                  <c:v>1988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Comparison!$AF$4:$AF$63</c:f>
              <c:numCache>
                <c:formatCode>0.00</c:formatCode>
                <c:ptCount val="60"/>
                <c:pt idx="0">
                  <c:v>18</c:v>
                </c:pt>
                <c:pt idx="1">
                  <c:v>15</c:v>
                </c:pt>
                <c:pt idx="2">
                  <c:v>12.805</c:v>
                </c:pt>
                <c:pt idx="3">
                  <c:v>20.071999999999999</c:v>
                </c:pt>
                <c:pt idx="4">
                  <c:v>57.267000000000003</c:v>
                </c:pt>
                <c:pt idx="5">
                  <c:v>130.88300000000001</c:v>
                </c:pt>
                <c:pt idx="6">
                  <c:v>172.01599999999999</c:v>
                </c:pt>
                <c:pt idx="7">
                  <c:v>73.709999999999994</c:v>
                </c:pt>
                <c:pt idx="8">
                  <c:v>39.475999999999999</c:v>
                </c:pt>
                <c:pt idx="9">
                  <c:v>34.415999999999997</c:v>
                </c:pt>
                <c:pt idx="10">
                  <c:v>29.11</c:v>
                </c:pt>
                <c:pt idx="11">
                  <c:v>22.388000000000002</c:v>
                </c:pt>
                <c:pt idx="12">
                  <c:v>20.404</c:v>
                </c:pt>
                <c:pt idx="13">
                  <c:v>18.260000000000002</c:v>
                </c:pt>
                <c:pt idx="14">
                  <c:v>15.525</c:v>
                </c:pt>
                <c:pt idx="15">
                  <c:v>41.212000000000003</c:v>
                </c:pt>
                <c:pt idx="16">
                  <c:v>102.3</c:v>
                </c:pt>
                <c:pt idx="17">
                  <c:v>180.20500000000001</c:v>
                </c:pt>
                <c:pt idx="18">
                  <c:v>149.857</c:v>
                </c:pt>
                <c:pt idx="19">
                  <c:v>64.760999999999996</c:v>
                </c:pt>
                <c:pt idx="20">
                  <c:v>48.253999999999998</c:v>
                </c:pt>
                <c:pt idx="21">
                  <c:v>32.445999999999998</c:v>
                </c:pt>
                <c:pt idx="22">
                  <c:v>30.292999999999999</c:v>
                </c:pt>
                <c:pt idx="23">
                  <c:v>24.399000000000001</c:v>
                </c:pt>
                <c:pt idx="24">
                  <c:v>22.001999999999999</c:v>
                </c:pt>
                <c:pt idx="25">
                  <c:v>19.710999999999999</c:v>
                </c:pt>
                <c:pt idx="26">
                  <c:v>16.706</c:v>
                </c:pt>
                <c:pt idx="27">
                  <c:v>26.556000000000001</c:v>
                </c:pt>
                <c:pt idx="28">
                  <c:v>57.262999999999998</c:v>
                </c:pt>
                <c:pt idx="29">
                  <c:v>113.664</c:v>
                </c:pt>
                <c:pt idx="30">
                  <c:v>174.02600000000001</c:v>
                </c:pt>
                <c:pt idx="31">
                  <c:v>72.194000000000003</c:v>
                </c:pt>
                <c:pt idx="32">
                  <c:v>37.514000000000003</c:v>
                </c:pt>
                <c:pt idx="33">
                  <c:v>30.942</c:v>
                </c:pt>
                <c:pt idx="34">
                  <c:v>46.774999999999999</c:v>
                </c:pt>
                <c:pt idx="35">
                  <c:v>39.145000000000003</c:v>
                </c:pt>
                <c:pt idx="36">
                  <c:v>27.789000000000001</c:v>
                </c:pt>
                <c:pt idx="37">
                  <c:v>22.033999999999999</c:v>
                </c:pt>
                <c:pt idx="38">
                  <c:v>19.041</c:v>
                </c:pt>
                <c:pt idx="39">
                  <c:v>27.52</c:v>
                </c:pt>
                <c:pt idx="40">
                  <c:v>51.743000000000002</c:v>
                </c:pt>
                <c:pt idx="41">
                  <c:v>158.70699999999999</c:v>
                </c:pt>
                <c:pt idx="42">
                  <c:v>275.7</c:v>
                </c:pt>
                <c:pt idx="43">
                  <c:v>132.66399999999999</c:v>
                </c:pt>
                <c:pt idx="44">
                  <c:v>56.03</c:v>
                </c:pt>
                <c:pt idx="45">
                  <c:v>34.779000000000003</c:v>
                </c:pt>
                <c:pt idx="46">
                  <c:v>29.178999999999998</c:v>
                </c:pt>
                <c:pt idx="47">
                  <c:v>26.76</c:v>
                </c:pt>
                <c:pt idx="48">
                  <c:v>24.422000000000001</c:v>
                </c:pt>
                <c:pt idx="49">
                  <c:v>21.398</c:v>
                </c:pt>
                <c:pt idx="50">
                  <c:v>18.277999999999999</c:v>
                </c:pt>
                <c:pt idx="51">
                  <c:v>28.143999999999998</c:v>
                </c:pt>
                <c:pt idx="52">
                  <c:v>70.474999999999994</c:v>
                </c:pt>
                <c:pt idx="53">
                  <c:v>197.00800000000001</c:v>
                </c:pt>
                <c:pt idx="54">
                  <c:v>171.69499999999999</c:v>
                </c:pt>
                <c:pt idx="55">
                  <c:v>67.637</c:v>
                </c:pt>
                <c:pt idx="56">
                  <c:v>50.924999999999997</c:v>
                </c:pt>
                <c:pt idx="57">
                  <c:v>42.488999999999997</c:v>
                </c:pt>
                <c:pt idx="58">
                  <c:v>28.494</c:v>
                </c:pt>
                <c:pt idx="59">
                  <c:v>23.86</c:v>
                </c:pt>
              </c:numCache>
            </c:numRef>
          </c:yVal>
          <c:smooth val="1"/>
        </c:ser>
        <c:ser>
          <c:idx val="11"/>
          <c:order val="8"/>
          <c:tx>
            <c:strRef>
              <c:f>RunInformation!$G$14</c:f>
              <c:strCache>
                <c:ptCount val="1"/>
                <c:pt idx="0">
                  <c:v>1989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Comparison!$AG$4:$AG$63</c:f>
              <c:numCache>
                <c:formatCode>0.00</c:formatCode>
                <c:ptCount val="60"/>
                <c:pt idx="0">
                  <c:v>17.998999999999999</c:v>
                </c:pt>
                <c:pt idx="1">
                  <c:v>14.997999999999999</c:v>
                </c:pt>
                <c:pt idx="2">
                  <c:v>13.032</c:v>
                </c:pt>
                <c:pt idx="3">
                  <c:v>36.799999999999997</c:v>
                </c:pt>
                <c:pt idx="4">
                  <c:v>89.433999999999997</c:v>
                </c:pt>
                <c:pt idx="5">
                  <c:v>157.93</c:v>
                </c:pt>
                <c:pt idx="6">
                  <c:v>134.17599999999999</c:v>
                </c:pt>
                <c:pt idx="7">
                  <c:v>57.058</c:v>
                </c:pt>
                <c:pt idx="8">
                  <c:v>45.014000000000003</c:v>
                </c:pt>
                <c:pt idx="9">
                  <c:v>27.850999999999999</c:v>
                </c:pt>
                <c:pt idx="10">
                  <c:v>28.646999999999998</c:v>
                </c:pt>
                <c:pt idx="11">
                  <c:v>23.05</c:v>
                </c:pt>
                <c:pt idx="12">
                  <c:v>20.75</c:v>
                </c:pt>
                <c:pt idx="13">
                  <c:v>18.587</c:v>
                </c:pt>
                <c:pt idx="14">
                  <c:v>16.446999999999999</c:v>
                </c:pt>
                <c:pt idx="15">
                  <c:v>26.094000000000001</c:v>
                </c:pt>
                <c:pt idx="16">
                  <c:v>56.886000000000003</c:v>
                </c:pt>
                <c:pt idx="17">
                  <c:v>115.39100000000001</c:v>
                </c:pt>
                <c:pt idx="18">
                  <c:v>170.714</c:v>
                </c:pt>
                <c:pt idx="19">
                  <c:v>70.456000000000003</c:v>
                </c:pt>
                <c:pt idx="20">
                  <c:v>36.859000000000002</c:v>
                </c:pt>
                <c:pt idx="21">
                  <c:v>31.292000000000002</c:v>
                </c:pt>
                <c:pt idx="22">
                  <c:v>46.098999999999997</c:v>
                </c:pt>
                <c:pt idx="23">
                  <c:v>38.109000000000002</c:v>
                </c:pt>
                <c:pt idx="24">
                  <c:v>27.138999999999999</c:v>
                </c:pt>
                <c:pt idx="25">
                  <c:v>21.663</c:v>
                </c:pt>
                <c:pt idx="26">
                  <c:v>18.861000000000001</c:v>
                </c:pt>
                <c:pt idx="27">
                  <c:v>27.440999999999999</c:v>
                </c:pt>
                <c:pt idx="28">
                  <c:v>52.225999999999999</c:v>
                </c:pt>
                <c:pt idx="29">
                  <c:v>165.99199999999999</c:v>
                </c:pt>
                <c:pt idx="30">
                  <c:v>273.91500000000002</c:v>
                </c:pt>
                <c:pt idx="31">
                  <c:v>128.04</c:v>
                </c:pt>
                <c:pt idx="32">
                  <c:v>54.790999999999997</c:v>
                </c:pt>
                <c:pt idx="33">
                  <c:v>34.426000000000002</c:v>
                </c:pt>
                <c:pt idx="34">
                  <c:v>28.986000000000001</c:v>
                </c:pt>
                <c:pt idx="35">
                  <c:v>26.664000000000001</c:v>
                </c:pt>
                <c:pt idx="36">
                  <c:v>24.228000000000002</c:v>
                </c:pt>
                <c:pt idx="37">
                  <c:v>21.276</c:v>
                </c:pt>
                <c:pt idx="38">
                  <c:v>18.254999999999999</c:v>
                </c:pt>
                <c:pt idx="39">
                  <c:v>28.68</c:v>
                </c:pt>
                <c:pt idx="40">
                  <c:v>74.090999999999994</c:v>
                </c:pt>
                <c:pt idx="41">
                  <c:v>200.411</c:v>
                </c:pt>
                <c:pt idx="42">
                  <c:v>168.56800000000001</c:v>
                </c:pt>
                <c:pt idx="43">
                  <c:v>66.352999999999994</c:v>
                </c:pt>
                <c:pt idx="44">
                  <c:v>51.274999999999999</c:v>
                </c:pt>
                <c:pt idx="45">
                  <c:v>41.405999999999999</c:v>
                </c:pt>
                <c:pt idx="46">
                  <c:v>28.294</c:v>
                </c:pt>
                <c:pt idx="47">
                  <c:v>23.802</c:v>
                </c:pt>
                <c:pt idx="48">
                  <c:v>21.959</c:v>
                </c:pt>
                <c:pt idx="49">
                  <c:v>20.001000000000001</c:v>
                </c:pt>
                <c:pt idx="50">
                  <c:v>18.434000000000001</c:v>
                </c:pt>
                <c:pt idx="51">
                  <c:v>32.661999999999999</c:v>
                </c:pt>
                <c:pt idx="52">
                  <c:v>93.281999999999996</c:v>
                </c:pt>
                <c:pt idx="53">
                  <c:v>273.74099999999999</c:v>
                </c:pt>
                <c:pt idx="54">
                  <c:v>413.55799999999999</c:v>
                </c:pt>
                <c:pt idx="55">
                  <c:v>197.91800000000001</c:v>
                </c:pt>
                <c:pt idx="56">
                  <c:v>66.626000000000005</c:v>
                </c:pt>
                <c:pt idx="57">
                  <c:v>55.801000000000002</c:v>
                </c:pt>
                <c:pt idx="58">
                  <c:v>47.567999999999998</c:v>
                </c:pt>
                <c:pt idx="59">
                  <c:v>36.851999999999997</c:v>
                </c:pt>
              </c:numCache>
            </c:numRef>
          </c:yVal>
          <c:smooth val="1"/>
        </c:ser>
        <c:ser>
          <c:idx val="12"/>
          <c:order val="9"/>
          <c:tx>
            <c:strRef>
              <c:f>RunInformation!$G$15</c:f>
              <c:strCache>
                <c:ptCount val="1"/>
                <c:pt idx="0">
                  <c:v>1990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Comparison!$AH$4:$AH$63</c:f>
              <c:numCache>
                <c:formatCode>0.00</c:formatCode>
                <c:ptCount val="60"/>
                <c:pt idx="0">
                  <c:v>18</c:v>
                </c:pt>
                <c:pt idx="1">
                  <c:v>15.016999999999999</c:v>
                </c:pt>
                <c:pt idx="2">
                  <c:v>14.467000000000001</c:v>
                </c:pt>
                <c:pt idx="3">
                  <c:v>25.966999999999999</c:v>
                </c:pt>
                <c:pt idx="4">
                  <c:v>58.472999999999999</c:v>
                </c:pt>
                <c:pt idx="5">
                  <c:v>107.818</c:v>
                </c:pt>
                <c:pt idx="6">
                  <c:v>182.054</c:v>
                </c:pt>
                <c:pt idx="7">
                  <c:v>80</c:v>
                </c:pt>
                <c:pt idx="8">
                  <c:v>39.243000000000002</c:v>
                </c:pt>
                <c:pt idx="9">
                  <c:v>28.902999999999999</c:v>
                </c:pt>
                <c:pt idx="10">
                  <c:v>47.241999999999997</c:v>
                </c:pt>
                <c:pt idx="11">
                  <c:v>39.546999999999997</c:v>
                </c:pt>
                <c:pt idx="12">
                  <c:v>28.048999999999999</c:v>
                </c:pt>
                <c:pt idx="13">
                  <c:v>22.28</c:v>
                </c:pt>
                <c:pt idx="14">
                  <c:v>19.986000000000001</c:v>
                </c:pt>
                <c:pt idx="15">
                  <c:v>27.869</c:v>
                </c:pt>
                <c:pt idx="16">
                  <c:v>52.640999999999998</c:v>
                </c:pt>
                <c:pt idx="17">
                  <c:v>168.221</c:v>
                </c:pt>
                <c:pt idx="18">
                  <c:v>276.08100000000002</c:v>
                </c:pt>
                <c:pt idx="19">
                  <c:v>129.40700000000001</c:v>
                </c:pt>
                <c:pt idx="20">
                  <c:v>55.341000000000001</c:v>
                </c:pt>
                <c:pt idx="21">
                  <c:v>34.72</c:v>
                </c:pt>
                <c:pt idx="22">
                  <c:v>29.206</c:v>
                </c:pt>
                <c:pt idx="23">
                  <c:v>26.847000000000001</c:v>
                </c:pt>
                <c:pt idx="24">
                  <c:v>24.396999999999998</c:v>
                </c:pt>
                <c:pt idx="25">
                  <c:v>21.428000000000001</c:v>
                </c:pt>
                <c:pt idx="26">
                  <c:v>18.38</c:v>
                </c:pt>
                <c:pt idx="27">
                  <c:v>28.821000000000002</c:v>
                </c:pt>
                <c:pt idx="28">
                  <c:v>74.311999999999998</c:v>
                </c:pt>
                <c:pt idx="29">
                  <c:v>200.70099999999999</c:v>
                </c:pt>
                <c:pt idx="30">
                  <c:v>168.71</c:v>
                </c:pt>
                <c:pt idx="31">
                  <c:v>66.430000000000007</c:v>
                </c:pt>
                <c:pt idx="32">
                  <c:v>51.341999999999999</c:v>
                </c:pt>
                <c:pt idx="33">
                  <c:v>41.462000000000003</c:v>
                </c:pt>
                <c:pt idx="34">
                  <c:v>28.341000000000001</c:v>
                </c:pt>
                <c:pt idx="35">
                  <c:v>23.844000000000001</c:v>
                </c:pt>
                <c:pt idx="36">
                  <c:v>21.998000000000001</c:v>
                </c:pt>
                <c:pt idx="37">
                  <c:v>20.036999999999999</c:v>
                </c:pt>
                <c:pt idx="38">
                  <c:v>18.463999999999999</c:v>
                </c:pt>
                <c:pt idx="39">
                  <c:v>32.698</c:v>
                </c:pt>
                <c:pt idx="40">
                  <c:v>93.334999999999994</c:v>
                </c:pt>
                <c:pt idx="41">
                  <c:v>273.858</c:v>
                </c:pt>
                <c:pt idx="42">
                  <c:v>413.60300000000001</c:v>
                </c:pt>
                <c:pt idx="43">
                  <c:v>197.93700000000001</c:v>
                </c:pt>
                <c:pt idx="44">
                  <c:v>66.638000000000005</c:v>
                </c:pt>
                <c:pt idx="45">
                  <c:v>55.811</c:v>
                </c:pt>
                <c:pt idx="46">
                  <c:v>47.578000000000003</c:v>
                </c:pt>
                <c:pt idx="47">
                  <c:v>36.860999999999997</c:v>
                </c:pt>
                <c:pt idx="48">
                  <c:v>31.972000000000001</c:v>
                </c:pt>
                <c:pt idx="49">
                  <c:v>28.611000000000001</c:v>
                </c:pt>
                <c:pt idx="50">
                  <c:v>23.314</c:v>
                </c:pt>
                <c:pt idx="51">
                  <c:v>41.113999999999997</c:v>
                </c:pt>
                <c:pt idx="52">
                  <c:v>78.322000000000003</c:v>
                </c:pt>
                <c:pt idx="53">
                  <c:v>214.346</c:v>
                </c:pt>
                <c:pt idx="54">
                  <c:v>223.869</c:v>
                </c:pt>
                <c:pt idx="55">
                  <c:v>72.009</c:v>
                </c:pt>
                <c:pt idx="56">
                  <c:v>41.21</c:v>
                </c:pt>
                <c:pt idx="57">
                  <c:v>36.720999999999997</c:v>
                </c:pt>
                <c:pt idx="58">
                  <c:v>32.93</c:v>
                </c:pt>
                <c:pt idx="59">
                  <c:v>29.98</c:v>
                </c:pt>
              </c:numCache>
            </c:numRef>
          </c:yVal>
          <c:smooth val="1"/>
        </c:ser>
        <c:ser>
          <c:idx val="13"/>
          <c:order val="10"/>
          <c:tx>
            <c:strRef>
              <c:f>RunInformation!$G$16</c:f>
              <c:strCache>
                <c:ptCount val="1"/>
                <c:pt idx="0">
                  <c:v>1991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Comparison!$AI$4:$AI$63</c:f>
              <c:numCache>
                <c:formatCode>0.00</c:formatCode>
                <c:ptCount val="60"/>
                <c:pt idx="0">
                  <c:v>18.010999999999999</c:v>
                </c:pt>
                <c:pt idx="1">
                  <c:v>15.012</c:v>
                </c:pt>
                <c:pt idx="2">
                  <c:v>14.156000000000001</c:v>
                </c:pt>
                <c:pt idx="3">
                  <c:v>21.956</c:v>
                </c:pt>
                <c:pt idx="4">
                  <c:v>41.692999999999998</c:v>
                </c:pt>
                <c:pt idx="5">
                  <c:v>101.751</c:v>
                </c:pt>
                <c:pt idx="6">
                  <c:v>215</c:v>
                </c:pt>
                <c:pt idx="7">
                  <c:v>111.33</c:v>
                </c:pt>
                <c:pt idx="8">
                  <c:v>48.991999999999997</c:v>
                </c:pt>
                <c:pt idx="9">
                  <c:v>28.292000000000002</c:v>
                </c:pt>
                <c:pt idx="10">
                  <c:v>25.978999999999999</c:v>
                </c:pt>
                <c:pt idx="11">
                  <c:v>23.997</c:v>
                </c:pt>
                <c:pt idx="12">
                  <c:v>21.834</c:v>
                </c:pt>
                <c:pt idx="13">
                  <c:v>19.038</c:v>
                </c:pt>
                <c:pt idx="14">
                  <c:v>16.946000000000002</c:v>
                </c:pt>
                <c:pt idx="15">
                  <c:v>26.513999999999999</c:v>
                </c:pt>
                <c:pt idx="16">
                  <c:v>70.981999999999999</c:v>
                </c:pt>
                <c:pt idx="17">
                  <c:v>195.209</c:v>
                </c:pt>
                <c:pt idx="18">
                  <c:v>165.952</c:v>
                </c:pt>
                <c:pt idx="19">
                  <c:v>65.692999999999998</c:v>
                </c:pt>
                <c:pt idx="20">
                  <c:v>50.539000000000001</c:v>
                </c:pt>
                <c:pt idx="21">
                  <c:v>40.753</c:v>
                </c:pt>
                <c:pt idx="22">
                  <c:v>27.727</c:v>
                </c:pt>
                <c:pt idx="23">
                  <c:v>23.286999999999999</c:v>
                </c:pt>
                <c:pt idx="24">
                  <c:v>21.471</c:v>
                </c:pt>
                <c:pt idx="25">
                  <c:v>19.552</c:v>
                </c:pt>
                <c:pt idx="26">
                  <c:v>18.059999999999999</c:v>
                </c:pt>
                <c:pt idx="27">
                  <c:v>32.21</c:v>
                </c:pt>
                <c:pt idx="28">
                  <c:v>92.655000000000001</c:v>
                </c:pt>
                <c:pt idx="29">
                  <c:v>272.45999999999998</c:v>
                </c:pt>
                <c:pt idx="30">
                  <c:v>412.69099999999997</c:v>
                </c:pt>
                <c:pt idx="31">
                  <c:v>197.63200000000001</c:v>
                </c:pt>
                <c:pt idx="32">
                  <c:v>66.471999999999994</c:v>
                </c:pt>
                <c:pt idx="33">
                  <c:v>55.665999999999997</c:v>
                </c:pt>
                <c:pt idx="34">
                  <c:v>47.445999999999998</c:v>
                </c:pt>
                <c:pt idx="35">
                  <c:v>36.747999999999998</c:v>
                </c:pt>
                <c:pt idx="36">
                  <c:v>31.867000000000001</c:v>
                </c:pt>
                <c:pt idx="37">
                  <c:v>28.513999999999999</c:v>
                </c:pt>
                <c:pt idx="38">
                  <c:v>23.233000000000001</c:v>
                </c:pt>
                <c:pt idx="39">
                  <c:v>41.015999999999998</c:v>
                </c:pt>
                <c:pt idx="40">
                  <c:v>78.182000000000002</c:v>
                </c:pt>
                <c:pt idx="41">
                  <c:v>214.12799999999999</c:v>
                </c:pt>
                <c:pt idx="42">
                  <c:v>223.77799999999999</c:v>
                </c:pt>
                <c:pt idx="43">
                  <c:v>71.960999999999999</c:v>
                </c:pt>
                <c:pt idx="44">
                  <c:v>41.164000000000001</c:v>
                </c:pt>
                <c:pt idx="45">
                  <c:v>36.682000000000002</c:v>
                </c:pt>
                <c:pt idx="46">
                  <c:v>32.892000000000003</c:v>
                </c:pt>
                <c:pt idx="47">
                  <c:v>29.946000000000002</c:v>
                </c:pt>
                <c:pt idx="48">
                  <c:v>25.82</c:v>
                </c:pt>
                <c:pt idx="49">
                  <c:v>22.984999999999999</c:v>
                </c:pt>
                <c:pt idx="50">
                  <c:v>22.85</c:v>
                </c:pt>
                <c:pt idx="51">
                  <c:v>49.472999999999999</c:v>
                </c:pt>
                <c:pt idx="52">
                  <c:v>60.954999999999998</c:v>
                </c:pt>
                <c:pt idx="53">
                  <c:v>188.053</c:v>
                </c:pt>
                <c:pt idx="54">
                  <c:v>543.82299999999998</c:v>
                </c:pt>
                <c:pt idx="55">
                  <c:v>502.125</c:v>
                </c:pt>
                <c:pt idx="56">
                  <c:v>136.07300000000001</c:v>
                </c:pt>
                <c:pt idx="57">
                  <c:v>63.753999999999998</c:v>
                </c:pt>
                <c:pt idx="58">
                  <c:v>56.777000000000001</c:v>
                </c:pt>
                <c:pt idx="59">
                  <c:v>43.121000000000002</c:v>
                </c:pt>
              </c:numCache>
            </c:numRef>
          </c:yVal>
          <c:smooth val="1"/>
        </c:ser>
        <c:ser>
          <c:idx val="14"/>
          <c:order val="11"/>
          <c:tx>
            <c:strRef>
              <c:f>RunInformation!$G$17</c:f>
              <c:strCache>
                <c:ptCount val="1"/>
                <c:pt idx="0">
                  <c:v>1992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Comparison!$AJ$4:$AJ$63</c:f>
              <c:numCache>
                <c:formatCode>0.00</c:formatCode>
                <c:ptCount val="60"/>
                <c:pt idx="0">
                  <c:v>17.998999999999999</c:v>
                </c:pt>
                <c:pt idx="1">
                  <c:v>14.993</c:v>
                </c:pt>
                <c:pt idx="2">
                  <c:v>13.199</c:v>
                </c:pt>
                <c:pt idx="3">
                  <c:v>21.451000000000001</c:v>
                </c:pt>
                <c:pt idx="4">
                  <c:v>55.588999999999999</c:v>
                </c:pt>
                <c:pt idx="5">
                  <c:v>133.24700000000001</c:v>
                </c:pt>
                <c:pt idx="6">
                  <c:v>115.745</c:v>
                </c:pt>
                <c:pt idx="7">
                  <c:v>42.116</c:v>
                </c:pt>
                <c:pt idx="8">
                  <c:v>40.203000000000003</c:v>
                </c:pt>
                <c:pt idx="9">
                  <c:v>33</c:v>
                </c:pt>
                <c:pt idx="10">
                  <c:v>23.52</c:v>
                </c:pt>
                <c:pt idx="11">
                  <c:v>19.643999999999998</c:v>
                </c:pt>
                <c:pt idx="12">
                  <c:v>18.12</c:v>
                </c:pt>
                <c:pt idx="13">
                  <c:v>16.523</c:v>
                </c:pt>
                <c:pt idx="14">
                  <c:v>16.111999999999998</c:v>
                </c:pt>
                <c:pt idx="15">
                  <c:v>29.529</c:v>
                </c:pt>
                <c:pt idx="16">
                  <c:v>89.147999999999996</c:v>
                </c:pt>
                <c:pt idx="17">
                  <c:v>261.286</c:v>
                </c:pt>
                <c:pt idx="18">
                  <c:v>404.04500000000002</c:v>
                </c:pt>
                <c:pt idx="19">
                  <c:v>195.72</c:v>
                </c:pt>
                <c:pt idx="20">
                  <c:v>65.67</c:v>
                </c:pt>
                <c:pt idx="21">
                  <c:v>54.884</c:v>
                </c:pt>
                <c:pt idx="22">
                  <c:v>46.741999999999997</c:v>
                </c:pt>
                <c:pt idx="23">
                  <c:v>36.155000000000001</c:v>
                </c:pt>
                <c:pt idx="24">
                  <c:v>31.33</c:v>
                </c:pt>
                <c:pt idx="25">
                  <c:v>28.018999999999998</c:v>
                </c:pt>
                <c:pt idx="26">
                  <c:v>22.821999999999999</c:v>
                </c:pt>
                <c:pt idx="27">
                  <c:v>40.545999999999999</c:v>
                </c:pt>
                <c:pt idx="28">
                  <c:v>77.554000000000002</c:v>
                </c:pt>
                <c:pt idx="29">
                  <c:v>213.173</c:v>
                </c:pt>
                <c:pt idx="30">
                  <c:v>223.26</c:v>
                </c:pt>
                <c:pt idx="31">
                  <c:v>71.707999999999998</c:v>
                </c:pt>
                <c:pt idx="32">
                  <c:v>40.954000000000001</c:v>
                </c:pt>
                <c:pt idx="33">
                  <c:v>36.512</c:v>
                </c:pt>
                <c:pt idx="34">
                  <c:v>32.723999999999997</c:v>
                </c:pt>
                <c:pt idx="35">
                  <c:v>29.792000000000002</c:v>
                </c:pt>
                <c:pt idx="36">
                  <c:v>25.675999999999998</c:v>
                </c:pt>
                <c:pt idx="37">
                  <c:v>22.853000000000002</c:v>
                </c:pt>
                <c:pt idx="38">
                  <c:v>22.736999999999998</c:v>
                </c:pt>
                <c:pt idx="39">
                  <c:v>49.33</c:v>
                </c:pt>
                <c:pt idx="40">
                  <c:v>60.808</c:v>
                </c:pt>
                <c:pt idx="41">
                  <c:v>187.762</c:v>
                </c:pt>
                <c:pt idx="42">
                  <c:v>543.45799999999997</c:v>
                </c:pt>
                <c:pt idx="43">
                  <c:v>502.00200000000001</c:v>
                </c:pt>
                <c:pt idx="44">
                  <c:v>136.02699999999999</c:v>
                </c:pt>
                <c:pt idx="45">
                  <c:v>63.719000000000001</c:v>
                </c:pt>
                <c:pt idx="46">
                  <c:v>56.743000000000002</c:v>
                </c:pt>
                <c:pt idx="47">
                  <c:v>43.091999999999999</c:v>
                </c:pt>
                <c:pt idx="48">
                  <c:v>38.930999999999997</c:v>
                </c:pt>
                <c:pt idx="49">
                  <c:v>33.932000000000002</c:v>
                </c:pt>
                <c:pt idx="50">
                  <c:v>30.204999999999998</c:v>
                </c:pt>
                <c:pt idx="51">
                  <c:v>40.073</c:v>
                </c:pt>
                <c:pt idx="52">
                  <c:v>87.932000000000002</c:v>
                </c:pt>
                <c:pt idx="53">
                  <c:v>345.27</c:v>
                </c:pt>
                <c:pt idx="54">
                  <c:v>314.45600000000002</c:v>
                </c:pt>
                <c:pt idx="55">
                  <c:v>126.88200000000001</c:v>
                </c:pt>
                <c:pt idx="56">
                  <c:v>52.64</c:v>
                </c:pt>
                <c:pt idx="57">
                  <c:v>40.414999999999999</c:v>
                </c:pt>
                <c:pt idx="58">
                  <c:v>45.344999999999999</c:v>
                </c:pt>
                <c:pt idx="59">
                  <c:v>35.512999999999998</c:v>
                </c:pt>
              </c:numCache>
            </c:numRef>
          </c:yVal>
          <c:smooth val="1"/>
        </c:ser>
        <c:ser>
          <c:idx val="15"/>
          <c:order val="12"/>
          <c:tx>
            <c:strRef>
              <c:f>RunInformation!$G$18</c:f>
              <c:strCache>
                <c:ptCount val="1"/>
                <c:pt idx="0">
                  <c:v>1993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Comparison!$AK$4:$AK$63</c:f>
              <c:numCache>
                <c:formatCode>0.00</c:formatCode>
                <c:ptCount val="60"/>
                <c:pt idx="0">
                  <c:v>17.998999999999999</c:v>
                </c:pt>
                <c:pt idx="1">
                  <c:v>15.266</c:v>
                </c:pt>
                <c:pt idx="2">
                  <c:v>14.861000000000001</c:v>
                </c:pt>
                <c:pt idx="3">
                  <c:v>27.474</c:v>
                </c:pt>
                <c:pt idx="4">
                  <c:v>81.007000000000005</c:v>
                </c:pt>
                <c:pt idx="5">
                  <c:v>232.65199999999999</c:v>
                </c:pt>
                <c:pt idx="6">
                  <c:v>363.976</c:v>
                </c:pt>
                <c:pt idx="7">
                  <c:v>176.03</c:v>
                </c:pt>
                <c:pt idx="8">
                  <c:v>61.210999999999999</c:v>
                </c:pt>
                <c:pt idx="9">
                  <c:v>47.957000000000001</c:v>
                </c:pt>
                <c:pt idx="10">
                  <c:v>44.795999999999999</c:v>
                </c:pt>
                <c:pt idx="11">
                  <c:v>34.579000000000001</c:v>
                </c:pt>
                <c:pt idx="12">
                  <c:v>29.908000000000001</c:v>
                </c:pt>
                <c:pt idx="13">
                  <c:v>26.748999999999999</c:v>
                </c:pt>
                <c:pt idx="14">
                  <c:v>22.57</c:v>
                </c:pt>
                <c:pt idx="15">
                  <c:v>39.792999999999999</c:v>
                </c:pt>
                <c:pt idx="16">
                  <c:v>77.456000000000003</c:v>
                </c:pt>
                <c:pt idx="17">
                  <c:v>217.59399999999999</c:v>
                </c:pt>
                <c:pt idx="18">
                  <c:v>217.173</c:v>
                </c:pt>
                <c:pt idx="19">
                  <c:v>69.25</c:v>
                </c:pt>
                <c:pt idx="20">
                  <c:v>40.296999999999997</c:v>
                </c:pt>
                <c:pt idx="21">
                  <c:v>36.106999999999999</c:v>
                </c:pt>
                <c:pt idx="22">
                  <c:v>32.216999999999999</c:v>
                </c:pt>
                <c:pt idx="23">
                  <c:v>29.234000000000002</c:v>
                </c:pt>
                <c:pt idx="24">
                  <c:v>25.216999999999999</c:v>
                </c:pt>
                <c:pt idx="25">
                  <c:v>22.484000000000002</c:v>
                </c:pt>
                <c:pt idx="26">
                  <c:v>22.756</c:v>
                </c:pt>
                <c:pt idx="27">
                  <c:v>49.408000000000001</c:v>
                </c:pt>
                <c:pt idx="28">
                  <c:v>62.975000000000001</c:v>
                </c:pt>
                <c:pt idx="29">
                  <c:v>193.32400000000001</c:v>
                </c:pt>
                <c:pt idx="30">
                  <c:v>555.16200000000003</c:v>
                </c:pt>
                <c:pt idx="31">
                  <c:v>490.20499999999998</c:v>
                </c:pt>
                <c:pt idx="32">
                  <c:v>130.95699999999999</c:v>
                </c:pt>
                <c:pt idx="33">
                  <c:v>62.835999999999999</c:v>
                </c:pt>
                <c:pt idx="34">
                  <c:v>56.03</c:v>
                </c:pt>
                <c:pt idx="35">
                  <c:v>42.768000000000001</c:v>
                </c:pt>
                <c:pt idx="36">
                  <c:v>38.637999999999998</c:v>
                </c:pt>
                <c:pt idx="37">
                  <c:v>33.771000000000001</c:v>
                </c:pt>
                <c:pt idx="38">
                  <c:v>30.353999999999999</c:v>
                </c:pt>
                <c:pt idx="39">
                  <c:v>40.415999999999997</c:v>
                </c:pt>
                <c:pt idx="40">
                  <c:v>89.558999999999997</c:v>
                </c:pt>
                <c:pt idx="41">
                  <c:v>352.233</c:v>
                </c:pt>
                <c:pt idx="42">
                  <c:v>312.60500000000002</c:v>
                </c:pt>
                <c:pt idx="43">
                  <c:v>122.018</c:v>
                </c:pt>
                <c:pt idx="44">
                  <c:v>51.811</c:v>
                </c:pt>
                <c:pt idx="45">
                  <c:v>40.344999999999999</c:v>
                </c:pt>
                <c:pt idx="46">
                  <c:v>45.075000000000003</c:v>
                </c:pt>
                <c:pt idx="47">
                  <c:v>35.395000000000003</c:v>
                </c:pt>
                <c:pt idx="48">
                  <c:v>31.603999999999999</c:v>
                </c:pt>
                <c:pt idx="49">
                  <c:v>27.166</c:v>
                </c:pt>
                <c:pt idx="50">
                  <c:v>22.186</c:v>
                </c:pt>
                <c:pt idx="51">
                  <c:v>39.328000000000003</c:v>
                </c:pt>
                <c:pt idx="52">
                  <c:v>79.296999999999997</c:v>
                </c:pt>
                <c:pt idx="53">
                  <c:v>311.75299999999999</c:v>
                </c:pt>
                <c:pt idx="54">
                  <c:v>512.41999999999996</c:v>
                </c:pt>
                <c:pt idx="55">
                  <c:v>189.226</c:v>
                </c:pt>
                <c:pt idx="56">
                  <c:v>79.947000000000003</c:v>
                </c:pt>
                <c:pt idx="57">
                  <c:v>56.43</c:v>
                </c:pt>
                <c:pt idx="58">
                  <c:v>58.216999999999999</c:v>
                </c:pt>
                <c:pt idx="59">
                  <c:v>41.255000000000003</c:v>
                </c:pt>
              </c:numCache>
            </c:numRef>
          </c:yVal>
          <c:smooth val="1"/>
        </c:ser>
        <c:ser>
          <c:idx val="16"/>
          <c:order val="13"/>
          <c:tx>
            <c:strRef>
              <c:f>RunInformation!$G$19</c:f>
              <c:strCache>
                <c:ptCount val="1"/>
                <c:pt idx="0">
                  <c:v>1994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Comparison!$AL$4:$AL$63</c:f>
              <c:numCache>
                <c:formatCode>0.00</c:formatCode>
                <c:ptCount val="60"/>
                <c:pt idx="0">
                  <c:v>18</c:v>
                </c:pt>
                <c:pt idx="1">
                  <c:v>14.997</c:v>
                </c:pt>
                <c:pt idx="2">
                  <c:v>12.925000000000001</c:v>
                </c:pt>
                <c:pt idx="3">
                  <c:v>26.533999999999999</c:v>
                </c:pt>
                <c:pt idx="4">
                  <c:v>48.456000000000003</c:v>
                </c:pt>
                <c:pt idx="5">
                  <c:v>137.26499999999999</c:v>
                </c:pt>
                <c:pt idx="6">
                  <c:v>155.67599999999999</c:v>
                </c:pt>
                <c:pt idx="7">
                  <c:v>50.186</c:v>
                </c:pt>
                <c:pt idx="8">
                  <c:v>30.821999999999999</c:v>
                </c:pt>
                <c:pt idx="9">
                  <c:v>26.361999999999998</c:v>
                </c:pt>
                <c:pt idx="10">
                  <c:v>25.949000000000002</c:v>
                </c:pt>
                <c:pt idx="11">
                  <c:v>23.984999999999999</c:v>
                </c:pt>
                <c:pt idx="12">
                  <c:v>20.164000000000001</c:v>
                </c:pt>
                <c:pt idx="13">
                  <c:v>17.856000000000002</c:v>
                </c:pt>
                <c:pt idx="14">
                  <c:v>19.57</c:v>
                </c:pt>
                <c:pt idx="15">
                  <c:v>44.448999999999998</c:v>
                </c:pt>
                <c:pt idx="16">
                  <c:v>57.77</c:v>
                </c:pt>
                <c:pt idx="17">
                  <c:v>183.54599999999999</c:v>
                </c:pt>
                <c:pt idx="18">
                  <c:v>539.51199999999994</c:v>
                </c:pt>
                <c:pt idx="19">
                  <c:v>485.47699999999998</c:v>
                </c:pt>
                <c:pt idx="20">
                  <c:v>129.73699999999999</c:v>
                </c:pt>
                <c:pt idx="21">
                  <c:v>61.914999999999999</c:v>
                </c:pt>
                <c:pt idx="22">
                  <c:v>55.128</c:v>
                </c:pt>
                <c:pt idx="23">
                  <c:v>42.006999999999998</c:v>
                </c:pt>
                <c:pt idx="24">
                  <c:v>37.924999999999997</c:v>
                </c:pt>
                <c:pt idx="25">
                  <c:v>33.116</c:v>
                </c:pt>
                <c:pt idx="26">
                  <c:v>29.78</c:v>
                </c:pt>
                <c:pt idx="27">
                  <c:v>39.646000000000001</c:v>
                </c:pt>
                <c:pt idx="28">
                  <c:v>88.537000000000006</c:v>
                </c:pt>
                <c:pt idx="29">
                  <c:v>350.93400000000003</c:v>
                </c:pt>
                <c:pt idx="30">
                  <c:v>312.07299999999998</c:v>
                </c:pt>
                <c:pt idx="31">
                  <c:v>121.70099999999999</c:v>
                </c:pt>
                <c:pt idx="32">
                  <c:v>51.54</c:v>
                </c:pt>
                <c:pt idx="33">
                  <c:v>40.097000000000001</c:v>
                </c:pt>
                <c:pt idx="34">
                  <c:v>44.835999999999999</c:v>
                </c:pt>
                <c:pt idx="35">
                  <c:v>35.180999999999997</c:v>
                </c:pt>
                <c:pt idx="36">
                  <c:v>31.405000000000001</c:v>
                </c:pt>
                <c:pt idx="37">
                  <c:v>26.986000000000001</c:v>
                </c:pt>
                <c:pt idx="38">
                  <c:v>22.035</c:v>
                </c:pt>
                <c:pt idx="39">
                  <c:v>39.121000000000002</c:v>
                </c:pt>
                <c:pt idx="40">
                  <c:v>79.022000000000006</c:v>
                </c:pt>
                <c:pt idx="41">
                  <c:v>311.32900000000001</c:v>
                </c:pt>
                <c:pt idx="42">
                  <c:v>512.18499999999995</c:v>
                </c:pt>
                <c:pt idx="43">
                  <c:v>189.136</c:v>
                </c:pt>
                <c:pt idx="44">
                  <c:v>79.875</c:v>
                </c:pt>
                <c:pt idx="45">
                  <c:v>56.372</c:v>
                </c:pt>
                <c:pt idx="46">
                  <c:v>58.161999999999999</c:v>
                </c:pt>
                <c:pt idx="47">
                  <c:v>41.203000000000003</c:v>
                </c:pt>
                <c:pt idx="48">
                  <c:v>34.366999999999997</c:v>
                </c:pt>
                <c:pt idx="49">
                  <c:v>30.869</c:v>
                </c:pt>
                <c:pt idx="50">
                  <c:v>26.536000000000001</c:v>
                </c:pt>
                <c:pt idx="51">
                  <c:v>39.616999999999997</c:v>
                </c:pt>
                <c:pt idx="52">
                  <c:v>57.685000000000002</c:v>
                </c:pt>
                <c:pt idx="53">
                  <c:v>190.14099999999999</c:v>
                </c:pt>
                <c:pt idx="54">
                  <c:v>198.45</c:v>
                </c:pt>
                <c:pt idx="55">
                  <c:v>99.156999999999996</c:v>
                </c:pt>
                <c:pt idx="56">
                  <c:v>46.936</c:v>
                </c:pt>
                <c:pt idx="57">
                  <c:v>32.744</c:v>
                </c:pt>
                <c:pt idx="58">
                  <c:v>37.929000000000002</c:v>
                </c:pt>
                <c:pt idx="59">
                  <c:v>31.108000000000001</c:v>
                </c:pt>
              </c:numCache>
            </c:numRef>
          </c:yVal>
          <c:smooth val="1"/>
        </c:ser>
        <c:ser>
          <c:idx val="17"/>
          <c:order val="14"/>
          <c:tx>
            <c:strRef>
              <c:f>RunInformation!$G$20</c:f>
              <c:strCache>
                <c:ptCount val="1"/>
                <c:pt idx="0">
                  <c:v>1995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Comparison!$AM$4:$AM$63</c:f>
              <c:numCache>
                <c:formatCode>0.00</c:formatCode>
                <c:ptCount val="60"/>
                <c:pt idx="0">
                  <c:v>18</c:v>
                </c:pt>
                <c:pt idx="1">
                  <c:v>14.996</c:v>
                </c:pt>
                <c:pt idx="2">
                  <c:v>16.253</c:v>
                </c:pt>
                <c:pt idx="3">
                  <c:v>40.104999999999997</c:v>
                </c:pt>
                <c:pt idx="4">
                  <c:v>52.292000000000002</c:v>
                </c:pt>
                <c:pt idx="5">
                  <c:v>157.88</c:v>
                </c:pt>
                <c:pt idx="6">
                  <c:v>439.64</c:v>
                </c:pt>
                <c:pt idx="7">
                  <c:v>424.53399999999999</c:v>
                </c:pt>
                <c:pt idx="8">
                  <c:v>120.399</c:v>
                </c:pt>
                <c:pt idx="9">
                  <c:v>53.743000000000002</c:v>
                </c:pt>
                <c:pt idx="10">
                  <c:v>53.436999999999998</c:v>
                </c:pt>
                <c:pt idx="11">
                  <c:v>40.408999999999999</c:v>
                </c:pt>
                <c:pt idx="12">
                  <c:v>36.716999999999999</c:v>
                </c:pt>
                <c:pt idx="13">
                  <c:v>31.986000000000001</c:v>
                </c:pt>
                <c:pt idx="14">
                  <c:v>29.763999999999999</c:v>
                </c:pt>
                <c:pt idx="15">
                  <c:v>38.61</c:v>
                </c:pt>
                <c:pt idx="16">
                  <c:v>86.722999999999999</c:v>
                </c:pt>
                <c:pt idx="17">
                  <c:v>346.66899999999998</c:v>
                </c:pt>
                <c:pt idx="18">
                  <c:v>311.27699999999999</c:v>
                </c:pt>
                <c:pt idx="19">
                  <c:v>121.66200000000001</c:v>
                </c:pt>
                <c:pt idx="20">
                  <c:v>51.369</c:v>
                </c:pt>
                <c:pt idx="21">
                  <c:v>39.847000000000001</c:v>
                </c:pt>
                <c:pt idx="22">
                  <c:v>44.524999999999999</c:v>
                </c:pt>
                <c:pt idx="23">
                  <c:v>34.923999999999999</c:v>
                </c:pt>
                <c:pt idx="24">
                  <c:v>31.172999999999998</c:v>
                </c:pt>
                <c:pt idx="25">
                  <c:v>26.77</c:v>
                </c:pt>
                <c:pt idx="26">
                  <c:v>21.853999999999999</c:v>
                </c:pt>
                <c:pt idx="27">
                  <c:v>38.893000000000001</c:v>
                </c:pt>
                <c:pt idx="28">
                  <c:v>78.731999999999999</c:v>
                </c:pt>
                <c:pt idx="29">
                  <c:v>310.60199999999998</c:v>
                </c:pt>
                <c:pt idx="30">
                  <c:v>511.858</c:v>
                </c:pt>
                <c:pt idx="31">
                  <c:v>189.03299999999999</c:v>
                </c:pt>
                <c:pt idx="32">
                  <c:v>79.801000000000002</c:v>
                </c:pt>
                <c:pt idx="33">
                  <c:v>56.305</c:v>
                </c:pt>
                <c:pt idx="34">
                  <c:v>58.097000000000001</c:v>
                </c:pt>
                <c:pt idx="35">
                  <c:v>41.15</c:v>
                </c:pt>
                <c:pt idx="36">
                  <c:v>34.317999999999998</c:v>
                </c:pt>
                <c:pt idx="37">
                  <c:v>30.824000000000002</c:v>
                </c:pt>
                <c:pt idx="38">
                  <c:v>26.498000000000001</c:v>
                </c:pt>
                <c:pt idx="39">
                  <c:v>39.570999999999998</c:v>
                </c:pt>
                <c:pt idx="40">
                  <c:v>57.622999999999998</c:v>
                </c:pt>
                <c:pt idx="41">
                  <c:v>190.04599999999999</c:v>
                </c:pt>
                <c:pt idx="42">
                  <c:v>198.41499999999999</c:v>
                </c:pt>
                <c:pt idx="43">
                  <c:v>99.132999999999996</c:v>
                </c:pt>
                <c:pt idx="44">
                  <c:v>46.912999999999997</c:v>
                </c:pt>
                <c:pt idx="45">
                  <c:v>32.723999999999997</c:v>
                </c:pt>
                <c:pt idx="46">
                  <c:v>37.908000000000001</c:v>
                </c:pt>
                <c:pt idx="47">
                  <c:v>31.09</c:v>
                </c:pt>
                <c:pt idx="48">
                  <c:v>29.158999999999999</c:v>
                </c:pt>
                <c:pt idx="49">
                  <c:v>25.132999999999999</c:v>
                </c:pt>
                <c:pt idx="50">
                  <c:v>24.238</c:v>
                </c:pt>
                <c:pt idx="51">
                  <c:v>32.899000000000001</c:v>
                </c:pt>
                <c:pt idx="52">
                  <c:v>42.987000000000002</c:v>
                </c:pt>
                <c:pt idx="53">
                  <c:v>190.31800000000001</c:v>
                </c:pt>
                <c:pt idx="54">
                  <c:v>338.12900000000002</c:v>
                </c:pt>
                <c:pt idx="55">
                  <c:v>215.43</c:v>
                </c:pt>
                <c:pt idx="56">
                  <c:v>82.875</c:v>
                </c:pt>
                <c:pt idx="57">
                  <c:v>45.195999999999998</c:v>
                </c:pt>
                <c:pt idx="58">
                  <c:v>36.351999999999997</c:v>
                </c:pt>
                <c:pt idx="59">
                  <c:v>28.951000000000001</c:v>
                </c:pt>
              </c:numCache>
            </c:numRef>
          </c:yVal>
          <c:smooth val="1"/>
        </c:ser>
        <c:ser>
          <c:idx val="18"/>
          <c:order val="15"/>
          <c:tx>
            <c:strRef>
              <c:f>RunInformation!$G$21</c:f>
              <c:strCache>
                <c:ptCount val="1"/>
                <c:pt idx="0">
                  <c:v>1996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Comparison!$AN$4:$AN$63</c:f>
              <c:numCache>
                <c:formatCode>0.00</c:formatCode>
                <c:ptCount val="60"/>
                <c:pt idx="0">
                  <c:v>17.998999999999999</c:v>
                </c:pt>
                <c:pt idx="1">
                  <c:v>15.369</c:v>
                </c:pt>
                <c:pt idx="2">
                  <c:v>14.617000000000001</c:v>
                </c:pt>
                <c:pt idx="3">
                  <c:v>24.533000000000001</c:v>
                </c:pt>
                <c:pt idx="4">
                  <c:v>71.31</c:v>
                </c:pt>
                <c:pt idx="5">
                  <c:v>280.28699999999998</c:v>
                </c:pt>
                <c:pt idx="6">
                  <c:v>295.07</c:v>
                </c:pt>
                <c:pt idx="7">
                  <c:v>120.121</c:v>
                </c:pt>
                <c:pt idx="8">
                  <c:v>47.573</c:v>
                </c:pt>
                <c:pt idx="9">
                  <c:v>35.067</c:v>
                </c:pt>
                <c:pt idx="10">
                  <c:v>40.061999999999998</c:v>
                </c:pt>
                <c:pt idx="11">
                  <c:v>30.916</c:v>
                </c:pt>
                <c:pt idx="12">
                  <c:v>27.57</c:v>
                </c:pt>
                <c:pt idx="13">
                  <c:v>23.454000000000001</c:v>
                </c:pt>
                <c:pt idx="14">
                  <c:v>19.783000000000001</c:v>
                </c:pt>
                <c:pt idx="15">
                  <c:v>35.744</c:v>
                </c:pt>
                <c:pt idx="16">
                  <c:v>74.75</c:v>
                </c:pt>
                <c:pt idx="17">
                  <c:v>302.99200000000002</c:v>
                </c:pt>
                <c:pt idx="18">
                  <c:v>506.58499999999998</c:v>
                </c:pt>
                <c:pt idx="19">
                  <c:v>187.76400000000001</c:v>
                </c:pt>
                <c:pt idx="20">
                  <c:v>78.89</c:v>
                </c:pt>
                <c:pt idx="21">
                  <c:v>55.457000000000001</c:v>
                </c:pt>
                <c:pt idx="22">
                  <c:v>57.256</c:v>
                </c:pt>
                <c:pt idx="23">
                  <c:v>40.42</c:v>
                </c:pt>
                <c:pt idx="24">
                  <c:v>33.636000000000003</c:v>
                </c:pt>
                <c:pt idx="25">
                  <c:v>30.193000000000001</c:v>
                </c:pt>
                <c:pt idx="26">
                  <c:v>25.969000000000001</c:v>
                </c:pt>
                <c:pt idx="27">
                  <c:v>38.938000000000002</c:v>
                </c:pt>
                <c:pt idx="28">
                  <c:v>56.905999999999999</c:v>
                </c:pt>
                <c:pt idx="29">
                  <c:v>189.143</c:v>
                </c:pt>
                <c:pt idx="30">
                  <c:v>197.93899999999999</c:v>
                </c:pt>
                <c:pt idx="31">
                  <c:v>98.784999999999997</c:v>
                </c:pt>
                <c:pt idx="32">
                  <c:v>46.603000000000002</c:v>
                </c:pt>
                <c:pt idx="33">
                  <c:v>32.453000000000003</c:v>
                </c:pt>
                <c:pt idx="34">
                  <c:v>37.640999999999998</c:v>
                </c:pt>
                <c:pt idx="35">
                  <c:v>30.864000000000001</c:v>
                </c:pt>
                <c:pt idx="36">
                  <c:v>28.931999999999999</c:v>
                </c:pt>
                <c:pt idx="37">
                  <c:v>24.928000000000001</c:v>
                </c:pt>
                <c:pt idx="38">
                  <c:v>24.056000000000001</c:v>
                </c:pt>
                <c:pt idx="39">
                  <c:v>32.698999999999998</c:v>
                </c:pt>
                <c:pt idx="40">
                  <c:v>42.795999999999999</c:v>
                </c:pt>
                <c:pt idx="41">
                  <c:v>189.965</c:v>
                </c:pt>
                <c:pt idx="42">
                  <c:v>337.94400000000002</c:v>
                </c:pt>
                <c:pt idx="43">
                  <c:v>215.31100000000001</c:v>
                </c:pt>
                <c:pt idx="44">
                  <c:v>82.777000000000001</c:v>
                </c:pt>
                <c:pt idx="45">
                  <c:v>45.11</c:v>
                </c:pt>
                <c:pt idx="46">
                  <c:v>36.271000000000001</c:v>
                </c:pt>
                <c:pt idx="47">
                  <c:v>28.882999999999999</c:v>
                </c:pt>
                <c:pt idx="48">
                  <c:v>26.657</c:v>
                </c:pt>
                <c:pt idx="49">
                  <c:v>25.824000000000002</c:v>
                </c:pt>
                <c:pt idx="50">
                  <c:v>25.786999999999999</c:v>
                </c:pt>
                <c:pt idx="51">
                  <c:v>29.114999999999998</c:v>
                </c:pt>
                <c:pt idx="52">
                  <c:v>70.980999999999995</c:v>
                </c:pt>
                <c:pt idx="53">
                  <c:v>219.614</c:v>
                </c:pt>
                <c:pt idx="54">
                  <c:v>161.68600000000001</c:v>
                </c:pt>
                <c:pt idx="55">
                  <c:v>50.759</c:v>
                </c:pt>
                <c:pt idx="56">
                  <c:v>40.280999999999999</c:v>
                </c:pt>
                <c:pt idx="57">
                  <c:v>33.298999999999999</c:v>
                </c:pt>
                <c:pt idx="58">
                  <c:v>28.061</c:v>
                </c:pt>
                <c:pt idx="59">
                  <c:v>28.061</c:v>
                </c:pt>
              </c:numCache>
            </c:numRef>
          </c:yVal>
          <c:smooth val="1"/>
        </c:ser>
        <c:ser>
          <c:idx val="19"/>
          <c:order val="16"/>
          <c:tx>
            <c:strRef>
              <c:f>RunInformation!$G$22</c:f>
              <c:strCache>
                <c:ptCount val="1"/>
                <c:pt idx="0">
                  <c:v>1997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Comparison!$AO$4:$AO$63</c:f>
              <c:numCache>
                <c:formatCode>0.00</c:formatCode>
                <c:ptCount val="60"/>
                <c:pt idx="0">
                  <c:v>18</c:v>
                </c:pt>
                <c:pt idx="1">
                  <c:v>15.263</c:v>
                </c:pt>
                <c:pt idx="2">
                  <c:v>12.195</c:v>
                </c:pt>
                <c:pt idx="3">
                  <c:v>27.452999999999999</c:v>
                </c:pt>
                <c:pt idx="4">
                  <c:v>64.768000000000001</c:v>
                </c:pt>
                <c:pt idx="5">
                  <c:v>240.38499999999999</c:v>
                </c:pt>
                <c:pt idx="6">
                  <c:v>417.70800000000003</c:v>
                </c:pt>
                <c:pt idx="7">
                  <c:v>155.44</c:v>
                </c:pt>
                <c:pt idx="8">
                  <c:v>69.165000000000006</c:v>
                </c:pt>
                <c:pt idx="9">
                  <c:v>49.38</c:v>
                </c:pt>
                <c:pt idx="10">
                  <c:v>52.408999999999999</c:v>
                </c:pt>
                <c:pt idx="11">
                  <c:v>36.707999999999998</c:v>
                </c:pt>
                <c:pt idx="12">
                  <c:v>30.279</c:v>
                </c:pt>
                <c:pt idx="13">
                  <c:v>27.155999999999999</c:v>
                </c:pt>
                <c:pt idx="14">
                  <c:v>24.347999999999999</c:v>
                </c:pt>
                <c:pt idx="15">
                  <c:v>36.875</c:v>
                </c:pt>
                <c:pt idx="16">
                  <c:v>55.064999999999998</c:v>
                </c:pt>
                <c:pt idx="17">
                  <c:v>189.02699999999999</c:v>
                </c:pt>
                <c:pt idx="18">
                  <c:v>190.99600000000001</c:v>
                </c:pt>
                <c:pt idx="19">
                  <c:v>94.879000000000005</c:v>
                </c:pt>
                <c:pt idx="20">
                  <c:v>44.749000000000002</c:v>
                </c:pt>
                <c:pt idx="21">
                  <c:v>31.25</c:v>
                </c:pt>
                <c:pt idx="22">
                  <c:v>36.729999999999997</c:v>
                </c:pt>
                <c:pt idx="23">
                  <c:v>29.774000000000001</c:v>
                </c:pt>
                <c:pt idx="24">
                  <c:v>27.803999999999998</c:v>
                </c:pt>
                <c:pt idx="25">
                  <c:v>24.047000000000001</c:v>
                </c:pt>
                <c:pt idx="26">
                  <c:v>23.4</c:v>
                </c:pt>
                <c:pt idx="27">
                  <c:v>32.616</c:v>
                </c:pt>
                <c:pt idx="28">
                  <c:v>43.29</c:v>
                </c:pt>
                <c:pt idx="29">
                  <c:v>196.81100000000001</c:v>
                </c:pt>
                <c:pt idx="30">
                  <c:v>337.93</c:v>
                </c:pt>
                <c:pt idx="31">
                  <c:v>208.37899999999999</c:v>
                </c:pt>
                <c:pt idx="32">
                  <c:v>79.972999999999999</c:v>
                </c:pt>
                <c:pt idx="33">
                  <c:v>44.302</c:v>
                </c:pt>
                <c:pt idx="34">
                  <c:v>35.685000000000002</c:v>
                </c:pt>
                <c:pt idx="35">
                  <c:v>28.559000000000001</c:v>
                </c:pt>
                <c:pt idx="36">
                  <c:v>26.38</c:v>
                </c:pt>
                <c:pt idx="37">
                  <c:v>25.71</c:v>
                </c:pt>
                <c:pt idx="38">
                  <c:v>25.65</c:v>
                </c:pt>
                <c:pt idx="39">
                  <c:v>29.274999999999999</c:v>
                </c:pt>
                <c:pt idx="40">
                  <c:v>74.408000000000001</c:v>
                </c:pt>
                <c:pt idx="41">
                  <c:v>223.60499999999999</c:v>
                </c:pt>
                <c:pt idx="42">
                  <c:v>155.38399999999999</c:v>
                </c:pt>
                <c:pt idx="43">
                  <c:v>49.542999999999999</c:v>
                </c:pt>
                <c:pt idx="44">
                  <c:v>40.231999999999999</c:v>
                </c:pt>
                <c:pt idx="45">
                  <c:v>32.798999999999999</c:v>
                </c:pt>
                <c:pt idx="46">
                  <c:v>27.818000000000001</c:v>
                </c:pt>
                <c:pt idx="47">
                  <c:v>24.257000000000001</c:v>
                </c:pt>
                <c:pt idx="48">
                  <c:v>21.843</c:v>
                </c:pt>
                <c:pt idx="49">
                  <c:v>19.553000000000001</c:v>
                </c:pt>
                <c:pt idx="50">
                  <c:v>19.245000000000001</c:v>
                </c:pt>
                <c:pt idx="51">
                  <c:v>29.587</c:v>
                </c:pt>
                <c:pt idx="52">
                  <c:v>57.076999999999998</c:v>
                </c:pt>
                <c:pt idx="53">
                  <c:v>238.529</c:v>
                </c:pt>
                <c:pt idx="54">
                  <c:v>196.68799999999999</c:v>
                </c:pt>
                <c:pt idx="55">
                  <c:v>58.204000000000001</c:v>
                </c:pt>
                <c:pt idx="56">
                  <c:v>44.469000000000001</c:v>
                </c:pt>
                <c:pt idx="57">
                  <c:v>30.402000000000001</c:v>
                </c:pt>
                <c:pt idx="58">
                  <c:v>26.905000000000001</c:v>
                </c:pt>
                <c:pt idx="59">
                  <c:v>26.905000000000001</c:v>
                </c:pt>
              </c:numCache>
            </c:numRef>
          </c:yVal>
          <c:smooth val="1"/>
        </c:ser>
        <c:ser>
          <c:idx val="20"/>
          <c:order val="17"/>
          <c:tx>
            <c:strRef>
              <c:f>RunInformation!$G$23</c:f>
              <c:strCache>
                <c:ptCount val="1"/>
                <c:pt idx="0">
                  <c:v>1998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Comparison!$AP$4:$AP$63</c:f>
              <c:numCache>
                <c:formatCode>0.00</c:formatCode>
                <c:ptCount val="60"/>
                <c:pt idx="0">
                  <c:v>17.998999999999999</c:v>
                </c:pt>
                <c:pt idx="1">
                  <c:v>14.76</c:v>
                </c:pt>
                <c:pt idx="2">
                  <c:v>13.025</c:v>
                </c:pt>
                <c:pt idx="3">
                  <c:v>25.295999999999999</c:v>
                </c:pt>
                <c:pt idx="4">
                  <c:v>44.997</c:v>
                </c:pt>
                <c:pt idx="5">
                  <c:v>132.25200000000001</c:v>
                </c:pt>
                <c:pt idx="6">
                  <c:v>163.41</c:v>
                </c:pt>
                <c:pt idx="7">
                  <c:v>88</c:v>
                </c:pt>
                <c:pt idx="8">
                  <c:v>39.472999999999999</c:v>
                </c:pt>
                <c:pt idx="9">
                  <c:v>26.08</c:v>
                </c:pt>
                <c:pt idx="10">
                  <c:v>31.47</c:v>
                </c:pt>
                <c:pt idx="11">
                  <c:v>25.937999999999999</c:v>
                </c:pt>
                <c:pt idx="12">
                  <c:v>24.09</c:v>
                </c:pt>
                <c:pt idx="13">
                  <c:v>20.605</c:v>
                </c:pt>
                <c:pt idx="14">
                  <c:v>21.22</c:v>
                </c:pt>
                <c:pt idx="15">
                  <c:v>29.376000000000001</c:v>
                </c:pt>
                <c:pt idx="16">
                  <c:v>40.15</c:v>
                </c:pt>
                <c:pt idx="17">
                  <c:v>190.44900000000001</c:v>
                </c:pt>
                <c:pt idx="18">
                  <c:v>332.50900000000001</c:v>
                </c:pt>
                <c:pt idx="19">
                  <c:v>206.596</c:v>
                </c:pt>
                <c:pt idx="20">
                  <c:v>78.953000000000003</c:v>
                </c:pt>
                <c:pt idx="21">
                  <c:v>43.398000000000003</c:v>
                </c:pt>
                <c:pt idx="22">
                  <c:v>34.799999999999997</c:v>
                </c:pt>
                <c:pt idx="23">
                  <c:v>27.853999999999999</c:v>
                </c:pt>
                <c:pt idx="24">
                  <c:v>25.652000000000001</c:v>
                </c:pt>
                <c:pt idx="25">
                  <c:v>25.018999999999998</c:v>
                </c:pt>
                <c:pt idx="26">
                  <c:v>25.053999999999998</c:v>
                </c:pt>
                <c:pt idx="27">
                  <c:v>28.638999999999999</c:v>
                </c:pt>
                <c:pt idx="28">
                  <c:v>73.518000000000001</c:v>
                </c:pt>
                <c:pt idx="29">
                  <c:v>222.52600000000001</c:v>
                </c:pt>
                <c:pt idx="30">
                  <c:v>154.83500000000001</c:v>
                </c:pt>
                <c:pt idx="31">
                  <c:v>49.180999999999997</c:v>
                </c:pt>
                <c:pt idx="32">
                  <c:v>39.887999999999998</c:v>
                </c:pt>
                <c:pt idx="33">
                  <c:v>32.506999999999998</c:v>
                </c:pt>
                <c:pt idx="34">
                  <c:v>27.568000000000001</c:v>
                </c:pt>
                <c:pt idx="35">
                  <c:v>24.038</c:v>
                </c:pt>
                <c:pt idx="36">
                  <c:v>21.61</c:v>
                </c:pt>
                <c:pt idx="37">
                  <c:v>19.337</c:v>
                </c:pt>
                <c:pt idx="38">
                  <c:v>19.059000000000001</c:v>
                </c:pt>
                <c:pt idx="39">
                  <c:v>29.369</c:v>
                </c:pt>
                <c:pt idx="40">
                  <c:v>56.811999999999998</c:v>
                </c:pt>
                <c:pt idx="41">
                  <c:v>238.12899999999999</c:v>
                </c:pt>
                <c:pt idx="42">
                  <c:v>196.499</c:v>
                </c:pt>
                <c:pt idx="43">
                  <c:v>58.082999999999998</c:v>
                </c:pt>
                <c:pt idx="44">
                  <c:v>44.36</c:v>
                </c:pt>
                <c:pt idx="45">
                  <c:v>30.311</c:v>
                </c:pt>
                <c:pt idx="46">
                  <c:v>26.817</c:v>
                </c:pt>
                <c:pt idx="47">
                  <c:v>26.54</c:v>
                </c:pt>
                <c:pt idx="48">
                  <c:v>22.821999999999999</c:v>
                </c:pt>
                <c:pt idx="49">
                  <c:v>20.164000000000001</c:v>
                </c:pt>
                <c:pt idx="50">
                  <c:v>16.524000000000001</c:v>
                </c:pt>
                <c:pt idx="51">
                  <c:v>20.132999999999999</c:v>
                </c:pt>
                <c:pt idx="52">
                  <c:v>51.076000000000001</c:v>
                </c:pt>
                <c:pt idx="53">
                  <c:v>72.739999999999995</c:v>
                </c:pt>
                <c:pt idx="54">
                  <c:v>54.234000000000002</c:v>
                </c:pt>
                <c:pt idx="55">
                  <c:v>21.768000000000001</c:v>
                </c:pt>
                <c:pt idx="56">
                  <c:v>17.349</c:v>
                </c:pt>
                <c:pt idx="57">
                  <c:v>19.143999999999998</c:v>
                </c:pt>
                <c:pt idx="58">
                  <c:v>26.457999999999998</c:v>
                </c:pt>
                <c:pt idx="59">
                  <c:v>26.457999999999998</c:v>
                </c:pt>
              </c:numCache>
            </c:numRef>
          </c:yVal>
          <c:smooth val="1"/>
        </c:ser>
        <c:ser>
          <c:idx val="21"/>
          <c:order val="18"/>
          <c:tx>
            <c:strRef>
              <c:f>RunInformation!$G$24</c:f>
              <c:strCache>
                <c:ptCount val="1"/>
                <c:pt idx="0">
                  <c:v>1999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Comparison!$AQ$4:$AQ$63</c:f>
              <c:numCache>
                <c:formatCode>0.00</c:formatCode>
                <c:ptCount val="60"/>
                <c:pt idx="0">
                  <c:v>18.003</c:v>
                </c:pt>
                <c:pt idx="1">
                  <c:v>16.925999999999998</c:v>
                </c:pt>
                <c:pt idx="2">
                  <c:v>16.84</c:v>
                </c:pt>
                <c:pt idx="3">
                  <c:v>25.148</c:v>
                </c:pt>
                <c:pt idx="4">
                  <c:v>36.908999999999999</c:v>
                </c:pt>
                <c:pt idx="5">
                  <c:v>157.44300000000001</c:v>
                </c:pt>
                <c:pt idx="6">
                  <c:v>285.46800000000002</c:v>
                </c:pt>
                <c:pt idx="7">
                  <c:v>186.904</c:v>
                </c:pt>
                <c:pt idx="8">
                  <c:v>75.180999999999997</c:v>
                </c:pt>
                <c:pt idx="9">
                  <c:v>40.340000000000003</c:v>
                </c:pt>
                <c:pt idx="10">
                  <c:v>32.414000000000001</c:v>
                </c:pt>
                <c:pt idx="11">
                  <c:v>25.827999999999999</c:v>
                </c:pt>
                <c:pt idx="12">
                  <c:v>23.661999999999999</c:v>
                </c:pt>
                <c:pt idx="13">
                  <c:v>23.021000000000001</c:v>
                </c:pt>
                <c:pt idx="14">
                  <c:v>24.277999999999999</c:v>
                </c:pt>
                <c:pt idx="15">
                  <c:v>26.882000000000001</c:v>
                </c:pt>
                <c:pt idx="16">
                  <c:v>70.995999999999995</c:v>
                </c:pt>
                <c:pt idx="17">
                  <c:v>219.25800000000001</c:v>
                </c:pt>
                <c:pt idx="18">
                  <c:v>153.34</c:v>
                </c:pt>
                <c:pt idx="19">
                  <c:v>48.646000000000001</c:v>
                </c:pt>
                <c:pt idx="20">
                  <c:v>39.223999999999997</c:v>
                </c:pt>
                <c:pt idx="21">
                  <c:v>31.905999999999999</c:v>
                </c:pt>
                <c:pt idx="22">
                  <c:v>27.021999999999998</c:v>
                </c:pt>
                <c:pt idx="23">
                  <c:v>23.521000000000001</c:v>
                </c:pt>
                <c:pt idx="24">
                  <c:v>21.106999999999999</c:v>
                </c:pt>
                <c:pt idx="25">
                  <c:v>18.873999999999999</c:v>
                </c:pt>
                <c:pt idx="26">
                  <c:v>18.658999999999999</c:v>
                </c:pt>
                <c:pt idx="27">
                  <c:v>28.913</c:v>
                </c:pt>
                <c:pt idx="28">
                  <c:v>56.17</c:v>
                </c:pt>
                <c:pt idx="29">
                  <c:v>237.142</c:v>
                </c:pt>
                <c:pt idx="30">
                  <c:v>196.05199999999999</c:v>
                </c:pt>
                <c:pt idx="31">
                  <c:v>57.844000000000001</c:v>
                </c:pt>
                <c:pt idx="32">
                  <c:v>44.146000000000001</c:v>
                </c:pt>
                <c:pt idx="33">
                  <c:v>30.135999999999999</c:v>
                </c:pt>
                <c:pt idx="34">
                  <c:v>26.649000000000001</c:v>
                </c:pt>
                <c:pt idx="35">
                  <c:v>26.401</c:v>
                </c:pt>
                <c:pt idx="36">
                  <c:v>22.675000000000001</c:v>
                </c:pt>
                <c:pt idx="37">
                  <c:v>20.027000000000001</c:v>
                </c:pt>
                <c:pt idx="38">
                  <c:v>16.408999999999999</c:v>
                </c:pt>
                <c:pt idx="39">
                  <c:v>20.007000000000001</c:v>
                </c:pt>
                <c:pt idx="40">
                  <c:v>50.936</c:v>
                </c:pt>
                <c:pt idx="41">
                  <c:v>72.644999999999996</c:v>
                </c:pt>
                <c:pt idx="42">
                  <c:v>54.189</c:v>
                </c:pt>
                <c:pt idx="43">
                  <c:v>21.721</c:v>
                </c:pt>
                <c:pt idx="44">
                  <c:v>17.277000000000001</c:v>
                </c:pt>
                <c:pt idx="45">
                  <c:v>19.067</c:v>
                </c:pt>
                <c:pt idx="46">
                  <c:v>26.387</c:v>
                </c:pt>
                <c:pt idx="47">
                  <c:v>16.385000000000002</c:v>
                </c:pt>
                <c:pt idx="48">
                  <c:v>13.89</c:v>
                </c:pt>
                <c:pt idx="49">
                  <c:v>12.544</c:v>
                </c:pt>
                <c:pt idx="50">
                  <c:v>15.525</c:v>
                </c:pt>
                <c:pt idx="51">
                  <c:v>24.812000000000001</c:v>
                </c:pt>
                <c:pt idx="52">
                  <c:v>49.204999999999998</c:v>
                </c:pt>
                <c:pt idx="53">
                  <c:v>147.16999999999999</c:v>
                </c:pt>
                <c:pt idx="54">
                  <c:v>221.70099999999999</c:v>
                </c:pt>
                <c:pt idx="55">
                  <c:v>64.918999999999997</c:v>
                </c:pt>
                <c:pt idx="56">
                  <c:v>37.542999999999999</c:v>
                </c:pt>
                <c:pt idx="57">
                  <c:v>52.838000000000001</c:v>
                </c:pt>
                <c:pt idx="58">
                  <c:v>34.082999999999998</c:v>
                </c:pt>
                <c:pt idx="59">
                  <c:v>34.082999999999998</c:v>
                </c:pt>
              </c:numCache>
            </c:numRef>
          </c:yVal>
          <c:smooth val="1"/>
        </c:ser>
        <c:ser>
          <c:idx val="22"/>
          <c:order val="19"/>
          <c:tx>
            <c:strRef>
              <c:f>RunInformation!$G$25</c:f>
              <c:strCache>
                <c:ptCount val="1"/>
                <c:pt idx="0">
                  <c:v>2000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Comparison!$AR$4:$AR$63</c:f>
              <c:numCache>
                <c:formatCode>0.00</c:formatCode>
                <c:ptCount val="60"/>
                <c:pt idx="0">
                  <c:v>18</c:v>
                </c:pt>
                <c:pt idx="1">
                  <c:v>17.097000000000001</c:v>
                </c:pt>
                <c:pt idx="2">
                  <c:v>18.175999999999998</c:v>
                </c:pt>
                <c:pt idx="3">
                  <c:v>22.029</c:v>
                </c:pt>
                <c:pt idx="4">
                  <c:v>67.664000000000001</c:v>
                </c:pt>
                <c:pt idx="5">
                  <c:v>208.721</c:v>
                </c:pt>
                <c:pt idx="6">
                  <c:v>165.23</c:v>
                </c:pt>
                <c:pt idx="7">
                  <c:v>49.442999999999998</c:v>
                </c:pt>
                <c:pt idx="8">
                  <c:v>38.198999999999998</c:v>
                </c:pt>
                <c:pt idx="9">
                  <c:v>30.728000000000002</c:v>
                </c:pt>
                <c:pt idx="10">
                  <c:v>25.846</c:v>
                </c:pt>
                <c:pt idx="11">
                  <c:v>22.434000000000001</c:v>
                </c:pt>
                <c:pt idx="12">
                  <c:v>20.029</c:v>
                </c:pt>
                <c:pt idx="13">
                  <c:v>17.885000000000002</c:v>
                </c:pt>
                <c:pt idx="14">
                  <c:v>18.405000000000001</c:v>
                </c:pt>
                <c:pt idx="15">
                  <c:v>27.992000000000001</c:v>
                </c:pt>
                <c:pt idx="16">
                  <c:v>54.951999999999998</c:v>
                </c:pt>
                <c:pt idx="17">
                  <c:v>235.696</c:v>
                </c:pt>
                <c:pt idx="18">
                  <c:v>195.387</c:v>
                </c:pt>
                <c:pt idx="19">
                  <c:v>57.779000000000003</c:v>
                </c:pt>
                <c:pt idx="20">
                  <c:v>43.951000000000001</c:v>
                </c:pt>
                <c:pt idx="21">
                  <c:v>29.888000000000002</c:v>
                </c:pt>
                <c:pt idx="22">
                  <c:v>26.376999999999999</c:v>
                </c:pt>
                <c:pt idx="23">
                  <c:v>26.175999999999998</c:v>
                </c:pt>
                <c:pt idx="24">
                  <c:v>22.428000000000001</c:v>
                </c:pt>
                <c:pt idx="25">
                  <c:v>19.800999999999998</c:v>
                </c:pt>
                <c:pt idx="26">
                  <c:v>16.22</c:v>
                </c:pt>
                <c:pt idx="27">
                  <c:v>19.809000000000001</c:v>
                </c:pt>
                <c:pt idx="28">
                  <c:v>50.679000000000002</c:v>
                </c:pt>
                <c:pt idx="29">
                  <c:v>72.424999999999997</c:v>
                </c:pt>
                <c:pt idx="30">
                  <c:v>54.036999999999999</c:v>
                </c:pt>
                <c:pt idx="31">
                  <c:v>21.584</c:v>
                </c:pt>
                <c:pt idx="32">
                  <c:v>17.158000000000001</c:v>
                </c:pt>
                <c:pt idx="33">
                  <c:v>18.959</c:v>
                </c:pt>
                <c:pt idx="34">
                  <c:v>26.283999999999999</c:v>
                </c:pt>
                <c:pt idx="35">
                  <c:v>16.295000000000002</c:v>
                </c:pt>
                <c:pt idx="36">
                  <c:v>13.805999999999999</c:v>
                </c:pt>
                <c:pt idx="37">
                  <c:v>12.467000000000001</c:v>
                </c:pt>
                <c:pt idx="38">
                  <c:v>15.456</c:v>
                </c:pt>
                <c:pt idx="39">
                  <c:v>24.733000000000001</c:v>
                </c:pt>
                <c:pt idx="40">
                  <c:v>49.121000000000002</c:v>
                </c:pt>
                <c:pt idx="41">
                  <c:v>147.04</c:v>
                </c:pt>
                <c:pt idx="42">
                  <c:v>221.608</c:v>
                </c:pt>
                <c:pt idx="43">
                  <c:v>64.873999999999995</c:v>
                </c:pt>
                <c:pt idx="44">
                  <c:v>37.506</c:v>
                </c:pt>
                <c:pt idx="45">
                  <c:v>52.795999999999999</c:v>
                </c:pt>
                <c:pt idx="46">
                  <c:v>34.054000000000002</c:v>
                </c:pt>
                <c:pt idx="47">
                  <c:v>24.056000000000001</c:v>
                </c:pt>
                <c:pt idx="48">
                  <c:v>22.3</c:v>
                </c:pt>
                <c:pt idx="49">
                  <c:v>19.777999999999999</c:v>
                </c:pt>
                <c:pt idx="50">
                  <c:v>16.390999999999998</c:v>
                </c:pt>
                <c:pt idx="51">
                  <c:v>43.869</c:v>
                </c:pt>
                <c:pt idx="52">
                  <c:v>89.182000000000002</c:v>
                </c:pt>
                <c:pt idx="53">
                  <c:v>208.10300000000001</c:v>
                </c:pt>
                <c:pt idx="54">
                  <c:v>142.21799999999999</c:v>
                </c:pt>
                <c:pt idx="55">
                  <c:v>53.41</c:v>
                </c:pt>
                <c:pt idx="56">
                  <c:v>33.350999999999999</c:v>
                </c:pt>
                <c:pt idx="57">
                  <c:v>32.36</c:v>
                </c:pt>
                <c:pt idx="58">
                  <c:v>31.113</c:v>
                </c:pt>
                <c:pt idx="59">
                  <c:v>31.113</c:v>
                </c:pt>
              </c:numCache>
            </c:numRef>
          </c:yVal>
          <c:smooth val="1"/>
        </c:ser>
        <c:ser>
          <c:idx val="23"/>
          <c:order val="20"/>
          <c:tx>
            <c:strRef>
              <c:f>RunInformation!$G$26</c:f>
              <c:strCache>
                <c:ptCount val="1"/>
                <c:pt idx="0">
                  <c:v>2001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Comparison!$AS$4:$AS$63</c:f>
              <c:numCache>
                <c:formatCode>0.00</c:formatCode>
                <c:ptCount val="60"/>
                <c:pt idx="0">
                  <c:v>17.998999999999999</c:v>
                </c:pt>
                <c:pt idx="1">
                  <c:v>14.763</c:v>
                </c:pt>
                <c:pt idx="2">
                  <c:v>14.619</c:v>
                </c:pt>
                <c:pt idx="3">
                  <c:v>25.236999999999998</c:v>
                </c:pt>
                <c:pt idx="4">
                  <c:v>54.488999999999997</c:v>
                </c:pt>
                <c:pt idx="5">
                  <c:v>218.89500000000001</c:v>
                </c:pt>
                <c:pt idx="6">
                  <c:v>175.15199999999999</c:v>
                </c:pt>
                <c:pt idx="7">
                  <c:v>52.710999999999999</c:v>
                </c:pt>
                <c:pt idx="8">
                  <c:v>41.46</c:v>
                </c:pt>
                <c:pt idx="9">
                  <c:v>27.923999999999999</c:v>
                </c:pt>
                <c:pt idx="10">
                  <c:v>24.716999999999999</c:v>
                </c:pt>
                <c:pt idx="11">
                  <c:v>24.754999999999999</c:v>
                </c:pt>
                <c:pt idx="12">
                  <c:v>21.113</c:v>
                </c:pt>
                <c:pt idx="13">
                  <c:v>18.614000000000001</c:v>
                </c:pt>
                <c:pt idx="14">
                  <c:v>15.776</c:v>
                </c:pt>
                <c:pt idx="15">
                  <c:v>19.204000000000001</c:v>
                </c:pt>
                <c:pt idx="16">
                  <c:v>50.48</c:v>
                </c:pt>
                <c:pt idx="17">
                  <c:v>73.501000000000005</c:v>
                </c:pt>
                <c:pt idx="18">
                  <c:v>51.398000000000003</c:v>
                </c:pt>
                <c:pt idx="19">
                  <c:v>21.186</c:v>
                </c:pt>
                <c:pt idx="20">
                  <c:v>16.667999999999999</c:v>
                </c:pt>
                <c:pt idx="21">
                  <c:v>18.651</c:v>
                </c:pt>
                <c:pt idx="22">
                  <c:v>25.489000000000001</c:v>
                </c:pt>
                <c:pt idx="23">
                  <c:v>15.676</c:v>
                </c:pt>
                <c:pt idx="24">
                  <c:v>13.327999999999999</c:v>
                </c:pt>
                <c:pt idx="25">
                  <c:v>12.180999999999999</c:v>
                </c:pt>
                <c:pt idx="26">
                  <c:v>15.074</c:v>
                </c:pt>
                <c:pt idx="27">
                  <c:v>24.777000000000001</c:v>
                </c:pt>
                <c:pt idx="28">
                  <c:v>50.284999999999997</c:v>
                </c:pt>
                <c:pt idx="29">
                  <c:v>156.435</c:v>
                </c:pt>
                <c:pt idx="30">
                  <c:v>213.33500000000001</c:v>
                </c:pt>
                <c:pt idx="31">
                  <c:v>62.642000000000003</c:v>
                </c:pt>
                <c:pt idx="32">
                  <c:v>37.101999999999997</c:v>
                </c:pt>
                <c:pt idx="33">
                  <c:v>52.915999999999997</c:v>
                </c:pt>
                <c:pt idx="34">
                  <c:v>33.293999999999997</c:v>
                </c:pt>
                <c:pt idx="35">
                  <c:v>23.823</c:v>
                </c:pt>
                <c:pt idx="36">
                  <c:v>22.125</c:v>
                </c:pt>
                <c:pt idx="37">
                  <c:v>19.622</c:v>
                </c:pt>
                <c:pt idx="38">
                  <c:v>16.411000000000001</c:v>
                </c:pt>
                <c:pt idx="39">
                  <c:v>45.119</c:v>
                </c:pt>
                <c:pt idx="40">
                  <c:v>90.596000000000004</c:v>
                </c:pt>
                <c:pt idx="41">
                  <c:v>210.47499999999999</c:v>
                </c:pt>
                <c:pt idx="42">
                  <c:v>139.52799999999999</c:v>
                </c:pt>
                <c:pt idx="43">
                  <c:v>52.49</c:v>
                </c:pt>
                <c:pt idx="44">
                  <c:v>32.975999999999999</c:v>
                </c:pt>
                <c:pt idx="45">
                  <c:v>32.738999999999997</c:v>
                </c:pt>
                <c:pt idx="46">
                  <c:v>30.61</c:v>
                </c:pt>
                <c:pt idx="47">
                  <c:v>25.888999999999999</c:v>
                </c:pt>
                <c:pt idx="48">
                  <c:v>21.907</c:v>
                </c:pt>
                <c:pt idx="49">
                  <c:v>22.800999999999998</c:v>
                </c:pt>
                <c:pt idx="50">
                  <c:v>19.548999999999999</c:v>
                </c:pt>
                <c:pt idx="51">
                  <c:v>22.579000000000001</c:v>
                </c:pt>
                <c:pt idx="52">
                  <c:v>57.506</c:v>
                </c:pt>
                <c:pt idx="53">
                  <c:v>243.60499999999999</c:v>
                </c:pt>
                <c:pt idx="54">
                  <c:v>282.86599999999999</c:v>
                </c:pt>
                <c:pt idx="55">
                  <c:v>116.283</c:v>
                </c:pt>
                <c:pt idx="56">
                  <c:v>54.012</c:v>
                </c:pt>
                <c:pt idx="57">
                  <c:v>35.588999999999999</c:v>
                </c:pt>
                <c:pt idx="58">
                  <c:v>48.173999999999999</c:v>
                </c:pt>
                <c:pt idx="59">
                  <c:v>48.173999999999999</c:v>
                </c:pt>
              </c:numCache>
            </c:numRef>
          </c:yVal>
          <c:smooth val="1"/>
        </c:ser>
        <c:ser>
          <c:idx val="24"/>
          <c:order val="21"/>
          <c:tx>
            <c:strRef>
              <c:f>RunInformation!$G$27</c:f>
              <c:strCache>
                <c:ptCount val="1"/>
                <c:pt idx="0">
                  <c:v>2002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Comparison!$AT$4:$AT$63</c:f>
              <c:numCache>
                <c:formatCode>0.00</c:formatCode>
                <c:ptCount val="60"/>
                <c:pt idx="0">
                  <c:v>18</c:v>
                </c:pt>
                <c:pt idx="1">
                  <c:v>15.007999999999999</c:v>
                </c:pt>
                <c:pt idx="2">
                  <c:v>12.087999999999999</c:v>
                </c:pt>
                <c:pt idx="3">
                  <c:v>16.498000000000001</c:v>
                </c:pt>
                <c:pt idx="4">
                  <c:v>49.201000000000001</c:v>
                </c:pt>
                <c:pt idx="5">
                  <c:v>73.619</c:v>
                </c:pt>
                <c:pt idx="6">
                  <c:v>65.096000000000004</c:v>
                </c:pt>
                <c:pt idx="7">
                  <c:v>23.13</c:v>
                </c:pt>
                <c:pt idx="8">
                  <c:v>17.079999999999998</c:v>
                </c:pt>
                <c:pt idx="9">
                  <c:v>17.888999999999999</c:v>
                </c:pt>
                <c:pt idx="10">
                  <c:v>25.189</c:v>
                </c:pt>
                <c:pt idx="11">
                  <c:v>15.375999999999999</c:v>
                </c:pt>
                <c:pt idx="12">
                  <c:v>12.949</c:v>
                </c:pt>
                <c:pt idx="13">
                  <c:v>11.682</c:v>
                </c:pt>
                <c:pt idx="14">
                  <c:v>15.285</c:v>
                </c:pt>
                <c:pt idx="15">
                  <c:v>24.422000000000001</c:v>
                </c:pt>
                <c:pt idx="16">
                  <c:v>49.947000000000003</c:v>
                </c:pt>
                <c:pt idx="17">
                  <c:v>156.54300000000001</c:v>
                </c:pt>
                <c:pt idx="18">
                  <c:v>213.32599999999999</c:v>
                </c:pt>
                <c:pt idx="19">
                  <c:v>62.844000000000001</c:v>
                </c:pt>
                <c:pt idx="20">
                  <c:v>37.146999999999998</c:v>
                </c:pt>
                <c:pt idx="21">
                  <c:v>52.835000000000001</c:v>
                </c:pt>
                <c:pt idx="22">
                  <c:v>33.180999999999997</c:v>
                </c:pt>
                <c:pt idx="23">
                  <c:v>23.716999999999999</c:v>
                </c:pt>
                <c:pt idx="24">
                  <c:v>22.027999999999999</c:v>
                </c:pt>
                <c:pt idx="25">
                  <c:v>19.533999999999999</c:v>
                </c:pt>
                <c:pt idx="26">
                  <c:v>16.337</c:v>
                </c:pt>
                <c:pt idx="27">
                  <c:v>45.02</c:v>
                </c:pt>
                <c:pt idx="28">
                  <c:v>90.462999999999994</c:v>
                </c:pt>
                <c:pt idx="29">
                  <c:v>210.25200000000001</c:v>
                </c:pt>
                <c:pt idx="30">
                  <c:v>139.43899999999999</c:v>
                </c:pt>
                <c:pt idx="31">
                  <c:v>52.444000000000003</c:v>
                </c:pt>
                <c:pt idx="32">
                  <c:v>32.933999999999997</c:v>
                </c:pt>
                <c:pt idx="33">
                  <c:v>32.700000000000003</c:v>
                </c:pt>
                <c:pt idx="34">
                  <c:v>30.571999999999999</c:v>
                </c:pt>
                <c:pt idx="35">
                  <c:v>25.850999999999999</c:v>
                </c:pt>
                <c:pt idx="36">
                  <c:v>21.875</c:v>
                </c:pt>
                <c:pt idx="37">
                  <c:v>22.773</c:v>
                </c:pt>
                <c:pt idx="38">
                  <c:v>19.523</c:v>
                </c:pt>
                <c:pt idx="39">
                  <c:v>22.555</c:v>
                </c:pt>
                <c:pt idx="40">
                  <c:v>57.481000000000002</c:v>
                </c:pt>
                <c:pt idx="41">
                  <c:v>243.52799999999999</c:v>
                </c:pt>
                <c:pt idx="42">
                  <c:v>282.82299999999998</c:v>
                </c:pt>
                <c:pt idx="43">
                  <c:v>116.265</c:v>
                </c:pt>
                <c:pt idx="44">
                  <c:v>53.996000000000002</c:v>
                </c:pt>
                <c:pt idx="45">
                  <c:v>35.576000000000001</c:v>
                </c:pt>
                <c:pt idx="46">
                  <c:v>48.161000000000001</c:v>
                </c:pt>
                <c:pt idx="47">
                  <c:v>36.393999999999998</c:v>
                </c:pt>
                <c:pt idx="48">
                  <c:v>27.6</c:v>
                </c:pt>
                <c:pt idx="49">
                  <c:v>23.864999999999998</c:v>
                </c:pt>
                <c:pt idx="50">
                  <c:v>19.234000000000002</c:v>
                </c:pt>
                <c:pt idx="51">
                  <c:v>26.497</c:v>
                </c:pt>
                <c:pt idx="52">
                  <c:v>81.117999999999995</c:v>
                </c:pt>
                <c:pt idx="53">
                  <c:v>205.76599999999999</c:v>
                </c:pt>
                <c:pt idx="54">
                  <c:v>197.15799999999999</c:v>
                </c:pt>
                <c:pt idx="55">
                  <c:v>75.405000000000001</c:v>
                </c:pt>
                <c:pt idx="56">
                  <c:v>51.442</c:v>
                </c:pt>
                <c:pt idx="57">
                  <c:v>38.082999999999998</c:v>
                </c:pt>
                <c:pt idx="58">
                  <c:v>58.512999999999998</c:v>
                </c:pt>
                <c:pt idx="59">
                  <c:v>58.512999999999998</c:v>
                </c:pt>
              </c:numCache>
            </c:numRef>
          </c:yVal>
          <c:smooth val="1"/>
        </c:ser>
        <c:ser>
          <c:idx val="25"/>
          <c:order val="22"/>
          <c:tx>
            <c:strRef>
              <c:f>RunInformation!$G$28</c:f>
              <c:strCache>
                <c:ptCount val="1"/>
                <c:pt idx="0">
                  <c:v>2003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Comparison!$AU$4:$AU$63</c:f>
              <c:numCache>
                <c:formatCode>0.00</c:formatCode>
                <c:ptCount val="60"/>
                <c:pt idx="0">
                  <c:v>17.997</c:v>
                </c:pt>
                <c:pt idx="1">
                  <c:v>15.186999999999999</c:v>
                </c:pt>
                <c:pt idx="2">
                  <c:v>17.251999999999999</c:v>
                </c:pt>
                <c:pt idx="3">
                  <c:v>27.297000000000001</c:v>
                </c:pt>
                <c:pt idx="4">
                  <c:v>52.448</c:v>
                </c:pt>
                <c:pt idx="5">
                  <c:v>135.75</c:v>
                </c:pt>
                <c:pt idx="6">
                  <c:v>202.21799999999999</c:v>
                </c:pt>
                <c:pt idx="7">
                  <c:v>58.503999999999998</c:v>
                </c:pt>
                <c:pt idx="8">
                  <c:v>36.253999999999998</c:v>
                </c:pt>
                <c:pt idx="9">
                  <c:v>51.472999999999999</c:v>
                </c:pt>
                <c:pt idx="10">
                  <c:v>33.328000000000003</c:v>
                </c:pt>
                <c:pt idx="11">
                  <c:v>23.512</c:v>
                </c:pt>
                <c:pt idx="12">
                  <c:v>21.82</c:v>
                </c:pt>
                <c:pt idx="13">
                  <c:v>19.358000000000001</c:v>
                </c:pt>
                <c:pt idx="14">
                  <c:v>16.739999999999998</c:v>
                </c:pt>
                <c:pt idx="15">
                  <c:v>44.898000000000003</c:v>
                </c:pt>
                <c:pt idx="16">
                  <c:v>90.096999999999994</c:v>
                </c:pt>
                <c:pt idx="17">
                  <c:v>209.48099999999999</c:v>
                </c:pt>
                <c:pt idx="18">
                  <c:v>139.28200000000001</c:v>
                </c:pt>
                <c:pt idx="19">
                  <c:v>52.713999999999999</c:v>
                </c:pt>
                <c:pt idx="20">
                  <c:v>33.142000000000003</c:v>
                </c:pt>
                <c:pt idx="21">
                  <c:v>32.795999999999999</c:v>
                </c:pt>
                <c:pt idx="22">
                  <c:v>30.634</c:v>
                </c:pt>
                <c:pt idx="23">
                  <c:v>25.899000000000001</c:v>
                </c:pt>
                <c:pt idx="24">
                  <c:v>21.922000000000001</c:v>
                </c:pt>
                <c:pt idx="25">
                  <c:v>22.824999999999999</c:v>
                </c:pt>
                <c:pt idx="26">
                  <c:v>19.568000000000001</c:v>
                </c:pt>
                <c:pt idx="27">
                  <c:v>22.606000000000002</c:v>
                </c:pt>
                <c:pt idx="28">
                  <c:v>57.548999999999999</c:v>
                </c:pt>
                <c:pt idx="29">
                  <c:v>243.50200000000001</c:v>
                </c:pt>
                <c:pt idx="30">
                  <c:v>282.786</c:v>
                </c:pt>
                <c:pt idx="31">
                  <c:v>116.294</c:v>
                </c:pt>
                <c:pt idx="32">
                  <c:v>54.042999999999999</c:v>
                </c:pt>
                <c:pt idx="33">
                  <c:v>35.616</c:v>
                </c:pt>
                <c:pt idx="34">
                  <c:v>48.2</c:v>
                </c:pt>
                <c:pt idx="35">
                  <c:v>36.429000000000002</c:v>
                </c:pt>
                <c:pt idx="36">
                  <c:v>27.634</c:v>
                </c:pt>
                <c:pt idx="37">
                  <c:v>23.896000000000001</c:v>
                </c:pt>
                <c:pt idx="38">
                  <c:v>19.260999999999999</c:v>
                </c:pt>
                <c:pt idx="39">
                  <c:v>26.529</c:v>
                </c:pt>
                <c:pt idx="40">
                  <c:v>81.174999999999997</c:v>
                </c:pt>
                <c:pt idx="41">
                  <c:v>205.786</c:v>
                </c:pt>
                <c:pt idx="42">
                  <c:v>197.172</c:v>
                </c:pt>
                <c:pt idx="43">
                  <c:v>75.427999999999997</c:v>
                </c:pt>
                <c:pt idx="44">
                  <c:v>51.465000000000003</c:v>
                </c:pt>
                <c:pt idx="45">
                  <c:v>38.100999999999999</c:v>
                </c:pt>
                <c:pt idx="46">
                  <c:v>58.533000000000001</c:v>
                </c:pt>
                <c:pt idx="47">
                  <c:v>39.326000000000001</c:v>
                </c:pt>
                <c:pt idx="48">
                  <c:v>28.334</c:v>
                </c:pt>
                <c:pt idx="49">
                  <c:v>25.391999999999999</c:v>
                </c:pt>
                <c:pt idx="50">
                  <c:v>23.204000000000001</c:v>
                </c:pt>
                <c:pt idx="51">
                  <c:v>55.749000000000002</c:v>
                </c:pt>
                <c:pt idx="52">
                  <c:v>77.320999999999998</c:v>
                </c:pt>
                <c:pt idx="53">
                  <c:v>214.571</c:v>
                </c:pt>
                <c:pt idx="54">
                  <c:v>173.655</c:v>
                </c:pt>
                <c:pt idx="55">
                  <c:v>64.097999999999999</c:v>
                </c:pt>
                <c:pt idx="56">
                  <c:v>44.216999999999999</c:v>
                </c:pt>
                <c:pt idx="57">
                  <c:v>40.872</c:v>
                </c:pt>
                <c:pt idx="58">
                  <c:v>37.700000000000003</c:v>
                </c:pt>
                <c:pt idx="59">
                  <c:v>37.700000000000003</c:v>
                </c:pt>
              </c:numCache>
            </c:numRef>
          </c:yVal>
          <c:smooth val="1"/>
        </c:ser>
        <c:ser>
          <c:idx val="26"/>
          <c:order val="23"/>
          <c:tx>
            <c:strRef>
              <c:f>RunInformation!$G$29</c:f>
              <c:strCache>
                <c:ptCount val="1"/>
                <c:pt idx="0">
                  <c:v>2004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Comparison!$AV$4:$AV$63</c:f>
              <c:numCache>
                <c:formatCode>0.00</c:formatCode>
                <c:ptCount val="60"/>
                <c:pt idx="0">
                  <c:v>17.998999999999999</c:v>
                </c:pt>
                <c:pt idx="1">
                  <c:v>15.237</c:v>
                </c:pt>
                <c:pt idx="2">
                  <c:v>12.555</c:v>
                </c:pt>
                <c:pt idx="3">
                  <c:v>38.970999999999997</c:v>
                </c:pt>
                <c:pt idx="4">
                  <c:v>86.149000000000001</c:v>
                </c:pt>
                <c:pt idx="5">
                  <c:v>186.93600000000001</c:v>
                </c:pt>
                <c:pt idx="6">
                  <c:v>136.738</c:v>
                </c:pt>
                <c:pt idx="7">
                  <c:v>50.356999999999999</c:v>
                </c:pt>
                <c:pt idx="8">
                  <c:v>31.248999999999999</c:v>
                </c:pt>
                <c:pt idx="9">
                  <c:v>30.02</c:v>
                </c:pt>
                <c:pt idx="10">
                  <c:v>29.061</c:v>
                </c:pt>
                <c:pt idx="11">
                  <c:v>24.266999999999999</c:v>
                </c:pt>
                <c:pt idx="12">
                  <c:v>20.402000000000001</c:v>
                </c:pt>
                <c:pt idx="13">
                  <c:v>21.364999999999998</c:v>
                </c:pt>
                <c:pt idx="14">
                  <c:v>18.997</c:v>
                </c:pt>
                <c:pt idx="15">
                  <c:v>21.280999999999999</c:v>
                </c:pt>
                <c:pt idx="16">
                  <c:v>55.854999999999997</c:v>
                </c:pt>
                <c:pt idx="17">
                  <c:v>240.518</c:v>
                </c:pt>
                <c:pt idx="18">
                  <c:v>281.23</c:v>
                </c:pt>
                <c:pt idx="19">
                  <c:v>115.977</c:v>
                </c:pt>
                <c:pt idx="20">
                  <c:v>53.713000000000001</c:v>
                </c:pt>
                <c:pt idx="21">
                  <c:v>35.261000000000003</c:v>
                </c:pt>
                <c:pt idx="22">
                  <c:v>47.779000000000003</c:v>
                </c:pt>
                <c:pt idx="23">
                  <c:v>36.073999999999998</c:v>
                </c:pt>
                <c:pt idx="24">
                  <c:v>27.315000000000001</c:v>
                </c:pt>
                <c:pt idx="25">
                  <c:v>23.602</c:v>
                </c:pt>
                <c:pt idx="26">
                  <c:v>19.023</c:v>
                </c:pt>
                <c:pt idx="27">
                  <c:v>26.254000000000001</c:v>
                </c:pt>
                <c:pt idx="28">
                  <c:v>80.762</c:v>
                </c:pt>
                <c:pt idx="29">
                  <c:v>205.37</c:v>
                </c:pt>
                <c:pt idx="30">
                  <c:v>196.917</c:v>
                </c:pt>
                <c:pt idx="31">
                  <c:v>75.248000000000005</c:v>
                </c:pt>
                <c:pt idx="32">
                  <c:v>51.304000000000002</c:v>
                </c:pt>
                <c:pt idx="33">
                  <c:v>37.969000000000001</c:v>
                </c:pt>
                <c:pt idx="34">
                  <c:v>58.387</c:v>
                </c:pt>
                <c:pt idx="35">
                  <c:v>39.213000000000001</c:v>
                </c:pt>
                <c:pt idx="36">
                  <c:v>28.231999999999999</c:v>
                </c:pt>
                <c:pt idx="37">
                  <c:v>25.295000000000002</c:v>
                </c:pt>
                <c:pt idx="38">
                  <c:v>23.117000000000001</c:v>
                </c:pt>
                <c:pt idx="39">
                  <c:v>55.622999999999998</c:v>
                </c:pt>
                <c:pt idx="40">
                  <c:v>77.216999999999999</c:v>
                </c:pt>
                <c:pt idx="41">
                  <c:v>214.45599999999999</c:v>
                </c:pt>
                <c:pt idx="42">
                  <c:v>173.58799999999999</c:v>
                </c:pt>
                <c:pt idx="43">
                  <c:v>64.046000000000006</c:v>
                </c:pt>
                <c:pt idx="44">
                  <c:v>44.168999999999997</c:v>
                </c:pt>
                <c:pt idx="45">
                  <c:v>40.823</c:v>
                </c:pt>
                <c:pt idx="46">
                  <c:v>37.658000000000001</c:v>
                </c:pt>
                <c:pt idx="47">
                  <c:v>28.550999999999998</c:v>
                </c:pt>
                <c:pt idx="48">
                  <c:v>22.640999999999998</c:v>
                </c:pt>
                <c:pt idx="49">
                  <c:v>19.613</c:v>
                </c:pt>
                <c:pt idx="50">
                  <c:v>16.007000000000001</c:v>
                </c:pt>
                <c:pt idx="51">
                  <c:v>16.318999999999999</c:v>
                </c:pt>
                <c:pt idx="52">
                  <c:v>49.613999999999997</c:v>
                </c:pt>
                <c:pt idx="53">
                  <c:v>236.10900000000001</c:v>
                </c:pt>
                <c:pt idx="54">
                  <c:v>480.89299999999997</c:v>
                </c:pt>
                <c:pt idx="55">
                  <c:v>220.37299999999999</c:v>
                </c:pt>
                <c:pt idx="56">
                  <c:v>76.094999999999999</c:v>
                </c:pt>
                <c:pt idx="57">
                  <c:v>44.908999999999999</c:v>
                </c:pt>
                <c:pt idx="58">
                  <c:v>38.917999999999999</c:v>
                </c:pt>
                <c:pt idx="59">
                  <c:v>38.917999999999999</c:v>
                </c:pt>
              </c:numCache>
            </c:numRef>
          </c:yVal>
          <c:smooth val="1"/>
        </c:ser>
        <c:ser>
          <c:idx val="27"/>
          <c:order val="24"/>
          <c:tx>
            <c:strRef>
              <c:f>RunInformation!$G$30</c:f>
              <c:strCache>
                <c:ptCount val="1"/>
                <c:pt idx="0">
                  <c:v>2005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Comparison!$AW$4:$AW$63</c:f>
              <c:numCache>
                <c:formatCode>0.00</c:formatCode>
                <c:ptCount val="60"/>
                <c:pt idx="0">
                  <c:v>18</c:v>
                </c:pt>
                <c:pt idx="1">
                  <c:v>18.120999999999999</c:v>
                </c:pt>
                <c:pt idx="2">
                  <c:v>15.499000000000001</c:v>
                </c:pt>
                <c:pt idx="3">
                  <c:v>19.358000000000001</c:v>
                </c:pt>
                <c:pt idx="4">
                  <c:v>57</c:v>
                </c:pt>
                <c:pt idx="5">
                  <c:v>227.07400000000001</c:v>
                </c:pt>
                <c:pt idx="6">
                  <c:v>270.10000000000002</c:v>
                </c:pt>
                <c:pt idx="7">
                  <c:v>112.839</c:v>
                </c:pt>
                <c:pt idx="8">
                  <c:v>52.649000000000001</c:v>
                </c:pt>
                <c:pt idx="9">
                  <c:v>33.945</c:v>
                </c:pt>
                <c:pt idx="10">
                  <c:v>46.417000000000002</c:v>
                </c:pt>
                <c:pt idx="11">
                  <c:v>35.122</c:v>
                </c:pt>
                <c:pt idx="12">
                  <c:v>26.501000000000001</c:v>
                </c:pt>
                <c:pt idx="13">
                  <c:v>22.885000000000002</c:v>
                </c:pt>
                <c:pt idx="14">
                  <c:v>19.050999999999998</c:v>
                </c:pt>
                <c:pt idx="15">
                  <c:v>25.916</c:v>
                </c:pt>
                <c:pt idx="16">
                  <c:v>82.105999999999995</c:v>
                </c:pt>
                <c:pt idx="17">
                  <c:v>208.81800000000001</c:v>
                </c:pt>
                <c:pt idx="18">
                  <c:v>193.74600000000001</c:v>
                </c:pt>
                <c:pt idx="19">
                  <c:v>74.3</c:v>
                </c:pt>
                <c:pt idx="20">
                  <c:v>50.951999999999998</c:v>
                </c:pt>
                <c:pt idx="21">
                  <c:v>38.085000000000001</c:v>
                </c:pt>
                <c:pt idx="22">
                  <c:v>57.515999999999998</c:v>
                </c:pt>
                <c:pt idx="23">
                  <c:v>38.381</c:v>
                </c:pt>
                <c:pt idx="24">
                  <c:v>27.844000000000001</c:v>
                </c:pt>
                <c:pt idx="25">
                  <c:v>25.048999999999999</c:v>
                </c:pt>
                <c:pt idx="26">
                  <c:v>23.021999999999998</c:v>
                </c:pt>
                <c:pt idx="27">
                  <c:v>56.331000000000003</c:v>
                </c:pt>
                <c:pt idx="28">
                  <c:v>80.555999999999997</c:v>
                </c:pt>
                <c:pt idx="29">
                  <c:v>215.93199999999999</c:v>
                </c:pt>
                <c:pt idx="30">
                  <c:v>170.57499999999999</c:v>
                </c:pt>
                <c:pt idx="31">
                  <c:v>62.427999999999997</c:v>
                </c:pt>
                <c:pt idx="32">
                  <c:v>43.523000000000003</c:v>
                </c:pt>
                <c:pt idx="33">
                  <c:v>40.909999999999997</c:v>
                </c:pt>
                <c:pt idx="34">
                  <c:v>37.167000000000002</c:v>
                </c:pt>
                <c:pt idx="35">
                  <c:v>27.92</c:v>
                </c:pt>
                <c:pt idx="36">
                  <c:v>22.446999999999999</c:v>
                </c:pt>
                <c:pt idx="37">
                  <c:v>19.494</c:v>
                </c:pt>
                <c:pt idx="38">
                  <c:v>15.91</c:v>
                </c:pt>
                <c:pt idx="39">
                  <c:v>16.46</c:v>
                </c:pt>
                <c:pt idx="40">
                  <c:v>52.024999999999999</c:v>
                </c:pt>
                <c:pt idx="41">
                  <c:v>247.68100000000001</c:v>
                </c:pt>
                <c:pt idx="42">
                  <c:v>480.96800000000002</c:v>
                </c:pt>
                <c:pt idx="43">
                  <c:v>210.893</c:v>
                </c:pt>
                <c:pt idx="44">
                  <c:v>74.22</c:v>
                </c:pt>
                <c:pt idx="45">
                  <c:v>44.576000000000001</c:v>
                </c:pt>
                <c:pt idx="46">
                  <c:v>38.820999999999998</c:v>
                </c:pt>
                <c:pt idx="47">
                  <c:v>33.439</c:v>
                </c:pt>
                <c:pt idx="48">
                  <c:v>30.733000000000001</c:v>
                </c:pt>
                <c:pt idx="49">
                  <c:v>27.686</c:v>
                </c:pt>
                <c:pt idx="50">
                  <c:v>23.402999999999999</c:v>
                </c:pt>
                <c:pt idx="51">
                  <c:v>43.030999999999999</c:v>
                </c:pt>
                <c:pt idx="52">
                  <c:v>68.188999999999993</c:v>
                </c:pt>
                <c:pt idx="53">
                  <c:v>273.40499999999997</c:v>
                </c:pt>
                <c:pt idx="54">
                  <c:v>275.96199999999999</c:v>
                </c:pt>
                <c:pt idx="55">
                  <c:v>145.35599999999999</c:v>
                </c:pt>
                <c:pt idx="56">
                  <c:v>54.31</c:v>
                </c:pt>
                <c:pt idx="57">
                  <c:v>37.784999999999997</c:v>
                </c:pt>
                <c:pt idx="58">
                  <c:v>37.042999999999999</c:v>
                </c:pt>
                <c:pt idx="59">
                  <c:v>37.042999999999999</c:v>
                </c:pt>
              </c:numCache>
            </c:numRef>
          </c:yVal>
          <c:smooth val="1"/>
        </c:ser>
        <c:ser>
          <c:idx val="28"/>
          <c:order val="25"/>
          <c:tx>
            <c:strRef>
              <c:f>RunInformation!$G$31</c:f>
              <c:strCache>
                <c:ptCount val="1"/>
                <c:pt idx="0">
                  <c:v>2006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Comparison!$AX$4:$AX$63</c:f>
              <c:numCache>
                <c:formatCode>0.00</c:formatCode>
                <c:ptCount val="60"/>
                <c:pt idx="0">
                  <c:v>18</c:v>
                </c:pt>
                <c:pt idx="1">
                  <c:v>14.885</c:v>
                </c:pt>
                <c:pt idx="2">
                  <c:v>12.006</c:v>
                </c:pt>
                <c:pt idx="3">
                  <c:v>19.995000000000001</c:v>
                </c:pt>
                <c:pt idx="4">
                  <c:v>70.483000000000004</c:v>
                </c:pt>
                <c:pt idx="5">
                  <c:v>167.72900000000001</c:v>
                </c:pt>
                <c:pt idx="6">
                  <c:v>189.22</c:v>
                </c:pt>
                <c:pt idx="7">
                  <c:v>73.034999999999997</c:v>
                </c:pt>
                <c:pt idx="8">
                  <c:v>48.844999999999999</c:v>
                </c:pt>
                <c:pt idx="9">
                  <c:v>34.878</c:v>
                </c:pt>
                <c:pt idx="10">
                  <c:v>55.2</c:v>
                </c:pt>
                <c:pt idx="11">
                  <c:v>36.795000000000002</c:v>
                </c:pt>
                <c:pt idx="12">
                  <c:v>26.145</c:v>
                </c:pt>
                <c:pt idx="13">
                  <c:v>23.439</c:v>
                </c:pt>
                <c:pt idx="14">
                  <c:v>22.402000000000001</c:v>
                </c:pt>
                <c:pt idx="15">
                  <c:v>54.771000000000001</c:v>
                </c:pt>
                <c:pt idx="16">
                  <c:v>79.045000000000002</c:v>
                </c:pt>
                <c:pt idx="17">
                  <c:v>212.95400000000001</c:v>
                </c:pt>
                <c:pt idx="18">
                  <c:v>169.70500000000001</c:v>
                </c:pt>
                <c:pt idx="19">
                  <c:v>62.146999999999998</c:v>
                </c:pt>
                <c:pt idx="20">
                  <c:v>43.116999999999997</c:v>
                </c:pt>
                <c:pt idx="21">
                  <c:v>40.447000000000003</c:v>
                </c:pt>
                <c:pt idx="22">
                  <c:v>36.728000000000002</c:v>
                </c:pt>
                <c:pt idx="23">
                  <c:v>27.535</c:v>
                </c:pt>
                <c:pt idx="24">
                  <c:v>22.05</c:v>
                </c:pt>
                <c:pt idx="25">
                  <c:v>19.13</c:v>
                </c:pt>
                <c:pt idx="26">
                  <c:v>15.606</c:v>
                </c:pt>
                <c:pt idx="27">
                  <c:v>16.148</c:v>
                </c:pt>
                <c:pt idx="28">
                  <c:v>51.649000000000001</c:v>
                </c:pt>
                <c:pt idx="29">
                  <c:v>246.697</c:v>
                </c:pt>
                <c:pt idx="30">
                  <c:v>480.14400000000001</c:v>
                </c:pt>
                <c:pt idx="31">
                  <c:v>210.64500000000001</c:v>
                </c:pt>
                <c:pt idx="32">
                  <c:v>74.084000000000003</c:v>
                </c:pt>
                <c:pt idx="33">
                  <c:v>44.469000000000001</c:v>
                </c:pt>
                <c:pt idx="34">
                  <c:v>38.722000000000001</c:v>
                </c:pt>
                <c:pt idx="35">
                  <c:v>33.35</c:v>
                </c:pt>
                <c:pt idx="36">
                  <c:v>30.648</c:v>
                </c:pt>
                <c:pt idx="37">
                  <c:v>27.608000000000001</c:v>
                </c:pt>
                <c:pt idx="38">
                  <c:v>23.335999999999999</c:v>
                </c:pt>
                <c:pt idx="39">
                  <c:v>42.951000000000001</c:v>
                </c:pt>
                <c:pt idx="40">
                  <c:v>68.067999999999998</c:v>
                </c:pt>
                <c:pt idx="41">
                  <c:v>273.21699999999998</c:v>
                </c:pt>
                <c:pt idx="42">
                  <c:v>275.87700000000001</c:v>
                </c:pt>
                <c:pt idx="43">
                  <c:v>145.31200000000001</c:v>
                </c:pt>
                <c:pt idx="44">
                  <c:v>54.276000000000003</c:v>
                </c:pt>
                <c:pt idx="45">
                  <c:v>37.755000000000003</c:v>
                </c:pt>
                <c:pt idx="46">
                  <c:v>37.015000000000001</c:v>
                </c:pt>
                <c:pt idx="47">
                  <c:v>33.805999999999997</c:v>
                </c:pt>
                <c:pt idx="48">
                  <c:v>28.477</c:v>
                </c:pt>
                <c:pt idx="49">
                  <c:v>25.06</c:v>
                </c:pt>
                <c:pt idx="50">
                  <c:v>20.472999999999999</c:v>
                </c:pt>
                <c:pt idx="51">
                  <c:v>23.959</c:v>
                </c:pt>
                <c:pt idx="52">
                  <c:v>55.8</c:v>
                </c:pt>
                <c:pt idx="53">
                  <c:v>108.86499999999999</c:v>
                </c:pt>
                <c:pt idx="54">
                  <c:v>249.935</c:v>
                </c:pt>
                <c:pt idx="55">
                  <c:v>76.724999999999994</c:v>
                </c:pt>
                <c:pt idx="56">
                  <c:v>44.701999999999998</c:v>
                </c:pt>
                <c:pt idx="57">
                  <c:v>29.155000000000001</c:v>
                </c:pt>
                <c:pt idx="58">
                  <c:v>29.117999999999999</c:v>
                </c:pt>
                <c:pt idx="59">
                  <c:v>29.117999999999999</c:v>
                </c:pt>
              </c:numCache>
            </c:numRef>
          </c:yVal>
          <c:smooth val="1"/>
        </c:ser>
        <c:ser>
          <c:idx val="29"/>
          <c:order val="26"/>
          <c:tx>
            <c:strRef>
              <c:f>RunInformation!$G$32</c:f>
              <c:strCache>
                <c:ptCount val="1"/>
                <c:pt idx="0">
                  <c:v>2007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Comparison!$AY$4:$AY$63</c:f>
              <c:numCache>
                <c:formatCode>0.00</c:formatCode>
                <c:ptCount val="60"/>
                <c:pt idx="0">
                  <c:v>18.015000000000001</c:v>
                </c:pt>
                <c:pt idx="1">
                  <c:v>16.318999999999999</c:v>
                </c:pt>
                <c:pt idx="2">
                  <c:v>15.563000000000001</c:v>
                </c:pt>
                <c:pt idx="3">
                  <c:v>39.695</c:v>
                </c:pt>
                <c:pt idx="4">
                  <c:v>52.843000000000004</c:v>
                </c:pt>
                <c:pt idx="5">
                  <c:v>141.60900000000001</c:v>
                </c:pt>
                <c:pt idx="6">
                  <c:v>130.43299999999999</c:v>
                </c:pt>
                <c:pt idx="7">
                  <c:v>48.424999999999997</c:v>
                </c:pt>
                <c:pt idx="8">
                  <c:v>36.572000000000003</c:v>
                </c:pt>
                <c:pt idx="9">
                  <c:v>34.642000000000003</c:v>
                </c:pt>
                <c:pt idx="10">
                  <c:v>32.524000000000001</c:v>
                </c:pt>
                <c:pt idx="11">
                  <c:v>24.155999999999999</c:v>
                </c:pt>
                <c:pt idx="12">
                  <c:v>18.824999999999999</c:v>
                </c:pt>
                <c:pt idx="13">
                  <c:v>16.227</c:v>
                </c:pt>
                <c:pt idx="14">
                  <c:v>13.694000000000001</c:v>
                </c:pt>
                <c:pt idx="15">
                  <c:v>13.722</c:v>
                </c:pt>
                <c:pt idx="16">
                  <c:v>48.78</c:v>
                </c:pt>
                <c:pt idx="17">
                  <c:v>239.71700000000001</c:v>
                </c:pt>
                <c:pt idx="18">
                  <c:v>471.76</c:v>
                </c:pt>
                <c:pt idx="19">
                  <c:v>208.90899999999999</c:v>
                </c:pt>
                <c:pt idx="20">
                  <c:v>73.430000000000007</c:v>
                </c:pt>
                <c:pt idx="21">
                  <c:v>43.930999999999997</c:v>
                </c:pt>
                <c:pt idx="22">
                  <c:v>38.186999999999998</c:v>
                </c:pt>
                <c:pt idx="23">
                  <c:v>32.878</c:v>
                </c:pt>
                <c:pt idx="24">
                  <c:v>30.209</c:v>
                </c:pt>
                <c:pt idx="25">
                  <c:v>27.199000000000002</c:v>
                </c:pt>
                <c:pt idx="26">
                  <c:v>22.991</c:v>
                </c:pt>
                <c:pt idx="27">
                  <c:v>42.527999999999999</c:v>
                </c:pt>
                <c:pt idx="28">
                  <c:v>67.605000000000004</c:v>
                </c:pt>
                <c:pt idx="29">
                  <c:v>272.29500000000002</c:v>
                </c:pt>
                <c:pt idx="30">
                  <c:v>275.34199999999998</c:v>
                </c:pt>
                <c:pt idx="31">
                  <c:v>145.071</c:v>
                </c:pt>
                <c:pt idx="32">
                  <c:v>54.115000000000002</c:v>
                </c:pt>
                <c:pt idx="33">
                  <c:v>37.619999999999997</c:v>
                </c:pt>
                <c:pt idx="34">
                  <c:v>36.884999999999998</c:v>
                </c:pt>
                <c:pt idx="35">
                  <c:v>33.688000000000002</c:v>
                </c:pt>
                <c:pt idx="36">
                  <c:v>28.367000000000001</c:v>
                </c:pt>
                <c:pt idx="37">
                  <c:v>24.957999999999998</c:v>
                </c:pt>
                <c:pt idx="38">
                  <c:v>20.388000000000002</c:v>
                </c:pt>
                <c:pt idx="39">
                  <c:v>23.87</c:v>
                </c:pt>
                <c:pt idx="40">
                  <c:v>55.688000000000002</c:v>
                </c:pt>
                <c:pt idx="41">
                  <c:v>108.744</c:v>
                </c:pt>
                <c:pt idx="42">
                  <c:v>249.833</c:v>
                </c:pt>
                <c:pt idx="43">
                  <c:v>76.664000000000001</c:v>
                </c:pt>
                <c:pt idx="44">
                  <c:v>44.646000000000001</c:v>
                </c:pt>
                <c:pt idx="45">
                  <c:v>29.108000000000001</c:v>
                </c:pt>
                <c:pt idx="46">
                  <c:v>29.076000000000001</c:v>
                </c:pt>
                <c:pt idx="47">
                  <c:v>28.553999999999998</c:v>
                </c:pt>
                <c:pt idx="48">
                  <c:v>24.221</c:v>
                </c:pt>
                <c:pt idx="49">
                  <c:v>21.547000000000001</c:v>
                </c:pt>
                <c:pt idx="50">
                  <c:v>17.728000000000002</c:v>
                </c:pt>
                <c:pt idx="51">
                  <c:v>31.024000000000001</c:v>
                </c:pt>
                <c:pt idx="52">
                  <c:v>68.040000000000006</c:v>
                </c:pt>
                <c:pt idx="53">
                  <c:v>142.172</c:v>
                </c:pt>
                <c:pt idx="54">
                  <c:v>426.06099999999998</c:v>
                </c:pt>
                <c:pt idx="55">
                  <c:v>217.315</c:v>
                </c:pt>
                <c:pt idx="56">
                  <c:v>65.656999999999996</c:v>
                </c:pt>
                <c:pt idx="57">
                  <c:v>38.982999999999997</c:v>
                </c:pt>
                <c:pt idx="58">
                  <c:v>37.186999999999998</c:v>
                </c:pt>
                <c:pt idx="59">
                  <c:v>37.186999999999998</c:v>
                </c:pt>
              </c:numCache>
            </c:numRef>
          </c:yVal>
          <c:smooth val="1"/>
        </c:ser>
        <c:ser>
          <c:idx val="30"/>
          <c:order val="27"/>
          <c:tx>
            <c:strRef>
              <c:f>RunInformation!$G$33</c:f>
              <c:strCache>
                <c:ptCount val="1"/>
                <c:pt idx="0">
                  <c:v>2008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Comparison!$AZ$4:$AZ$63</c:f>
              <c:numCache>
                <c:formatCode>0.00</c:formatCode>
                <c:ptCount val="60"/>
                <c:pt idx="0">
                  <c:v>18</c:v>
                </c:pt>
                <c:pt idx="1">
                  <c:v>14.952999999999999</c:v>
                </c:pt>
                <c:pt idx="2">
                  <c:v>11.987</c:v>
                </c:pt>
                <c:pt idx="3">
                  <c:v>12.692</c:v>
                </c:pt>
                <c:pt idx="4">
                  <c:v>48.801000000000002</c:v>
                </c:pt>
                <c:pt idx="5">
                  <c:v>223.05699999999999</c:v>
                </c:pt>
                <c:pt idx="6">
                  <c:v>472.12299999999999</c:v>
                </c:pt>
                <c:pt idx="7">
                  <c:v>227.43899999999999</c:v>
                </c:pt>
                <c:pt idx="8">
                  <c:v>77.412999999999997</c:v>
                </c:pt>
                <c:pt idx="9">
                  <c:v>43.899000000000001</c:v>
                </c:pt>
                <c:pt idx="10">
                  <c:v>37.906999999999996</c:v>
                </c:pt>
                <c:pt idx="11">
                  <c:v>32.692999999999998</c:v>
                </c:pt>
                <c:pt idx="12">
                  <c:v>29.954000000000001</c:v>
                </c:pt>
                <c:pt idx="13">
                  <c:v>26.969000000000001</c:v>
                </c:pt>
                <c:pt idx="14">
                  <c:v>23.564</c:v>
                </c:pt>
                <c:pt idx="15">
                  <c:v>42.19</c:v>
                </c:pt>
                <c:pt idx="16">
                  <c:v>67.087000000000003</c:v>
                </c:pt>
                <c:pt idx="17">
                  <c:v>272.57799999999997</c:v>
                </c:pt>
                <c:pt idx="18">
                  <c:v>275.67899999999997</c:v>
                </c:pt>
                <c:pt idx="19">
                  <c:v>145.48599999999999</c:v>
                </c:pt>
                <c:pt idx="20">
                  <c:v>54.213999999999999</c:v>
                </c:pt>
                <c:pt idx="21">
                  <c:v>37.597999999999999</c:v>
                </c:pt>
                <c:pt idx="22">
                  <c:v>36.817999999999998</c:v>
                </c:pt>
                <c:pt idx="23">
                  <c:v>33.624000000000002</c:v>
                </c:pt>
                <c:pt idx="24">
                  <c:v>28.311</c:v>
                </c:pt>
                <c:pt idx="25">
                  <c:v>24.902999999999999</c:v>
                </c:pt>
                <c:pt idx="26">
                  <c:v>20.341999999999999</c:v>
                </c:pt>
                <c:pt idx="27">
                  <c:v>23.814</c:v>
                </c:pt>
                <c:pt idx="28">
                  <c:v>55.625999999999998</c:v>
                </c:pt>
                <c:pt idx="29">
                  <c:v>108.705</c:v>
                </c:pt>
                <c:pt idx="30">
                  <c:v>249.803</c:v>
                </c:pt>
                <c:pt idx="31">
                  <c:v>76.635000000000005</c:v>
                </c:pt>
                <c:pt idx="32">
                  <c:v>44.616</c:v>
                </c:pt>
                <c:pt idx="33">
                  <c:v>29.082000000000001</c:v>
                </c:pt>
                <c:pt idx="34">
                  <c:v>29.047999999999998</c:v>
                </c:pt>
                <c:pt idx="35">
                  <c:v>28.527999999999999</c:v>
                </c:pt>
                <c:pt idx="36">
                  <c:v>24.199000000000002</c:v>
                </c:pt>
                <c:pt idx="37">
                  <c:v>21.527999999999999</c:v>
                </c:pt>
                <c:pt idx="38">
                  <c:v>17.710999999999999</c:v>
                </c:pt>
                <c:pt idx="39">
                  <c:v>30.995999999999999</c:v>
                </c:pt>
                <c:pt idx="40">
                  <c:v>68.013999999999996</c:v>
                </c:pt>
                <c:pt idx="41">
                  <c:v>142.16200000000001</c:v>
                </c:pt>
                <c:pt idx="42">
                  <c:v>426.048</c:v>
                </c:pt>
                <c:pt idx="43">
                  <c:v>217.304</c:v>
                </c:pt>
                <c:pt idx="44">
                  <c:v>65.647000000000006</c:v>
                </c:pt>
                <c:pt idx="45">
                  <c:v>38.972999999999999</c:v>
                </c:pt>
                <c:pt idx="46">
                  <c:v>37.177999999999997</c:v>
                </c:pt>
                <c:pt idx="47">
                  <c:v>30.812999999999999</c:v>
                </c:pt>
                <c:pt idx="48">
                  <c:v>27.742999999999999</c:v>
                </c:pt>
                <c:pt idx="49">
                  <c:v>25.085999999999999</c:v>
                </c:pt>
                <c:pt idx="50">
                  <c:v>20.702999999999999</c:v>
                </c:pt>
                <c:pt idx="51">
                  <c:v>37.651000000000003</c:v>
                </c:pt>
                <c:pt idx="52">
                  <c:v>80.183999999999997</c:v>
                </c:pt>
                <c:pt idx="53">
                  <c:v>119.724</c:v>
                </c:pt>
                <c:pt idx="54">
                  <c:v>49.088000000000001</c:v>
                </c:pt>
                <c:pt idx="55">
                  <c:v>24.785</c:v>
                </c:pt>
                <c:pt idx="56">
                  <c:v>23.613</c:v>
                </c:pt>
                <c:pt idx="57">
                  <c:v>21.387</c:v>
                </c:pt>
                <c:pt idx="58">
                  <c:v>19.936</c:v>
                </c:pt>
                <c:pt idx="59">
                  <c:v>19.936</c:v>
                </c:pt>
              </c:numCache>
            </c:numRef>
          </c:yVal>
          <c:smooth val="1"/>
        </c:ser>
        <c:ser>
          <c:idx val="31"/>
          <c:order val="28"/>
          <c:tx>
            <c:strRef>
              <c:f>RunInformation!$G$34</c:f>
              <c:strCache>
                <c:ptCount val="1"/>
                <c:pt idx="0">
                  <c:v>2009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Comparison!$BA$4:$BA$63</c:f>
              <c:numCache>
                <c:formatCode>0.00</c:formatCode>
                <c:ptCount val="60"/>
                <c:pt idx="0">
                  <c:v>18</c:v>
                </c:pt>
                <c:pt idx="1">
                  <c:v>14.913</c:v>
                </c:pt>
                <c:pt idx="2">
                  <c:v>12.65</c:v>
                </c:pt>
                <c:pt idx="3">
                  <c:v>31.884</c:v>
                </c:pt>
                <c:pt idx="4">
                  <c:v>60.258000000000003</c:v>
                </c:pt>
                <c:pt idx="5">
                  <c:v>263.399</c:v>
                </c:pt>
                <c:pt idx="6">
                  <c:v>278.36900000000003</c:v>
                </c:pt>
                <c:pt idx="7">
                  <c:v>149.44</c:v>
                </c:pt>
                <c:pt idx="8">
                  <c:v>53.006999999999998</c:v>
                </c:pt>
                <c:pt idx="9">
                  <c:v>35</c:v>
                </c:pt>
                <c:pt idx="10">
                  <c:v>34.265999999999998</c:v>
                </c:pt>
                <c:pt idx="11">
                  <c:v>31.34</c:v>
                </c:pt>
                <c:pt idx="12">
                  <c:v>26.158999999999999</c:v>
                </c:pt>
                <c:pt idx="13">
                  <c:v>22.960999999999999</c:v>
                </c:pt>
                <c:pt idx="14">
                  <c:v>19.486000000000001</c:v>
                </c:pt>
                <c:pt idx="15">
                  <c:v>22.536000000000001</c:v>
                </c:pt>
                <c:pt idx="16">
                  <c:v>54.701000000000001</c:v>
                </c:pt>
                <c:pt idx="17">
                  <c:v>113.026</c:v>
                </c:pt>
                <c:pt idx="18">
                  <c:v>245.755</c:v>
                </c:pt>
                <c:pt idx="19">
                  <c:v>73.540999999999997</c:v>
                </c:pt>
                <c:pt idx="20">
                  <c:v>43.402000000000001</c:v>
                </c:pt>
                <c:pt idx="21">
                  <c:v>28.184000000000001</c:v>
                </c:pt>
                <c:pt idx="22">
                  <c:v>28.347999999999999</c:v>
                </c:pt>
                <c:pt idx="23">
                  <c:v>27.751000000000001</c:v>
                </c:pt>
                <c:pt idx="24">
                  <c:v>23.474</c:v>
                </c:pt>
                <c:pt idx="25">
                  <c:v>20.792000000000002</c:v>
                </c:pt>
                <c:pt idx="26">
                  <c:v>17.204999999999998</c:v>
                </c:pt>
                <c:pt idx="27">
                  <c:v>30.89</c:v>
                </c:pt>
                <c:pt idx="28">
                  <c:v>68.385999999999996</c:v>
                </c:pt>
                <c:pt idx="29">
                  <c:v>148.38999999999999</c:v>
                </c:pt>
                <c:pt idx="30">
                  <c:v>429.346</c:v>
                </c:pt>
                <c:pt idx="31">
                  <c:v>208.55</c:v>
                </c:pt>
                <c:pt idx="32">
                  <c:v>63.765999999999998</c:v>
                </c:pt>
                <c:pt idx="33">
                  <c:v>38.494</c:v>
                </c:pt>
                <c:pt idx="34">
                  <c:v>36.909999999999997</c:v>
                </c:pt>
                <c:pt idx="35">
                  <c:v>30.474</c:v>
                </c:pt>
                <c:pt idx="36">
                  <c:v>27.494</c:v>
                </c:pt>
                <c:pt idx="37">
                  <c:v>24.843</c:v>
                </c:pt>
                <c:pt idx="38">
                  <c:v>20.574999999999999</c:v>
                </c:pt>
                <c:pt idx="39">
                  <c:v>38.9</c:v>
                </c:pt>
                <c:pt idx="40">
                  <c:v>80.638999999999996</c:v>
                </c:pt>
                <c:pt idx="41">
                  <c:v>120.03100000000001</c:v>
                </c:pt>
                <c:pt idx="42">
                  <c:v>47.796999999999997</c:v>
                </c:pt>
                <c:pt idx="43">
                  <c:v>24.510999999999999</c:v>
                </c:pt>
                <c:pt idx="44">
                  <c:v>23.477</c:v>
                </c:pt>
                <c:pt idx="45">
                  <c:v>21.312000000000001</c:v>
                </c:pt>
                <c:pt idx="46">
                  <c:v>19.728999999999999</c:v>
                </c:pt>
                <c:pt idx="47">
                  <c:v>16.652000000000001</c:v>
                </c:pt>
                <c:pt idx="48">
                  <c:v>15.526</c:v>
                </c:pt>
                <c:pt idx="49">
                  <c:v>13.984</c:v>
                </c:pt>
                <c:pt idx="50">
                  <c:v>11.622999999999999</c:v>
                </c:pt>
                <c:pt idx="51">
                  <c:v>18.475000000000001</c:v>
                </c:pt>
                <c:pt idx="52">
                  <c:v>40.478999999999999</c:v>
                </c:pt>
                <c:pt idx="53">
                  <c:v>104.139</c:v>
                </c:pt>
                <c:pt idx="54">
                  <c:v>145.10300000000001</c:v>
                </c:pt>
                <c:pt idx="55">
                  <c:v>51.634</c:v>
                </c:pt>
                <c:pt idx="56">
                  <c:v>35.950000000000003</c:v>
                </c:pt>
                <c:pt idx="57">
                  <c:v>53.048000000000002</c:v>
                </c:pt>
                <c:pt idx="58">
                  <c:v>47.634999999999998</c:v>
                </c:pt>
                <c:pt idx="59">
                  <c:v>47.634999999999998</c:v>
                </c:pt>
              </c:numCache>
            </c:numRef>
          </c:yVal>
          <c:smooth val="1"/>
        </c:ser>
        <c:ser>
          <c:idx val="32"/>
          <c:order val="29"/>
          <c:tx>
            <c:strRef>
              <c:f>RunInformation!$G$35</c:f>
              <c:strCache>
                <c:ptCount val="1"/>
                <c:pt idx="0">
                  <c:v>2010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Comparison!$BB$4:$BB$63</c:f>
              <c:numCache>
                <c:formatCode>0.00</c:formatCode>
                <c:ptCount val="60"/>
                <c:pt idx="0">
                  <c:v>17.998999999999999</c:v>
                </c:pt>
                <c:pt idx="1">
                  <c:v>14.738</c:v>
                </c:pt>
                <c:pt idx="2">
                  <c:v>11.88</c:v>
                </c:pt>
                <c:pt idx="3">
                  <c:v>15.779</c:v>
                </c:pt>
                <c:pt idx="4">
                  <c:v>49.316000000000003</c:v>
                </c:pt>
                <c:pt idx="5">
                  <c:v>90.387</c:v>
                </c:pt>
                <c:pt idx="6">
                  <c:v>229.202</c:v>
                </c:pt>
                <c:pt idx="7">
                  <c:v>71.625</c:v>
                </c:pt>
                <c:pt idx="8">
                  <c:v>40.621000000000002</c:v>
                </c:pt>
                <c:pt idx="9">
                  <c:v>25.376000000000001</c:v>
                </c:pt>
                <c:pt idx="10">
                  <c:v>25.623999999999999</c:v>
                </c:pt>
                <c:pt idx="11">
                  <c:v>25.587</c:v>
                </c:pt>
                <c:pt idx="12">
                  <c:v>21.363</c:v>
                </c:pt>
                <c:pt idx="13">
                  <c:v>18.966999999999999</c:v>
                </c:pt>
                <c:pt idx="14">
                  <c:v>16.170999999999999</c:v>
                </c:pt>
                <c:pt idx="15">
                  <c:v>29.151</c:v>
                </c:pt>
                <c:pt idx="16">
                  <c:v>66.272999999999996</c:v>
                </c:pt>
                <c:pt idx="17">
                  <c:v>145.49299999999999</c:v>
                </c:pt>
                <c:pt idx="18">
                  <c:v>425.74599999999998</c:v>
                </c:pt>
                <c:pt idx="19">
                  <c:v>207.76300000000001</c:v>
                </c:pt>
                <c:pt idx="20">
                  <c:v>63.304000000000002</c:v>
                </c:pt>
                <c:pt idx="21">
                  <c:v>38.020000000000003</c:v>
                </c:pt>
                <c:pt idx="22">
                  <c:v>36.46</c:v>
                </c:pt>
                <c:pt idx="23">
                  <c:v>30.076000000000001</c:v>
                </c:pt>
                <c:pt idx="24">
                  <c:v>27.094999999999999</c:v>
                </c:pt>
                <c:pt idx="25">
                  <c:v>24.469000000000001</c:v>
                </c:pt>
                <c:pt idx="26">
                  <c:v>20.286000000000001</c:v>
                </c:pt>
                <c:pt idx="27">
                  <c:v>38.527000000000001</c:v>
                </c:pt>
                <c:pt idx="28">
                  <c:v>80.224000000000004</c:v>
                </c:pt>
                <c:pt idx="29">
                  <c:v>119.661</c:v>
                </c:pt>
                <c:pt idx="30">
                  <c:v>47.680999999999997</c:v>
                </c:pt>
                <c:pt idx="31">
                  <c:v>24.347000000000001</c:v>
                </c:pt>
                <c:pt idx="32">
                  <c:v>23.279</c:v>
                </c:pt>
                <c:pt idx="33">
                  <c:v>21.129000000000001</c:v>
                </c:pt>
                <c:pt idx="34">
                  <c:v>19.556000000000001</c:v>
                </c:pt>
                <c:pt idx="35">
                  <c:v>16.498000000000001</c:v>
                </c:pt>
                <c:pt idx="36">
                  <c:v>15.378</c:v>
                </c:pt>
                <c:pt idx="37">
                  <c:v>13.847</c:v>
                </c:pt>
                <c:pt idx="38">
                  <c:v>11.507</c:v>
                </c:pt>
                <c:pt idx="39">
                  <c:v>18.347999999999999</c:v>
                </c:pt>
                <c:pt idx="40">
                  <c:v>40.326999999999998</c:v>
                </c:pt>
                <c:pt idx="41">
                  <c:v>103.96299999999999</c:v>
                </c:pt>
                <c:pt idx="42">
                  <c:v>144.97999999999999</c:v>
                </c:pt>
                <c:pt idx="43">
                  <c:v>51.548999999999999</c:v>
                </c:pt>
                <c:pt idx="44">
                  <c:v>35.872999999999998</c:v>
                </c:pt>
                <c:pt idx="45">
                  <c:v>52.965000000000003</c:v>
                </c:pt>
                <c:pt idx="46">
                  <c:v>47.561999999999998</c:v>
                </c:pt>
                <c:pt idx="47">
                  <c:v>27.568999999999999</c:v>
                </c:pt>
                <c:pt idx="48">
                  <c:v>21.798999999999999</c:v>
                </c:pt>
                <c:pt idx="49">
                  <c:v>19.177</c:v>
                </c:pt>
                <c:pt idx="50">
                  <c:v>18.154</c:v>
                </c:pt>
                <c:pt idx="51">
                  <c:v>20.026</c:v>
                </c:pt>
                <c:pt idx="52">
                  <c:v>49.345999999999997</c:v>
                </c:pt>
                <c:pt idx="53">
                  <c:v>222.37799999999999</c:v>
                </c:pt>
                <c:pt idx="54">
                  <c:v>332.51299999999998</c:v>
                </c:pt>
                <c:pt idx="55">
                  <c:v>106.232</c:v>
                </c:pt>
                <c:pt idx="56">
                  <c:v>51.838000000000001</c:v>
                </c:pt>
                <c:pt idx="57">
                  <c:v>45.911000000000001</c:v>
                </c:pt>
                <c:pt idx="58">
                  <c:v>56.844999999999999</c:v>
                </c:pt>
                <c:pt idx="59">
                  <c:v>56.844999999999999</c:v>
                </c:pt>
              </c:numCache>
            </c:numRef>
          </c:yVal>
          <c:smooth val="1"/>
        </c:ser>
        <c:ser>
          <c:idx val="33"/>
          <c:order val="30"/>
          <c:tx>
            <c:strRef>
              <c:f>RunInformation!$G$36</c:f>
              <c:strCache>
                <c:ptCount val="1"/>
                <c:pt idx="0">
                  <c:v>2011</c:v>
                </c:pt>
              </c:strCache>
            </c:strRef>
          </c:tx>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Comparison!$BC$4:$BC$63</c:f>
              <c:numCache>
                <c:formatCode>0.00</c:formatCode>
                <c:ptCount val="60"/>
                <c:pt idx="0">
                  <c:v>19.119</c:v>
                </c:pt>
                <c:pt idx="1">
                  <c:v>15.945</c:v>
                </c:pt>
                <c:pt idx="2">
                  <c:v>13</c:v>
                </c:pt>
                <c:pt idx="3">
                  <c:v>26.431999999999999</c:v>
                </c:pt>
                <c:pt idx="4">
                  <c:v>67.241</c:v>
                </c:pt>
                <c:pt idx="5">
                  <c:v>136.47300000000001</c:v>
                </c:pt>
                <c:pt idx="6">
                  <c:v>406.928</c:v>
                </c:pt>
                <c:pt idx="7">
                  <c:v>212.37700000000001</c:v>
                </c:pt>
                <c:pt idx="8">
                  <c:v>63.912999999999997</c:v>
                </c:pt>
                <c:pt idx="9">
                  <c:v>36.835000000000001</c:v>
                </c:pt>
                <c:pt idx="10">
                  <c:v>35.267000000000003</c:v>
                </c:pt>
                <c:pt idx="11">
                  <c:v>29.218</c:v>
                </c:pt>
                <c:pt idx="12">
                  <c:v>26.198</c:v>
                </c:pt>
                <c:pt idx="13">
                  <c:v>23.675000000000001</c:v>
                </c:pt>
                <c:pt idx="14">
                  <c:v>20.321000000000002</c:v>
                </c:pt>
                <c:pt idx="15">
                  <c:v>37.734999999999999</c:v>
                </c:pt>
                <c:pt idx="16">
                  <c:v>79.338999999999999</c:v>
                </c:pt>
                <c:pt idx="17">
                  <c:v>118.91800000000001</c:v>
                </c:pt>
                <c:pt idx="18">
                  <c:v>47.412999999999997</c:v>
                </c:pt>
                <c:pt idx="19">
                  <c:v>24.183</c:v>
                </c:pt>
                <c:pt idx="20">
                  <c:v>23.076000000000001</c:v>
                </c:pt>
                <c:pt idx="21">
                  <c:v>20.863</c:v>
                </c:pt>
                <c:pt idx="22">
                  <c:v>19.27</c:v>
                </c:pt>
                <c:pt idx="23">
                  <c:v>16.234999999999999</c:v>
                </c:pt>
                <c:pt idx="24">
                  <c:v>15.132</c:v>
                </c:pt>
                <c:pt idx="25">
                  <c:v>13.622</c:v>
                </c:pt>
                <c:pt idx="26">
                  <c:v>11.321999999999999</c:v>
                </c:pt>
                <c:pt idx="27">
                  <c:v>18.164000000000001</c:v>
                </c:pt>
                <c:pt idx="28">
                  <c:v>40.148000000000003</c:v>
                </c:pt>
                <c:pt idx="29">
                  <c:v>103.684</c:v>
                </c:pt>
                <c:pt idx="30">
                  <c:v>144.74799999999999</c:v>
                </c:pt>
                <c:pt idx="31">
                  <c:v>51.420999999999999</c:v>
                </c:pt>
                <c:pt idx="32">
                  <c:v>35.767000000000003</c:v>
                </c:pt>
                <c:pt idx="33">
                  <c:v>52.860999999999997</c:v>
                </c:pt>
                <c:pt idx="34">
                  <c:v>47.47</c:v>
                </c:pt>
                <c:pt idx="35">
                  <c:v>27.498000000000001</c:v>
                </c:pt>
                <c:pt idx="36">
                  <c:v>21.731999999999999</c:v>
                </c:pt>
                <c:pt idx="37">
                  <c:v>19.114999999999998</c:v>
                </c:pt>
                <c:pt idx="38">
                  <c:v>18.106000000000002</c:v>
                </c:pt>
                <c:pt idx="39">
                  <c:v>19.975999999999999</c:v>
                </c:pt>
                <c:pt idx="40">
                  <c:v>49.284999999999997</c:v>
                </c:pt>
                <c:pt idx="41">
                  <c:v>222.268</c:v>
                </c:pt>
                <c:pt idx="42">
                  <c:v>332.40899999999999</c:v>
                </c:pt>
                <c:pt idx="43">
                  <c:v>106.20099999999999</c:v>
                </c:pt>
                <c:pt idx="44">
                  <c:v>51.814</c:v>
                </c:pt>
                <c:pt idx="45">
                  <c:v>45.890999999999998</c:v>
                </c:pt>
                <c:pt idx="46">
                  <c:v>56.823999999999998</c:v>
                </c:pt>
                <c:pt idx="47">
                  <c:v>35.101999999999997</c:v>
                </c:pt>
                <c:pt idx="48">
                  <c:v>27.425000000000001</c:v>
                </c:pt>
                <c:pt idx="49">
                  <c:v>24.125</c:v>
                </c:pt>
                <c:pt idx="50">
                  <c:v>22.803000000000001</c:v>
                </c:pt>
                <c:pt idx="51">
                  <c:v>40.011000000000003</c:v>
                </c:pt>
                <c:pt idx="52">
                  <c:v>74.736000000000004</c:v>
                </c:pt>
                <c:pt idx="53">
                  <c:v>181.02199999999999</c:v>
                </c:pt>
                <c:pt idx="54">
                  <c:v>322.08499999999998</c:v>
                </c:pt>
                <c:pt idx="55">
                  <c:v>100.286</c:v>
                </c:pt>
                <c:pt idx="56">
                  <c:v>42.298000000000002</c:v>
                </c:pt>
                <c:pt idx="57">
                  <c:v>34.189</c:v>
                </c:pt>
                <c:pt idx="58">
                  <c:v>28.911999999999999</c:v>
                </c:pt>
                <c:pt idx="59">
                  <c:v>28.911999999999999</c:v>
                </c:pt>
              </c:numCache>
            </c:numRef>
          </c:yVal>
          <c:smooth val="1"/>
        </c:ser>
        <c:ser>
          <c:idx val="34"/>
          <c:order val="31"/>
          <c:tx>
            <c:strRef>
              <c:f>RunInformation!$G$37</c:f>
              <c:strCache>
                <c:ptCount val="1"/>
                <c:pt idx="0">
                  <c:v>2012</c:v>
                </c:pt>
              </c:strCache>
            </c:strRef>
          </c:tx>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Comparison!$BD$4:$BD$63</c:f>
              <c:numCache>
                <c:formatCode>0.00</c:formatCode>
                <c:ptCount val="60"/>
                <c:pt idx="0">
                  <c:v>17.998999999999999</c:v>
                </c:pt>
                <c:pt idx="1">
                  <c:v>14.88</c:v>
                </c:pt>
                <c:pt idx="2">
                  <c:v>12.151999999999999</c:v>
                </c:pt>
                <c:pt idx="3">
                  <c:v>28.22</c:v>
                </c:pt>
                <c:pt idx="4">
                  <c:v>69.731999999999999</c:v>
                </c:pt>
                <c:pt idx="5">
                  <c:v>106.96599999999999</c:v>
                </c:pt>
                <c:pt idx="6">
                  <c:v>45.265000000000001</c:v>
                </c:pt>
                <c:pt idx="7">
                  <c:v>20.457000000000001</c:v>
                </c:pt>
                <c:pt idx="8">
                  <c:v>19.305</c:v>
                </c:pt>
                <c:pt idx="9">
                  <c:v>17.234999999999999</c:v>
                </c:pt>
                <c:pt idx="10">
                  <c:v>16.146000000000001</c:v>
                </c:pt>
                <c:pt idx="11">
                  <c:v>13.477</c:v>
                </c:pt>
                <c:pt idx="12">
                  <c:v>12.539</c:v>
                </c:pt>
                <c:pt idx="13">
                  <c:v>11.268000000000001</c:v>
                </c:pt>
                <c:pt idx="14">
                  <c:v>9.7200000000000006</c:v>
                </c:pt>
                <c:pt idx="15">
                  <c:v>16.120999999999999</c:v>
                </c:pt>
                <c:pt idx="16">
                  <c:v>37.887</c:v>
                </c:pt>
                <c:pt idx="17">
                  <c:v>100.586</c:v>
                </c:pt>
                <c:pt idx="18">
                  <c:v>142.178</c:v>
                </c:pt>
                <c:pt idx="19">
                  <c:v>50.377000000000002</c:v>
                </c:pt>
                <c:pt idx="20">
                  <c:v>34.884999999999998</c:v>
                </c:pt>
                <c:pt idx="21">
                  <c:v>51.832999999999998</c:v>
                </c:pt>
                <c:pt idx="22">
                  <c:v>46.570999999999998</c:v>
                </c:pt>
                <c:pt idx="23">
                  <c:v>26.841000000000001</c:v>
                </c:pt>
                <c:pt idx="24">
                  <c:v>21.106000000000002</c:v>
                </c:pt>
                <c:pt idx="25">
                  <c:v>18.533999999999999</c:v>
                </c:pt>
                <c:pt idx="26">
                  <c:v>17.635000000000002</c:v>
                </c:pt>
                <c:pt idx="27">
                  <c:v>19.478000000000002</c:v>
                </c:pt>
                <c:pt idx="28">
                  <c:v>48.658000000000001</c:v>
                </c:pt>
                <c:pt idx="29">
                  <c:v>221.083</c:v>
                </c:pt>
                <c:pt idx="30">
                  <c:v>331.39100000000002</c:v>
                </c:pt>
                <c:pt idx="31">
                  <c:v>105.874</c:v>
                </c:pt>
                <c:pt idx="32">
                  <c:v>51.588999999999999</c:v>
                </c:pt>
                <c:pt idx="33">
                  <c:v>45.686</c:v>
                </c:pt>
                <c:pt idx="34">
                  <c:v>56.622</c:v>
                </c:pt>
                <c:pt idx="35">
                  <c:v>34.942999999999998</c:v>
                </c:pt>
                <c:pt idx="36">
                  <c:v>27.277999999999999</c:v>
                </c:pt>
                <c:pt idx="37">
                  <c:v>23.989000000000001</c:v>
                </c:pt>
                <c:pt idx="38">
                  <c:v>22.684999999999999</c:v>
                </c:pt>
                <c:pt idx="39">
                  <c:v>39.866999999999997</c:v>
                </c:pt>
                <c:pt idx="40">
                  <c:v>74.578000000000003</c:v>
                </c:pt>
                <c:pt idx="41">
                  <c:v>180.81200000000001</c:v>
                </c:pt>
                <c:pt idx="42">
                  <c:v>321.92200000000003</c:v>
                </c:pt>
                <c:pt idx="43">
                  <c:v>100.20699999999999</c:v>
                </c:pt>
                <c:pt idx="44">
                  <c:v>42.234999999999999</c:v>
                </c:pt>
                <c:pt idx="45">
                  <c:v>34.133000000000003</c:v>
                </c:pt>
                <c:pt idx="46">
                  <c:v>28.861000000000001</c:v>
                </c:pt>
                <c:pt idx="47">
                  <c:v>26.983000000000001</c:v>
                </c:pt>
                <c:pt idx="48">
                  <c:v>25.381</c:v>
                </c:pt>
                <c:pt idx="49">
                  <c:v>23.289000000000001</c:v>
                </c:pt>
                <c:pt idx="50">
                  <c:v>19.367999999999999</c:v>
                </c:pt>
                <c:pt idx="51">
                  <c:v>21.196000000000002</c:v>
                </c:pt>
                <c:pt idx="52">
                  <c:v>46.502000000000002</c:v>
                </c:pt>
                <c:pt idx="53">
                  <c:v>105.90600000000001</c:v>
                </c:pt>
                <c:pt idx="54">
                  <c:v>113.767</c:v>
                </c:pt>
                <c:pt idx="55">
                  <c:v>43.868000000000002</c:v>
                </c:pt>
                <c:pt idx="56">
                  <c:v>28.373999999999999</c:v>
                </c:pt>
                <c:pt idx="57">
                  <c:v>24.132999999999999</c:v>
                </c:pt>
                <c:pt idx="58">
                  <c:v>23.957999999999998</c:v>
                </c:pt>
                <c:pt idx="59">
                  <c:v>23.957999999999998</c:v>
                </c:pt>
              </c:numCache>
            </c:numRef>
          </c:yVal>
          <c:smooth val="1"/>
        </c:ser>
        <c:ser>
          <c:idx val="35"/>
          <c:order val="32"/>
          <c:tx>
            <c:strRef>
              <c:f>RunInformation!$G$38</c:f>
              <c:strCache>
                <c:ptCount val="1"/>
                <c:pt idx="0">
                  <c:v>2013</c:v>
                </c:pt>
              </c:strCache>
            </c:strRef>
          </c:tx>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Comparison!$BE$4:$BE$63</c:f>
              <c:numCache>
                <c:formatCode>0.00</c:formatCode>
                <c:ptCount val="60"/>
                <c:pt idx="0">
                  <c:v>18</c:v>
                </c:pt>
                <c:pt idx="1">
                  <c:v>14.86</c:v>
                </c:pt>
                <c:pt idx="2">
                  <c:v>12.103999999999999</c:v>
                </c:pt>
                <c:pt idx="3">
                  <c:v>19.678999999999998</c:v>
                </c:pt>
                <c:pt idx="4">
                  <c:v>46.529000000000003</c:v>
                </c:pt>
                <c:pt idx="5">
                  <c:v>126.197</c:v>
                </c:pt>
                <c:pt idx="6">
                  <c:v>178.46700000000001</c:v>
                </c:pt>
                <c:pt idx="7">
                  <c:v>61.23</c:v>
                </c:pt>
                <c:pt idx="8">
                  <c:v>40.31</c:v>
                </c:pt>
                <c:pt idx="9">
                  <c:v>55.688000000000002</c:v>
                </c:pt>
                <c:pt idx="10">
                  <c:v>49.575000000000003</c:v>
                </c:pt>
                <c:pt idx="11">
                  <c:v>29.047000000000001</c:v>
                </c:pt>
                <c:pt idx="12">
                  <c:v>22.928999999999998</c:v>
                </c:pt>
                <c:pt idx="13">
                  <c:v>20.143999999999998</c:v>
                </c:pt>
                <c:pt idx="14">
                  <c:v>19.664999999999999</c:v>
                </c:pt>
                <c:pt idx="15">
                  <c:v>20.670999999999999</c:v>
                </c:pt>
                <c:pt idx="16">
                  <c:v>51.631999999999998</c:v>
                </c:pt>
                <c:pt idx="17">
                  <c:v>238.36</c:v>
                </c:pt>
                <c:pt idx="18">
                  <c:v>327.11399999999998</c:v>
                </c:pt>
                <c:pt idx="19">
                  <c:v>104.084</c:v>
                </c:pt>
                <c:pt idx="20">
                  <c:v>51.542000000000002</c:v>
                </c:pt>
                <c:pt idx="21">
                  <c:v>46.220999999999997</c:v>
                </c:pt>
                <c:pt idx="22">
                  <c:v>56.591999999999999</c:v>
                </c:pt>
                <c:pt idx="23">
                  <c:v>34.543999999999997</c:v>
                </c:pt>
                <c:pt idx="24">
                  <c:v>27.381</c:v>
                </c:pt>
                <c:pt idx="25">
                  <c:v>24.17</c:v>
                </c:pt>
                <c:pt idx="26">
                  <c:v>22.831</c:v>
                </c:pt>
                <c:pt idx="27">
                  <c:v>41.908999999999999</c:v>
                </c:pt>
                <c:pt idx="28">
                  <c:v>74.869</c:v>
                </c:pt>
                <c:pt idx="29">
                  <c:v>186.66900000000001</c:v>
                </c:pt>
                <c:pt idx="30">
                  <c:v>320.791</c:v>
                </c:pt>
                <c:pt idx="31">
                  <c:v>97.119</c:v>
                </c:pt>
                <c:pt idx="32">
                  <c:v>41.860999999999997</c:v>
                </c:pt>
                <c:pt idx="33">
                  <c:v>34.057000000000002</c:v>
                </c:pt>
                <c:pt idx="34">
                  <c:v>28.827000000000002</c:v>
                </c:pt>
                <c:pt idx="35">
                  <c:v>27.027000000000001</c:v>
                </c:pt>
                <c:pt idx="36">
                  <c:v>25.425999999999998</c:v>
                </c:pt>
                <c:pt idx="37">
                  <c:v>23.178000000000001</c:v>
                </c:pt>
                <c:pt idx="38">
                  <c:v>19.524000000000001</c:v>
                </c:pt>
                <c:pt idx="39">
                  <c:v>21.256</c:v>
                </c:pt>
                <c:pt idx="40">
                  <c:v>49.128</c:v>
                </c:pt>
                <c:pt idx="41">
                  <c:v>108.717</c:v>
                </c:pt>
                <c:pt idx="42">
                  <c:v>111.033</c:v>
                </c:pt>
                <c:pt idx="43">
                  <c:v>43.244</c:v>
                </c:pt>
                <c:pt idx="44">
                  <c:v>28.021000000000001</c:v>
                </c:pt>
                <c:pt idx="45">
                  <c:v>24.053000000000001</c:v>
                </c:pt>
                <c:pt idx="46">
                  <c:v>24.036999999999999</c:v>
                </c:pt>
                <c:pt idx="47">
                  <c:v>22.123999999999999</c:v>
                </c:pt>
                <c:pt idx="48">
                  <c:v>18.013999999999999</c:v>
                </c:pt>
                <c:pt idx="49">
                  <c:v>15.651</c:v>
                </c:pt>
                <c:pt idx="50">
                  <c:v>13.090999999999999</c:v>
                </c:pt>
                <c:pt idx="51">
                  <c:v>23.125</c:v>
                </c:pt>
                <c:pt idx="52">
                  <c:v>40.569000000000003</c:v>
                </c:pt>
                <c:pt idx="53">
                  <c:v>145.6</c:v>
                </c:pt>
                <c:pt idx="54">
                  <c:v>291.274</c:v>
                </c:pt>
                <c:pt idx="55">
                  <c:v>172.256</c:v>
                </c:pt>
                <c:pt idx="56">
                  <c:v>87.894000000000005</c:v>
                </c:pt>
                <c:pt idx="57">
                  <c:v>71.83</c:v>
                </c:pt>
                <c:pt idx="58">
                  <c:v>44.953000000000003</c:v>
                </c:pt>
                <c:pt idx="59">
                  <c:v>44.953000000000003</c:v>
                </c:pt>
              </c:numCache>
            </c:numRef>
          </c:yVal>
          <c:smooth val="1"/>
        </c:ser>
        <c:ser>
          <c:idx val="36"/>
          <c:order val="33"/>
          <c:tx>
            <c:strRef>
              <c:f>RunInformation!$G$39</c:f>
              <c:strCache>
                <c:ptCount val="1"/>
                <c:pt idx="0">
                  <c:v>2014</c:v>
                </c:pt>
              </c:strCache>
            </c:strRef>
          </c:tx>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Comparison!$BF$4:$BF$63</c:f>
              <c:numCache>
                <c:formatCode>0.00</c:formatCode>
                <c:ptCount val="60"/>
                <c:pt idx="0">
                  <c:v>17.998999999999999</c:v>
                </c:pt>
                <c:pt idx="1">
                  <c:v>14.778</c:v>
                </c:pt>
                <c:pt idx="2">
                  <c:v>14.305</c:v>
                </c:pt>
                <c:pt idx="3">
                  <c:v>17.117000000000001</c:v>
                </c:pt>
                <c:pt idx="4">
                  <c:v>38.545000000000002</c:v>
                </c:pt>
                <c:pt idx="5">
                  <c:v>155.273</c:v>
                </c:pt>
                <c:pt idx="6">
                  <c:v>283.94200000000001</c:v>
                </c:pt>
                <c:pt idx="7">
                  <c:v>95.605000000000004</c:v>
                </c:pt>
                <c:pt idx="8">
                  <c:v>47.23</c:v>
                </c:pt>
                <c:pt idx="9">
                  <c:v>41.805999999999997</c:v>
                </c:pt>
                <c:pt idx="10">
                  <c:v>52.887999999999998</c:v>
                </c:pt>
                <c:pt idx="11">
                  <c:v>32.265999999999998</c:v>
                </c:pt>
                <c:pt idx="12">
                  <c:v>24.931000000000001</c:v>
                </c:pt>
                <c:pt idx="13">
                  <c:v>21.887</c:v>
                </c:pt>
                <c:pt idx="14">
                  <c:v>21.643000000000001</c:v>
                </c:pt>
                <c:pt idx="15">
                  <c:v>39.679000000000002</c:v>
                </c:pt>
                <c:pt idx="16">
                  <c:v>72.353999999999999</c:v>
                </c:pt>
                <c:pt idx="17">
                  <c:v>182.804</c:v>
                </c:pt>
                <c:pt idx="18">
                  <c:v>317.67700000000002</c:v>
                </c:pt>
                <c:pt idx="19">
                  <c:v>96.513000000000005</c:v>
                </c:pt>
                <c:pt idx="20">
                  <c:v>41.296999999999997</c:v>
                </c:pt>
                <c:pt idx="21">
                  <c:v>33.468000000000004</c:v>
                </c:pt>
                <c:pt idx="22">
                  <c:v>28.279</c:v>
                </c:pt>
                <c:pt idx="23">
                  <c:v>26.58</c:v>
                </c:pt>
                <c:pt idx="24">
                  <c:v>24.928999999999998</c:v>
                </c:pt>
                <c:pt idx="25">
                  <c:v>22.728999999999999</c:v>
                </c:pt>
                <c:pt idx="26">
                  <c:v>19.164000000000001</c:v>
                </c:pt>
                <c:pt idx="27">
                  <c:v>20.888000000000002</c:v>
                </c:pt>
                <c:pt idx="28">
                  <c:v>48.7</c:v>
                </c:pt>
                <c:pt idx="29">
                  <c:v>108.286</c:v>
                </c:pt>
                <c:pt idx="30">
                  <c:v>110.732</c:v>
                </c:pt>
                <c:pt idx="31">
                  <c:v>42.984000000000002</c:v>
                </c:pt>
                <c:pt idx="32">
                  <c:v>27.782</c:v>
                </c:pt>
                <c:pt idx="33">
                  <c:v>23.835999999999999</c:v>
                </c:pt>
                <c:pt idx="34">
                  <c:v>23.832999999999998</c:v>
                </c:pt>
                <c:pt idx="35">
                  <c:v>21.942</c:v>
                </c:pt>
                <c:pt idx="36">
                  <c:v>17.844000000000001</c:v>
                </c:pt>
                <c:pt idx="37">
                  <c:v>15.494</c:v>
                </c:pt>
                <c:pt idx="38">
                  <c:v>12.959</c:v>
                </c:pt>
                <c:pt idx="39">
                  <c:v>22.98</c:v>
                </c:pt>
                <c:pt idx="40">
                  <c:v>40.383000000000003</c:v>
                </c:pt>
                <c:pt idx="41">
                  <c:v>145.35400000000001</c:v>
                </c:pt>
                <c:pt idx="42">
                  <c:v>291.09300000000002</c:v>
                </c:pt>
                <c:pt idx="43">
                  <c:v>172.155</c:v>
                </c:pt>
                <c:pt idx="44">
                  <c:v>87.813999999999993</c:v>
                </c:pt>
                <c:pt idx="45">
                  <c:v>71.756</c:v>
                </c:pt>
                <c:pt idx="46">
                  <c:v>44.887999999999998</c:v>
                </c:pt>
                <c:pt idx="47">
                  <c:v>30.779</c:v>
                </c:pt>
                <c:pt idx="48">
                  <c:v>26.969000000000001</c:v>
                </c:pt>
                <c:pt idx="49">
                  <c:v>24.068999999999999</c:v>
                </c:pt>
                <c:pt idx="50">
                  <c:v>20.155000000000001</c:v>
                </c:pt>
                <c:pt idx="51">
                  <c:v>31.766999999999999</c:v>
                </c:pt>
                <c:pt idx="52">
                  <c:v>38.363</c:v>
                </c:pt>
                <c:pt idx="53">
                  <c:v>134.03700000000001</c:v>
                </c:pt>
                <c:pt idx="54">
                  <c:v>366.38600000000002</c:v>
                </c:pt>
                <c:pt idx="55">
                  <c:v>216.46199999999999</c:v>
                </c:pt>
                <c:pt idx="56">
                  <c:v>82.459000000000003</c:v>
                </c:pt>
                <c:pt idx="57">
                  <c:v>41.076999999999998</c:v>
                </c:pt>
                <c:pt idx="58">
                  <c:v>34.061</c:v>
                </c:pt>
                <c:pt idx="59">
                  <c:v>34.061</c:v>
                </c:pt>
              </c:numCache>
            </c:numRef>
          </c:yVal>
          <c:smooth val="1"/>
        </c:ser>
        <c:ser>
          <c:idx val="37"/>
          <c:order val="34"/>
          <c:tx>
            <c:strRef>
              <c:f>RunInformation!$G$40</c:f>
              <c:strCache>
                <c:ptCount val="1"/>
                <c:pt idx="0">
                  <c:v>2015</c:v>
                </c:pt>
              </c:strCache>
            </c:strRef>
          </c:tx>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Comparison!$BG$4:$BG$63</c:f>
              <c:numCache>
                <c:formatCode>0.00</c:formatCode>
                <c:ptCount val="60"/>
                <c:pt idx="0">
                  <c:v>18.001999999999999</c:v>
                </c:pt>
                <c:pt idx="1">
                  <c:v>14.977</c:v>
                </c:pt>
                <c:pt idx="2">
                  <c:v>14.946999999999999</c:v>
                </c:pt>
                <c:pt idx="3">
                  <c:v>28.666</c:v>
                </c:pt>
                <c:pt idx="4">
                  <c:v>54.244</c:v>
                </c:pt>
                <c:pt idx="5">
                  <c:v>135.309</c:v>
                </c:pt>
                <c:pt idx="6">
                  <c:v>308.84699999999998</c:v>
                </c:pt>
                <c:pt idx="7">
                  <c:v>102.628</c:v>
                </c:pt>
                <c:pt idx="8">
                  <c:v>41.014000000000003</c:v>
                </c:pt>
                <c:pt idx="9">
                  <c:v>31.710999999999999</c:v>
                </c:pt>
                <c:pt idx="10">
                  <c:v>26.696000000000002</c:v>
                </c:pt>
                <c:pt idx="11">
                  <c:v>25.041</c:v>
                </c:pt>
                <c:pt idx="12">
                  <c:v>23.454999999999998</c:v>
                </c:pt>
                <c:pt idx="13">
                  <c:v>21.542000000000002</c:v>
                </c:pt>
                <c:pt idx="14">
                  <c:v>18.693999999999999</c:v>
                </c:pt>
                <c:pt idx="15">
                  <c:v>19.699000000000002</c:v>
                </c:pt>
                <c:pt idx="16">
                  <c:v>47.343000000000004</c:v>
                </c:pt>
                <c:pt idx="17">
                  <c:v>107.17400000000001</c:v>
                </c:pt>
                <c:pt idx="18">
                  <c:v>109.901</c:v>
                </c:pt>
                <c:pt idx="19">
                  <c:v>42.609000000000002</c:v>
                </c:pt>
                <c:pt idx="20">
                  <c:v>27.375</c:v>
                </c:pt>
                <c:pt idx="21">
                  <c:v>23.379000000000001</c:v>
                </c:pt>
                <c:pt idx="22">
                  <c:v>23.349</c:v>
                </c:pt>
                <c:pt idx="23">
                  <c:v>21.498000000000001</c:v>
                </c:pt>
                <c:pt idx="24">
                  <c:v>17.434000000000001</c:v>
                </c:pt>
                <c:pt idx="25">
                  <c:v>15.118</c:v>
                </c:pt>
                <c:pt idx="26">
                  <c:v>12.645</c:v>
                </c:pt>
                <c:pt idx="27">
                  <c:v>22.655000000000001</c:v>
                </c:pt>
                <c:pt idx="28">
                  <c:v>40.015999999999998</c:v>
                </c:pt>
                <c:pt idx="29">
                  <c:v>144.66300000000001</c:v>
                </c:pt>
                <c:pt idx="30">
                  <c:v>290.49900000000002</c:v>
                </c:pt>
                <c:pt idx="31">
                  <c:v>171.88200000000001</c:v>
                </c:pt>
                <c:pt idx="32">
                  <c:v>87.634</c:v>
                </c:pt>
                <c:pt idx="33">
                  <c:v>71.596999999999994</c:v>
                </c:pt>
                <c:pt idx="34">
                  <c:v>44.753</c:v>
                </c:pt>
                <c:pt idx="35">
                  <c:v>30.683</c:v>
                </c:pt>
                <c:pt idx="36">
                  <c:v>26.867000000000001</c:v>
                </c:pt>
                <c:pt idx="37">
                  <c:v>23.97</c:v>
                </c:pt>
                <c:pt idx="38">
                  <c:v>20.079999999999998</c:v>
                </c:pt>
                <c:pt idx="39">
                  <c:v>31.669</c:v>
                </c:pt>
                <c:pt idx="40">
                  <c:v>38.268000000000001</c:v>
                </c:pt>
                <c:pt idx="41">
                  <c:v>133.84399999999999</c:v>
                </c:pt>
                <c:pt idx="42">
                  <c:v>366.19099999999997</c:v>
                </c:pt>
                <c:pt idx="43">
                  <c:v>216.39599999999999</c:v>
                </c:pt>
                <c:pt idx="44">
                  <c:v>82.412999999999997</c:v>
                </c:pt>
                <c:pt idx="45">
                  <c:v>41.037999999999997</c:v>
                </c:pt>
                <c:pt idx="46">
                  <c:v>34.026000000000003</c:v>
                </c:pt>
                <c:pt idx="47">
                  <c:v>29.015000000000001</c:v>
                </c:pt>
                <c:pt idx="48">
                  <c:v>27.646999999999998</c:v>
                </c:pt>
                <c:pt idx="49">
                  <c:v>26.771999999999998</c:v>
                </c:pt>
                <c:pt idx="50">
                  <c:v>20.542999999999999</c:v>
                </c:pt>
                <c:pt idx="51">
                  <c:v>20.933</c:v>
                </c:pt>
                <c:pt idx="52">
                  <c:v>44.658999999999999</c:v>
                </c:pt>
                <c:pt idx="53">
                  <c:v>446.48599999999999</c:v>
                </c:pt>
                <c:pt idx="54">
                  <c:v>674.37199999999996</c:v>
                </c:pt>
                <c:pt idx="55">
                  <c:v>319.84100000000001</c:v>
                </c:pt>
                <c:pt idx="56">
                  <c:v>119.94499999999999</c:v>
                </c:pt>
                <c:pt idx="57">
                  <c:v>67.718000000000004</c:v>
                </c:pt>
                <c:pt idx="58">
                  <c:v>57.253999999999998</c:v>
                </c:pt>
                <c:pt idx="59">
                  <c:v>57.253999999999998</c:v>
                </c:pt>
              </c:numCache>
            </c:numRef>
          </c:yVal>
          <c:smooth val="1"/>
        </c:ser>
        <c:ser>
          <c:idx val="0"/>
          <c:order val="35"/>
          <c:tx>
            <c:v>Min</c:v>
          </c:tx>
          <c:spPr>
            <a:ln w="28575">
              <a:solidFill>
                <a:srgbClr val="000000"/>
              </a:solidFill>
              <a:prstDash val="solid"/>
            </a:ln>
          </c:spPr>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Comparison!$V$4:$V$63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ser>
        <c:ser>
          <c:idx val="1"/>
          <c:order val="36"/>
          <c:tx>
            <c:v>Max</c:v>
          </c:tx>
          <c:spPr>
            <a:ln w="28575">
              <a:solidFill>
                <a:srgbClr val="000000"/>
              </a:solidFill>
              <a:prstDash val="solid"/>
            </a:ln>
          </c:spPr>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Comparison!$W$4:$W$63</c:f>
              <c:numCache>
                <c:formatCode>0.00</c:formatCode>
                <c:ptCount val="6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numCache>
            </c:numRef>
          </c:yVal>
          <c:smooth val="1"/>
        </c:ser>
        <c:ser>
          <c:idx val="2"/>
          <c:order val="37"/>
          <c:tx>
            <c:v>Most</c:v>
          </c:tx>
          <c:spPr>
            <a:ln w="28575">
              <a:solidFill>
                <a:srgbClr val="000000"/>
              </a:solidFill>
              <a:prstDash val="solid"/>
            </a:ln>
          </c:spPr>
          <c:marker>
            <c:symbol val="none"/>
          </c:marker>
          <c:xVal>
            <c:numRef>
              <c:f>Comparison!$U$4:$U$63</c:f>
              <c:numCache>
                <c:formatCode>[$-409]mmmm\-yy;@</c:formatCode>
                <c:ptCount val="60"/>
                <c:pt idx="0">
                  <c:v>43435</c:v>
                </c:pt>
                <c:pt idx="1">
                  <c:v>43466</c:v>
                </c:pt>
                <c:pt idx="2">
                  <c:v>43497</c:v>
                </c:pt>
                <c:pt idx="3">
                  <c:v>43525</c:v>
                </c:pt>
                <c:pt idx="4">
                  <c:v>43556</c:v>
                </c:pt>
                <c:pt idx="5">
                  <c:v>43586</c:v>
                </c:pt>
                <c:pt idx="6">
                  <c:v>43617</c:v>
                </c:pt>
                <c:pt idx="7">
                  <c:v>43647</c:v>
                </c:pt>
                <c:pt idx="8">
                  <c:v>43678</c:v>
                </c:pt>
                <c:pt idx="9">
                  <c:v>43709</c:v>
                </c:pt>
                <c:pt idx="10">
                  <c:v>43739</c:v>
                </c:pt>
                <c:pt idx="11">
                  <c:v>43770</c:v>
                </c:pt>
                <c:pt idx="12">
                  <c:v>43800</c:v>
                </c:pt>
                <c:pt idx="13">
                  <c:v>43831</c:v>
                </c:pt>
                <c:pt idx="14">
                  <c:v>43862</c:v>
                </c:pt>
                <c:pt idx="15">
                  <c:v>43891</c:v>
                </c:pt>
                <c:pt idx="16">
                  <c:v>43922</c:v>
                </c:pt>
                <c:pt idx="17">
                  <c:v>43952</c:v>
                </c:pt>
                <c:pt idx="18">
                  <c:v>43983</c:v>
                </c:pt>
                <c:pt idx="19">
                  <c:v>44013</c:v>
                </c:pt>
                <c:pt idx="20">
                  <c:v>44044</c:v>
                </c:pt>
                <c:pt idx="21">
                  <c:v>44075</c:v>
                </c:pt>
                <c:pt idx="22">
                  <c:v>44105</c:v>
                </c:pt>
                <c:pt idx="23">
                  <c:v>44136</c:v>
                </c:pt>
                <c:pt idx="24">
                  <c:v>44166</c:v>
                </c:pt>
                <c:pt idx="25">
                  <c:v>44197</c:v>
                </c:pt>
                <c:pt idx="26">
                  <c:v>44228</c:v>
                </c:pt>
                <c:pt idx="27">
                  <c:v>44256</c:v>
                </c:pt>
                <c:pt idx="28">
                  <c:v>44287</c:v>
                </c:pt>
                <c:pt idx="29">
                  <c:v>44317</c:v>
                </c:pt>
                <c:pt idx="30">
                  <c:v>44348</c:v>
                </c:pt>
                <c:pt idx="31">
                  <c:v>44378</c:v>
                </c:pt>
                <c:pt idx="32">
                  <c:v>44409</c:v>
                </c:pt>
                <c:pt idx="33">
                  <c:v>44440</c:v>
                </c:pt>
                <c:pt idx="34">
                  <c:v>44470</c:v>
                </c:pt>
                <c:pt idx="35">
                  <c:v>44501</c:v>
                </c:pt>
                <c:pt idx="36">
                  <c:v>44531</c:v>
                </c:pt>
                <c:pt idx="37">
                  <c:v>44562</c:v>
                </c:pt>
                <c:pt idx="38">
                  <c:v>44593</c:v>
                </c:pt>
                <c:pt idx="39">
                  <c:v>44621</c:v>
                </c:pt>
                <c:pt idx="40">
                  <c:v>44652</c:v>
                </c:pt>
                <c:pt idx="41">
                  <c:v>44682</c:v>
                </c:pt>
                <c:pt idx="42">
                  <c:v>44713</c:v>
                </c:pt>
                <c:pt idx="43">
                  <c:v>44743</c:v>
                </c:pt>
                <c:pt idx="44">
                  <c:v>44774</c:v>
                </c:pt>
                <c:pt idx="45">
                  <c:v>44805</c:v>
                </c:pt>
                <c:pt idx="46">
                  <c:v>44835</c:v>
                </c:pt>
                <c:pt idx="47">
                  <c:v>44866</c:v>
                </c:pt>
                <c:pt idx="48">
                  <c:v>44896</c:v>
                </c:pt>
                <c:pt idx="49">
                  <c:v>44927</c:v>
                </c:pt>
                <c:pt idx="50">
                  <c:v>44958</c:v>
                </c:pt>
                <c:pt idx="51">
                  <c:v>44986</c:v>
                </c:pt>
                <c:pt idx="52">
                  <c:v>45017</c:v>
                </c:pt>
                <c:pt idx="53">
                  <c:v>45047</c:v>
                </c:pt>
                <c:pt idx="54">
                  <c:v>45078</c:v>
                </c:pt>
                <c:pt idx="55">
                  <c:v>45108</c:v>
                </c:pt>
                <c:pt idx="56">
                  <c:v>45139</c:v>
                </c:pt>
                <c:pt idx="57">
                  <c:v>45170</c:v>
                </c:pt>
                <c:pt idx="58">
                  <c:v>45200</c:v>
                </c:pt>
                <c:pt idx="59">
                  <c:v>45231</c:v>
                </c:pt>
              </c:numCache>
            </c:numRef>
          </c:xVal>
          <c:yVal>
            <c:numRef>
              <c:f>Comparison!$X$4:$X$63</c:f>
              <c:numCache>
                <c:formatCode>0.00</c:formatCode>
                <c:ptCount val="60"/>
                <c:pt idx="0">
                  <c:v>18</c:v>
                </c:pt>
                <c:pt idx="1">
                  <c:v>15</c:v>
                </c:pt>
                <c:pt idx="2">
                  <c:v>14</c:v>
                </c:pt>
                <c:pt idx="3">
                  <c:v>25</c:v>
                </c:pt>
                <c:pt idx="4">
                  <c:v>50</c:v>
                </c:pt>
                <c:pt idx="5">
                  <c:v>145</c:v>
                </c:pt>
                <c:pt idx="6">
                  <c:v>215</c:v>
                </c:pt>
                <c:pt idx="7">
                  <c:v>80</c:v>
                </c:pt>
                <c:pt idx="8">
                  <c:v>45</c:v>
                </c:pt>
                <c:pt idx="9">
                  <c:v>33</c:v>
                </c:pt>
                <c:pt idx="10">
                  <c:v>34.869999999999997</c:v>
                </c:pt>
                <c:pt idx="11">
                  <c:v>29.75</c:v>
                </c:pt>
                <c:pt idx="12">
                  <c:v>25.64</c:v>
                </c:pt>
                <c:pt idx="13">
                  <c:v>24.31</c:v>
                </c:pt>
                <c:pt idx="14">
                  <c:v>22.39</c:v>
                </c:pt>
                <c:pt idx="15">
                  <c:v>36.020000000000003</c:v>
                </c:pt>
                <c:pt idx="16">
                  <c:v>77.08</c:v>
                </c:pt>
                <c:pt idx="17">
                  <c:v>221.07</c:v>
                </c:pt>
                <c:pt idx="18">
                  <c:v>261.05</c:v>
                </c:pt>
                <c:pt idx="19">
                  <c:v>116.85</c:v>
                </c:pt>
                <c:pt idx="20">
                  <c:v>63.46</c:v>
                </c:pt>
                <c:pt idx="21">
                  <c:v>38.04</c:v>
                </c:pt>
                <c:pt idx="22">
                  <c:v>38.25</c:v>
                </c:pt>
                <c:pt idx="23">
                  <c:v>31.12</c:v>
                </c:pt>
                <c:pt idx="24">
                  <c:v>25.64</c:v>
                </c:pt>
                <c:pt idx="25">
                  <c:v>24.31</c:v>
                </c:pt>
                <c:pt idx="26">
                  <c:v>22.39</c:v>
                </c:pt>
                <c:pt idx="27">
                  <c:v>36.020000000000003</c:v>
                </c:pt>
                <c:pt idx="28">
                  <c:v>77.08</c:v>
                </c:pt>
                <c:pt idx="29">
                  <c:v>221.07</c:v>
                </c:pt>
                <c:pt idx="30">
                  <c:v>261.05</c:v>
                </c:pt>
                <c:pt idx="31">
                  <c:v>116.85</c:v>
                </c:pt>
                <c:pt idx="32">
                  <c:v>63.46</c:v>
                </c:pt>
                <c:pt idx="33">
                  <c:v>38.04</c:v>
                </c:pt>
                <c:pt idx="34">
                  <c:v>38.25</c:v>
                </c:pt>
                <c:pt idx="35">
                  <c:v>31.12</c:v>
                </c:pt>
                <c:pt idx="36">
                  <c:v>25.64</c:v>
                </c:pt>
                <c:pt idx="37">
                  <c:v>24.31</c:v>
                </c:pt>
                <c:pt idx="38">
                  <c:v>22.39</c:v>
                </c:pt>
                <c:pt idx="39">
                  <c:v>36.020000000000003</c:v>
                </c:pt>
                <c:pt idx="40">
                  <c:v>77.08</c:v>
                </c:pt>
                <c:pt idx="41">
                  <c:v>221.07</c:v>
                </c:pt>
                <c:pt idx="42">
                  <c:v>261.05</c:v>
                </c:pt>
                <c:pt idx="43">
                  <c:v>116.85</c:v>
                </c:pt>
                <c:pt idx="44">
                  <c:v>63.46</c:v>
                </c:pt>
                <c:pt idx="45">
                  <c:v>38.04</c:v>
                </c:pt>
                <c:pt idx="46">
                  <c:v>38.25</c:v>
                </c:pt>
                <c:pt idx="47">
                  <c:v>31.12</c:v>
                </c:pt>
                <c:pt idx="48">
                  <c:v>25.64</c:v>
                </c:pt>
                <c:pt idx="49">
                  <c:v>24.31</c:v>
                </c:pt>
                <c:pt idx="50">
                  <c:v>22.39</c:v>
                </c:pt>
                <c:pt idx="51">
                  <c:v>36.020000000000003</c:v>
                </c:pt>
                <c:pt idx="52">
                  <c:v>77.08</c:v>
                </c:pt>
                <c:pt idx="53">
                  <c:v>221.07</c:v>
                </c:pt>
                <c:pt idx="54">
                  <c:v>261.05</c:v>
                </c:pt>
                <c:pt idx="55">
                  <c:v>116.85</c:v>
                </c:pt>
                <c:pt idx="56">
                  <c:v>63.46</c:v>
                </c:pt>
                <c:pt idx="57">
                  <c:v>38.04</c:v>
                </c:pt>
                <c:pt idx="58">
                  <c:v>38.25</c:v>
                </c:pt>
                <c:pt idx="59">
                  <c:v>31.12</c:v>
                </c:pt>
              </c:numCache>
            </c:numRef>
          </c:yVal>
          <c:smooth val="1"/>
        </c:ser>
        <c:dLbls>
          <c:showLegendKey val="0"/>
          <c:showVal val="0"/>
          <c:showCatName val="0"/>
          <c:showSerName val="0"/>
          <c:showPercent val="0"/>
          <c:showBubbleSize val="0"/>
        </c:dLbls>
        <c:axId val="507916216"/>
        <c:axId val="507916608"/>
      </c:scatterChart>
      <c:valAx>
        <c:axId val="5079162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507916608"/>
        <c:crosses val="autoZero"/>
        <c:crossBetween val="midCat"/>
      </c:valAx>
      <c:valAx>
        <c:axId val="507916608"/>
        <c:scaling>
          <c:orientation val="minMax"/>
        </c:scaling>
        <c:delete val="0"/>
        <c:axPos val="l"/>
        <c:majorGridlines/>
        <c:title>
          <c:tx>
            <c:rich>
              <a:bodyPr/>
              <a:lstStyle/>
              <a:p>
                <a:pPr>
                  <a:defRPr/>
                </a:pPr>
                <a:r>
                  <a:rPr lang="en-US"/>
                  <a:t>Flow (cfs)</a:t>
                </a:r>
              </a:p>
            </c:rich>
          </c:tx>
          <c:layout/>
          <c:overlay val="0"/>
        </c:title>
        <c:numFmt formatCode="0.00" sourceLinked="1"/>
        <c:majorTickMark val="none"/>
        <c:minorTickMark val="none"/>
        <c:tickLblPos val="nextTo"/>
        <c:crossAx val="507916216"/>
        <c:crosses val="autoZero"/>
        <c:crossBetween val="midCat"/>
      </c:valAx>
      <c:spPr>
        <a:solidFill>
          <a:schemeClr val="bg1">
            <a:lumMod val="75000"/>
          </a:schemeClr>
        </a:solidFill>
      </c:spPr>
    </c:plotArea>
    <c:legend>
      <c:legendPos val="t"/>
      <c:layou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 val="11"/>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B$29"/>
</file>

<file path=xl/ctrlProps/ctrlProp18.xml><?xml version="1.0" encoding="utf-8"?>
<formControlPr xmlns="http://schemas.microsoft.com/office/spreadsheetml/2009/9/main" objectType="CheckBox" checked="Checked" fmlaLink="$C$15"/>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CheckBox" checked="Checked" fmlaLink="$C$19"/>
</file>

<file path=xl/ctrlProps/ctrlProp23.xml><?xml version="1.0" encoding="utf-8"?>
<formControlPr xmlns="http://schemas.microsoft.com/office/spreadsheetml/2009/9/main" objectType="CheckBox" checked="Checked" fmlaLink="$C$20"/>
</file>

<file path=xl/ctrlProps/ctrlProp24.xml><?xml version="1.0" encoding="utf-8"?>
<formControlPr xmlns="http://schemas.microsoft.com/office/spreadsheetml/2009/9/main" objectType="CheckBox" checked="Checked" fmlaLink="$C$21"/>
</file>

<file path=xl/ctrlProps/ctrlProp25.xml><?xml version="1.0" encoding="utf-8"?>
<formControlPr xmlns="http://schemas.microsoft.com/office/spreadsheetml/2009/9/main" objectType="CheckBox" checked="Checked" fmlaLink="$C$22"/>
</file>

<file path=xl/ctrlProps/ctrlProp26.xml><?xml version="1.0" encoding="utf-8"?>
<formControlPr xmlns="http://schemas.microsoft.com/office/spreadsheetml/2009/9/main" objectType="CheckBox" checked="Checked" fmlaLink="$C$23"/>
</file>

<file path=xl/ctrlProps/ctrlProp27.xml><?xml version="1.0" encoding="utf-8"?>
<formControlPr xmlns="http://schemas.microsoft.com/office/spreadsheetml/2009/9/main" objectType="CheckBox" checked="Checked" fmlaLink="$C$25"/>
</file>

<file path=xl/ctrlProps/ctrlProp28.xml><?xml version="1.0" encoding="utf-8"?>
<formControlPr xmlns="http://schemas.microsoft.com/office/spreadsheetml/2009/9/main" objectType="CheckBox" checked="Checked" fmlaLink="$C$24"/>
</file>

<file path=xl/ctrlProps/ctrlProp29.xml><?xml version="1.0" encoding="utf-8"?>
<formControlPr xmlns="http://schemas.microsoft.com/office/spreadsheetml/2009/9/main" objectType="CheckBox" checked="Checked" fmlaLink="$C$26"/>
</file>

<file path=xl/ctrlProps/ctrlProp30.xml><?xml version="1.0" encoding="utf-8"?>
<formControlPr xmlns="http://schemas.microsoft.com/office/spreadsheetml/2009/9/main" objectType="CheckBox" checked="Checked" fmlaLink="$C$27"/>
</file>

<file path=xl/ctrlProps/ctrlProp31.xml><?xml version="1.0" encoding="utf-8"?>
<formControlPr xmlns="http://schemas.microsoft.com/office/spreadsheetml/2009/9/main" objectType="CheckBox" checked="Checked" fmlaLink="$C$28"/>
</file>

<file path=xl/ctrlProps/ctrlProp32.xml><?xml version="1.0" encoding="utf-8"?>
<formControlPr xmlns="http://schemas.microsoft.com/office/spreadsheetml/2009/9/main" objectType="GBox"/>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Drop" dropLines="12" dropStyle="combo" dx="16" fmlaLink="$B$3" fmlaRange="RunInformation!$J$3:$J$14" sel="12" val="0"/>
</file>

<file path=xl/ctrlProps/ctrlProp36.xml><?xml version="1.0" encoding="utf-8"?>
<formControlPr xmlns="http://schemas.microsoft.com/office/spreadsheetml/2009/9/main" objectType="Drop" dropStyle="combo" dx="16" fmlaLink="$D$3" fmlaRange="RunInformation!$K$3:$K$52" sel="10" val="8"/>
</file>

<file path=xl/ctrlProps/ctrlProp37.xml><?xml version="1.0" encoding="utf-8"?>
<formControlPr xmlns="http://schemas.microsoft.com/office/spreadsheetml/2009/9/main" objectType="GBox"/>
</file>

<file path=xl/ctrlProps/ctrlProp38.xml><?xml version="1.0" encoding="utf-8"?>
<formControlPr xmlns="http://schemas.microsoft.com/office/spreadsheetml/2009/9/main" objectType="GBox"/>
</file>

<file path=xl/ctrlProps/ctrlProp39.xml><?xml version="1.0" encoding="utf-8"?>
<formControlPr xmlns="http://schemas.microsoft.com/office/spreadsheetml/2009/9/main" objectType="Label" lockText="1"/>
</file>

<file path=xl/ctrlProps/ctrlProp40.xml><?xml version="1.0" encoding="utf-8"?>
<formControlPr xmlns="http://schemas.microsoft.com/office/spreadsheetml/2009/9/main" objectType="CheckBox" checked="Checked" fmlaLink="$C$29"/>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CheckBox" fmlaLink="$B$34" lockText="1" noThreeD="1"/>
</file>

<file path=xl/ctrlProps/ctrlProp43.xml><?xml version="1.0" encoding="utf-8"?>
<formControlPr xmlns="http://schemas.microsoft.com/office/spreadsheetml/2009/9/main" objectType="CheckBox" fmlaLink="$C$34" lockText="1" noThreeD="1"/>
</file>

<file path=xl/ctrlProps/ctrlProp44.xml><?xml version="1.0" encoding="utf-8"?>
<formControlPr xmlns="http://schemas.microsoft.com/office/spreadsheetml/2009/9/main" objectType="CheckBox" checked="Checked" fmlaLink="$D$34" lockText="1" noThreeD="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Radio" firstButton="1" fmlaLink="$C$41" lockText="1" noThreeD="1"/>
</file>

<file path=xl/ctrlProps/ctrlProp48.xml><?xml version="1.0" encoding="utf-8"?>
<formControlPr xmlns="http://schemas.microsoft.com/office/spreadsheetml/2009/9/main" objectType="Radio" checked="Checked" lockText="1" noThreeD="1"/>
</file>

<file path=xl/ctrlProps/ctrlProp49.xml><?xml version="1.0" encoding="utf-8"?>
<formControlPr xmlns="http://schemas.microsoft.com/office/spreadsheetml/2009/9/main" objectType="CheckBox" checked="Checked" fmlaLink="$D$15"/>
</file>

<file path=xl/ctrlProps/ctrlProp50.xml><?xml version="1.0" encoding="utf-8"?>
<formControlPr xmlns="http://schemas.microsoft.com/office/spreadsheetml/2009/9/main" objectType="CheckBox" checked="Checked" fmlaLink="$D$16"/>
</file>

<file path=xl/ctrlProps/ctrlProp51.xml><?xml version="1.0" encoding="utf-8"?>
<formControlPr xmlns="http://schemas.microsoft.com/office/spreadsheetml/2009/9/main" objectType="CheckBox" checked="Checked" fmlaLink="$D$17"/>
</file>

<file path=xl/ctrlProps/ctrlProp52.xml><?xml version="1.0" encoding="utf-8"?>
<formControlPr xmlns="http://schemas.microsoft.com/office/spreadsheetml/2009/9/main" objectType="CheckBox" checked="Checked" fmlaLink="$D$18"/>
</file>

<file path=xl/ctrlProps/ctrlProp53.xml><?xml version="1.0" encoding="utf-8"?>
<formControlPr xmlns="http://schemas.microsoft.com/office/spreadsheetml/2009/9/main" objectType="CheckBox" checked="Checked" fmlaLink="$D$19"/>
</file>

<file path=xl/ctrlProps/ctrlProp54.xml><?xml version="1.0" encoding="utf-8"?>
<formControlPr xmlns="http://schemas.microsoft.com/office/spreadsheetml/2009/9/main" objectType="Radio" firstButton="1" fmlaLink="RunInformation!$AZ$4" lockText="1" noThreeD="1"/>
</file>

<file path=xl/ctrlProps/ctrlProp55.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18</xdr:row>
          <xdr:rowOff>180975</xdr:rowOff>
        </xdr:from>
        <xdr:to>
          <xdr:col>1</xdr:col>
          <xdr:colOff>495300</xdr:colOff>
          <xdr:row>20</xdr:row>
          <xdr:rowOff>19050</xdr:rowOff>
        </xdr:to>
        <xdr:sp macro="" textlink="">
          <xdr:nvSpPr>
            <xdr:cNvPr id="1072" name="Check Box 48" hidden="1">
              <a:extLst>
                <a:ext uri="{63B3BB69-23CF-44E3-9099-C40C66FF867C}">
                  <a14:compatExt spid="_x0000_s1072"/>
                </a:ext>
                <a:ext uri="{FF2B5EF4-FFF2-40B4-BE49-F238E27FC236}">
                  <a16:creationId xmlns="" xmlns:a16="http://schemas.microsoft.com/office/drawing/2014/main" id="{00000000-0008-0000-0000-00003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18</xdr:row>
          <xdr:rowOff>180975</xdr:rowOff>
        </xdr:from>
        <xdr:to>
          <xdr:col>2</xdr:col>
          <xdr:colOff>523875</xdr:colOff>
          <xdr:row>20</xdr:row>
          <xdr:rowOff>19050</xdr:rowOff>
        </xdr:to>
        <xdr:sp macro="" textlink="">
          <xdr:nvSpPr>
            <xdr:cNvPr id="1088" name="Check Box 64" hidden="1">
              <a:extLst>
                <a:ext uri="{63B3BB69-23CF-44E3-9099-C40C66FF867C}">
                  <a14:compatExt spid="_x0000_s1088"/>
                </a:ext>
                <a:ext uri="{FF2B5EF4-FFF2-40B4-BE49-F238E27FC236}">
                  <a16:creationId xmlns=""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19</xdr:row>
          <xdr:rowOff>180975</xdr:rowOff>
        </xdr:from>
        <xdr:to>
          <xdr:col>1</xdr:col>
          <xdr:colOff>495300</xdr:colOff>
          <xdr:row>21</xdr:row>
          <xdr:rowOff>19050</xdr:rowOff>
        </xdr:to>
        <xdr:sp macro="" textlink="">
          <xdr:nvSpPr>
            <xdr:cNvPr id="1074" name="Check Box 50" hidden="1">
              <a:extLst>
                <a:ext uri="{63B3BB69-23CF-44E3-9099-C40C66FF867C}">
                  <a14:compatExt spid="_x0000_s1074"/>
                </a:ext>
                <a:ext uri="{FF2B5EF4-FFF2-40B4-BE49-F238E27FC236}">
                  <a16:creationId xmlns="" xmlns:a16="http://schemas.microsoft.com/office/drawing/2014/main" id="{00000000-0008-0000-0000-00003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19</xdr:row>
          <xdr:rowOff>180975</xdr:rowOff>
        </xdr:from>
        <xdr:to>
          <xdr:col>2</xdr:col>
          <xdr:colOff>523875</xdr:colOff>
          <xdr:row>21</xdr:row>
          <xdr:rowOff>19050</xdr:rowOff>
        </xdr:to>
        <xdr:sp macro="" textlink="">
          <xdr:nvSpPr>
            <xdr:cNvPr id="1089" name="Check Box 65" hidden="1">
              <a:extLst>
                <a:ext uri="{63B3BB69-23CF-44E3-9099-C40C66FF867C}">
                  <a14:compatExt spid="_x0000_s1089"/>
                </a:ext>
                <a:ext uri="{FF2B5EF4-FFF2-40B4-BE49-F238E27FC236}">
                  <a16:creationId xmlns=""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20</xdr:row>
          <xdr:rowOff>180975</xdr:rowOff>
        </xdr:from>
        <xdr:to>
          <xdr:col>1</xdr:col>
          <xdr:colOff>495300</xdr:colOff>
          <xdr:row>22</xdr:row>
          <xdr:rowOff>19050</xdr:rowOff>
        </xdr:to>
        <xdr:sp macro="" textlink="">
          <xdr:nvSpPr>
            <xdr:cNvPr id="1075" name="Check Box 51" hidden="1">
              <a:extLst>
                <a:ext uri="{63B3BB69-23CF-44E3-9099-C40C66FF867C}">
                  <a14:compatExt spid="_x0000_s1075"/>
                </a:ext>
                <a:ext uri="{FF2B5EF4-FFF2-40B4-BE49-F238E27FC236}">
                  <a16:creationId xmlns="" xmlns:a16="http://schemas.microsoft.com/office/drawing/2014/main" id="{00000000-0008-0000-0000-00003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20</xdr:row>
          <xdr:rowOff>180975</xdr:rowOff>
        </xdr:from>
        <xdr:to>
          <xdr:col>2</xdr:col>
          <xdr:colOff>523875</xdr:colOff>
          <xdr:row>22</xdr:row>
          <xdr:rowOff>19050</xdr:rowOff>
        </xdr:to>
        <xdr:sp macro="" textlink="">
          <xdr:nvSpPr>
            <xdr:cNvPr id="1090" name="Check Box 66" hidden="1">
              <a:extLst>
                <a:ext uri="{63B3BB69-23CF-44E3-9099-C40C66FF867C}">
                  <a14:compatExt spid="_x0000_s1090"/>
                </a:ext>
                <a:ext uri="{FF2B5EF4-FFF2-40B4-BE49-F238E27FC236}">
                  <a16:creationId xmlns=""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21</xdr:row>
          <xdr:rowOff>171450</xdr:rowOff>
        </xdr:from>
        <xdr:to>
          <xdr:col>1</xdr:col>
          <xdr:colOff>495300</xdr:colOff>
          <xdr:row>23</xdr:row>
          <xdr:rowOff>9525</xdr:rowOff>
        </xdr:to>
        <xdr:sp macro="" textlink="">
          <xdr:nvSpPr>
            <xdr:cNvPr id="1076" name="Check Box 52" hidden="1">
              <a:extLst>
                <a:ext uri="{63B3BB69-23CF-44E3-9099-C40C66FF867C}">
                  <a14:compatExt spid="_x0000_s1076"/>
                </a:ext>
                <a:ext uri="{FF2B5EF4-FFF2-40B4-BE49-F238E27FC236}">
                  <a16:creationId xmlns="" xmlns:a16="http://schemas.microsoft.com/office/drawing/2014/main" id="{00000000-0008-0000-0000-00003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21</xdr:row>
          <xdr:rowOff>171450</xdr:rowOff>
        </xdr:from>
        <xdr:to>
          <xdr:col>2</xdr:col>
          <xdr:colOff>523875</xdr:colOff>
          <xdr:row>23</xdr:row>
          <xdr:rowOff>9525</xdr:rowOff>
        </xdr:to>
        <xdr:sp macro="" textlink="">
          <xdr:nvSpPr>
            <xdr:cNvPr id="1091" name="Check Box 67" hidden="1">
              <a:extLst>
                <a:ext uri="{63B3BB69-23CF-44E3-9099-C40C66FF867C}">
                  <a14:compatExt spid="_x0000_s1091"/>
                </a:ext>
                <a:ext uri="{FF2B5EF4-FFF2-40B4-BE49-F238E27FC236}">
                  <a16:creationId xmlns=""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23</xdr:row>
          <xdr:rowOff>180975</xdr:rowOff>
        </xdr:from>
        <xdr:to>
          <xdr:col>1</xdr:col>
          <xdr:colOff>495300</xdr:colOff>
          <xdr:row>25</xdr:row>
          <xdr:rowOff>19050</xdr:rowOff>
        </xdr:to>
        <xdr:sp macro="" textlink="">
          <xdr:nvSpPr>
            <xdr:cNvPr id="1078" name="Check Box 54" hidden="1">
              <a:extLst>
                <a:ext uri="{63B3BB69-23CF-44E3-9099-C40C66FF867C}">
                  <a14:compatExt spid="_x0000_s1078"/>
                </a:ext>
                <a:ext uri="{FF2B5EF4-FFF2-40B4-BE49-F238E27FC236}">
                  <a16:creationId xmlns=""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23</xdr:row>
          <xdr:rowOff>180975</xdr:rowOff>
        </xdr:from>
        <xdr:to>
          <xdr:col>2</xdr:col>
          <xdr:colOff>523875</xdr:colOff>
          <xdr:row>25</xdr:row>
          <xdr:rowOff>19050</xdr:rowOff>
        </xdr:to>
        <xdr:sp macro="" textlink="">
          <xdr:nvSpPr>
            <xdr:cNvPr id="1092" name="Check Box 68" hidden="1">
              <a:extLst>
                <a:ext uri="{63B3BB69-23CF-44E3-9099-C40C66FF867C}">
                  <a14:compatExt spid="_x0000_s1092"/>
                </a:ext>
                <a:ext uri="{FF2B5EF4-FFF2-40B4-BE49-F238E27FC236}">
                  <a16:creationId xmlns=""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22</xdr:row>
          <xdr:rowOff>171450</xdr:rowOff>
        </xdr:from>
        <xdr:to>
          <xdr:col>1</xdr:col>
          <xdr:colOff>495300</xdr:colOff>
          <xdr:row>24</xdr:row>
          <xdr:rowOff>9525</xdr:rowOff>
        </xdr:to>
        <xdr:sp macro="" textlink="">
          <xdr:nvSpPr>
            <xdr:cNvPr id="1077" name="Check Box 53" hidden="1">
              <a:extLst>
                <a:ext uri="{63B3BB69-23CF-44E3-9099-C40C66FF867C}">
                  <a14:compatExt spid="_x0000_s1077"/>
                </a:ext>
                <a:ext uri="{FF2B5EF4-FFF2-40B4-BE49-F238E27FC236}">
                  <a16:creationId xmlns="" xmlns:a16="http://schemas.microsoft.com/office/drawing/2014/main" id="{00000000-0008-0000-0000-00003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22</xdr:row>
          <xdr:rowOff>171450</xdr:rowOff>
        </xdr:from>
        <xdr:to>
          <xdr:col>2</xdr:col>
          <xdr:colOff>523875</xdr:colOff>
          <xdr:row>24</xdr:row>
          <xdr:rowOff>9525</xdr:rowOff>
        </xdr:to>
        <xdr:sp macro="" textlink="">
          <xdr:nvSpPr>
            <xdr:cNvPr id="1093" name="Check Box 69" hidden="1">
              <a:extLst>
                <a:ext uri="{63B3BB69-23CF-44E3-9099-C40C66FF867C}">
                  <a14:compatExt spid="_x0000_s1093"/>
                </a:ext>
                <a:ext uri="{FF2B5EF4-FFF2-40B4-BE49-F238E27FC236}">
                  <a16:creationId xmlns=""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24</xdr:row>
          <xdr:rowOff>171450</xdr:rowOff>
        </xdr:from>
        <xdr:to>
          <xdr:col>1</xdr:col>
          <xdr:colOff>495300</xdr:colOff>
          <xdr:row>26</xdr:row>
          <xdr:rowOff>9525</xdr:rowOff>
        </xdr:to>
        <xdr:sp macro="" textlink="">
          <xdr:nvSpPr>
            <xdr:cNvPr id="1079" name="Check Box 55" hidden="1">
              <a:extLst>
                <a:ext uri="{63B3BB69-23CF-44E3-9099-C40C66FF867C}">
                  <a14:compatExt spid="_x0000_s1079"/>
                </a:ext>
                <a:ext uri="{FF2B5EF4-FFF2-40B4-BE49-F238E27FC236}">
                  <a16:creationId xmlns=""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24</xdr:row>
          <xdr:rowOff>171450</xdr:rowOff>
        </xdr:from>
        <xdr:to>
          <xdr:col>2</xdr:col>
          <xdr:colOff>523875</xdr:colOff>
          <xdr:row>26</xdr:row>
          <xdr:rowOff>9525</xdr:rowOff>
        </xdr:to>
        <xdr:sp macro="" textlink="">
          <xdr:nvSpPr>
            <xdr:cNvPr id="1094" name="Check Box 70" hidden="1">
              <a:extLst>
                <a:ext uri="{63B3BB69-23CF-44E3-9099-C40C66FF867C}">
                  <a14:compatExt spid="_x0000_s1094"/>
                </a:ext>
                <a:ext uri="{FF2B5EF4-FFF2-40B4-BE49-F238E27FC236}">
                  <a16:creationId xmlns=""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25</xdr:row>
          <xdr:rowOff>180975</xdr:rowOff>
        </xdr:from>
        <xdr:to>
          <xdr:col>1</xdr:col>
          <xdr:colOff>495300</xdr:colOff>
          <xdr:row>27</xdr:row>
          <xdr:rowOff>19050</xdr:rowOff>
        </xdr:to>
        <xdr:sp macro="" textlink="">
          <xdr:nvSpPr>
            <xdr:cNvPr id="1080" name="Check Box 56" hidden="1">
              <a:extLst>
                <a:ext uri="{63B3BB69-23CF-44E3-9099-C40C66FF867C}">
                  <a14:compatExt spid="_x0000_s1080"/>
                </a:ext>
                <a:ext uri="{FF2B5EF4-FFF2-40B4-BE49-F238E27FC236}">
                  <a16:creationId xmlns=""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25</xdr:row>
          <xdr:rowOff>180975</xdr:rowOff>
        </xdr:from>
        <xdr:to>
          <xdr:col>2</xdr:col>
          <xdr:colOff>523875</xdr:colOff>
          <xdr:row>27</xdr:row>
          <xdr:rowOff>19050</xdr:rowOff>
        </xdr:to>
        <xdr:sp macro="" textlink="">
          <xdr:nvSpPr>
            <xdr:cNvPr id="1095" name="Check Box 71" hidden="1">
              <a:extLst>
                <a:ext uri="{63B3BB69-23CF-44E3-9099-C40C66FF867C}">
                  <a14:compatExt spid="_x0000_s1095"/>
                </a:ext>
                <a:ext uri="{FF2B5EF4-FFF2-40B4-BE49-F238E27FC236}">
                  <a16:creationId xmlns=""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26</xdr:row>
          <xdr:rowOff>190500</xdr:rowOff>
        </xdr:from>
        <xdr:to>
          <xdr:col>1</xdr:col>
          <xdr:colOff>495300</xdr:colOff>
          <xdr:row>28</xdr:row>
          <xdr:rowOff>28575</xdr:rowOff>
        </xdr:to>
        <xdr:sp macro="" textlink="">
          <xdr:nvSpPr>
            <xdr:cNvPr id="1081" name="Check Box 57" hidden="1">
              <a:extLst>
                <a:ext uri="{63B3BB69-23CF-44E3-9099-C40C66FF867C}">
                  <a14:compatExt spid="_x0000_s1081"/>
                </a:ext>
                <a:ext uri="{FF2B5EF4-FFF2-40B4-BE49-F238E27FC236}">
                  <a16:creationId xmlns=""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26</xdr:row>
          <xdr:rowOff>190500</xdr:rowOff>
        </xdr:from>
        <xdr:to>
          <xdr:col>2</xdr:col>
          <xdr:colOff>523875</xdr:colOff>
          <xdr:row>28</xdr:row>
          <xdr:rowOff>28575</xdr:rowOff>
        </xdr:to>
        <xdr:sp macro="" textlink="">
          <xdr:nvSpPr>
            <xdr:cNvPr id="1096" name="Check Box 72" hidden="1">
              <a:extLst>
                <a:ext uri="{63B3BB69-23CF-44E3-9099-C40C66FF867C}">
                  <a14:compatExt spid="_x0000_s1096"/>
                </a:ext>
                <a:ext uri="{FF2B5EF4-FFF2-40B4-BE49-F238E27FC236}">
                  <a16:creationId xmlns=""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28</xdr:row>
          <xdr:rowOff>9525</xdr:rowOff>
        </xdr:from>
        <xdr:to>
          <xdr:col>1</xdr:col>
          <xdr:colOff>495300</xdr:colOff>
          <xdr:row>29</xdr:row>
          <xdr:rowOff>38100</xdr:rowOff>
        </xdr:to>
        <xdr:sp macro="" textlink="">
          <xdr:nvSpPr>
            <xdr:cNvPr id="1082" name="Check Box 58" hidden="1">
              <a:extLst>
                <a:ext uri="{63B3BB69-23CF-44E3-9099-C40C66FF867C}">
                  <a14:compatExt spid="_x0000_s1082"/>
                </a:ext>
                <a:ext uri="{FF2B5EF4-FFF2-40B4-BE49-F238E27FC236}">
                  <a16:creationId xmlns=""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28</xdr:row>
          <xdr:rowOff>9525</xdr:rowOff>
        </xdr:from>
        <xdr:to>
          <xdr:col>2</xdr:col>
          <xdr:colOff>523875</xdr:colOff>
          <xdr:row>29</xdr:row>
          <xdr:rowOff>38100</xdr:rowOff>
        </xdr:to>
        <xdr:sp macro="" textlink="">
          <xdr:nvSpPr>
            <xdr:cNvPr id="1121" name="Check Box 97" hidden="1">
              <a:extLst>
                <a:ext uri="{63B3BB69-23CF-44E3-9099-C40C66FF867C}">
                  <a14:compatExt spid="_x0000_s1121"/>
                </a:ext>
                <a:ext uri="{FF2B5EF4-FFF2-40B4-BE49-F238E27FC236}">
                  <a16:creationId xmlns=""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hidden="1">
              <a:extLst>
                <a:ext uri="{63B3BB69-23CF-44E3-9099-C40C66FF867C}">
                  <a14:compatExt spid="_x0000_s1123"/>
                </a:ext>
                <a:ext uri="{FF2B5EF4-FFF2-40B4-BE49-F238E27FC236}">
                  <a16:creationId xmlns=""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hidden="1">
              <a:extLst>
                <a:ext uri="{63B3BB69-23CF-44E3-9099-C40C66FF867C}">
                  <a14:compatExt spid="_x0000_s1124"/>
                </a:ext>
                <a:ext uri="{FF2B5EF4-FFF2-40B4-BE49-F238E27FC236}">
                  <a16:creationId xmlns=""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60</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13</xdr:row>
          <xdr:rowOff>161925</xdr:rowOff>
        </xdr:from>
        <xdr:to>
          <xdr:col>1</xdr:col>
          <xdr:colOff>495300</xdr:colOff>
          <xdr:row>15</xdr:row>
          <xdr:rowOff>0</xdr:rowOff>
        </xdr:to>
        <xdr:sp macro="" textlink="">
          <xdr:nvSpPr>
            <xdr:cNvPr id="1060" name="Check Box 36" hidden="1">
              <a:extLst>
                <a:ext uri="{63B3BB69-23CF-44E3-9099-C40C66FF867C}">
                  <a14:compatExt spid="_x0000_s1060"/>
                </a:ext>
                <a:ext uri="{FF2B5EF4-FFF2-40B4-BE49-F238E27FC236}">
                  <a16:creationId xmlns="" xmlns:a16="http://schemas.microsoft.com/office/drawing/2014/main" id="{00000000-0008-0000-0000-00002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13</xdr:row>
          <xdr:rowOff>161925</xdr:rowOff>
        </xdr:from>
        <xdr:to>
          <xdr:col>2</xdr:col>
          <xdr:colOff>523875</xdr:colOff>
          <xdr:row>15</xdr:row>
          <xdr:rowOff>0</xdr:rowOff>
        </xdr:to>
        <xdr:sp macro="" textlink="">
          <xdr:nvSpPr>
            <xdr:cNvPr id="1083" name="Check Box 59" hidden="1">
              <a:extLst>
                <a:ext uri="{63B3BB69-23CF-44E3-9099-C40C66FF867C}">
                  <a14:compatExt spid="_x0000_s1083"/>
                </a:ext>
                <a:ext uri="{FF2B5EF4-FFF2-40B4-BE49-F238E27FC236}">
                  <a16:creationId xmlns=""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13</xdr:row>
          <xdr:rowOff>161925</xdr:rowOff>
        </xdr:from>
        <xdr:to>
          <xdr:col>3</xdr:col>
          <xdr:colOff>495300</xdr:colOff>
          <xdr:row>15</xdr:row>
          <xdr:rowOff>0</xdr:rowOff>
        </xdr:to>
        <xdr:sp macro="" textlink="">
          <xdr:nvSpPr>
            <xdr:cNvPr id="1136" name="Check Box 112" hidden="1">
              <a:extLst>
                <a:ext uri="{63B3BB69-23CF-44E3-9099-C40C66FF867C}">
                  <a14:compatExt spid="_x0000_s1136"/>
                </a:ext>
                <a:ext uri="{FF2B5EF4-FFF2-40B4-BE49-F238E27FC236}">
                  <a16:creationId xmlns=""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14</xdr:row>
          <xdr:rowOff>171450</xdr:rowOff>
        </xdr:from>
        <xdr:to>
          <xdr:col>1</xdr:col>
          <xdr:colOff>495300</xdr:colOff>
          <xdr:row>16</xdr:row>
          <xdr:rowOff>9525</xdr:rowOff>
        </xdr:to>
        <xdr:sp macro="" textlink="">
          <xdr:nvSpPr>
            <xdr:cNvPr id="1061" name="Check Box 37" hidden="1">
              <a:extLst>
                <a:ext uri="{63B3BB69-23CF-44E3-9099-C40C66FF867C}">
                  <a14:compatExt spid="_x0000_s1061"/>
                </a:ext>
                <a:ext uri="{FF2B5EF4-FFF2-40B4-BE49-F238E27FC236}">
                  <a16:creationId xmlns="" xmlns:a16="http://schemas.microsoft.com/office/drawing/2014/main" id="{00000000-0008-0000-0000-00002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14</xdr:row>
          <xdr:rowOff>171450</xdr:rowOff>
        </xdr:from>
        <xdr:to>
          <xdr:col>2</xdr:col>
          <xdr:colOff>523875</xdr:colOff>
          <xdr:row>16</xdr:row>
          <xdr:rowOff>9525</xdr:rowOff>
        </xdr:to>
        <xdr:sp macro="" textlink="">
          <xdr:nvSpPr>
            <xdr:cNvPr id="1084" name="Check Box 60" hidden="1">
              <a:extLst>
                <a:ext uri="{63B3BB69-23CF-44E3-9099-C40C66FF867C}">
                  <a14:compatExt spid="_x0000_s1084"/>
                </a:ext>
                <a:ext uri="{FF2B5EF4-FFF2-40B4-BE49-F238E27FC236}">
                  <a16:creationId xmlns=""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14</xdr:row>
          <xdr:rowOff>171450</xdr:rowOff>
        </xdr:from>
        <xdr:to>
          <xdr:col>3</xdr:col>
          <xdr:colOff>495300</xdr:colOff>
          <xdr:row>16</xdr:row>
          <xdr:rowOff>9525</xdr:rowOff>
        </xdr:to>
        <xdr:sp macro="" textlink="">
          <xdr:nvSpPr>
            <xdr:cNvPr id="1138" name="Check Box 114" descr="2012" hidden="1">
              <a:extLst>
                <a:ext uri="{63B3BB69-23CF-44E3-9099-C40C66FF867C}">
                  <a14:compatExt spid="_x0000_s1138"/>
                </a:ext>
                <a:ext uri="{FF2B5EF4-FFF2-40B4-BE49-F238E27FC236}">
                  <a16:creationId xmlns=""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15</xdr:row>
          <xdr:rowOff>171450</xdr:rowOff>
        </xdr:from>
        <xdr:to>
          <xdr:col>1</xdr:col>
          <xdr:colOff>495300</xdr:colOff>
          <xdr:row>17</xdr:row>
          <xdr:rowOff>9525</xdr:rowOff>
        </xdr:to>
        <xdr:sp macro="" textlink="">
          <xdr:nvSpPr>
            <xdr:cNvPr id="1062" name="Check Box 38" hidden="1">
              <a:extLst>
                <a:ext uri="{63B3BB69-23CF-44E3-9099-C40C66FF867C}">
                  <a14:compatExt spid="_x0000_s1062"/>
                </a:ext>
                <a:ext uri="{FF2B5EF4-FFF2-40B4-BE49-F238E27FC236}">
                  <a16:creationId xmlns="" xmlns:a16="http://schemas.microsoft.com/office/drawing/2014/main" id="{00000000-0008-0000-0000-00002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15</xdr:row>
          <xdr:rowOff>171450</xdr:rowOff>
        </xdr:from>
        <xdr:to>
          <xdr:col>2</xdr:col>
          <xdr:colOff>523875</xdr:colOff>
          <xdr:row>17</xdr:row>
          <xdr:rowOff>9525</xdr:rowOff>
        </xdr:to>
        <xdr:sp macro="" textlink="">
          <xdr:nvSpPr>
            <xdr:cNvPr id="1085" name="Check Box 61" hidden="1">
              <a:extLst>
                <a:ext uri="{63B3BB69-23CF-44E3-9099-C40C66FF867C}">
                  <a14:compatExt spid="_x0000_s1085"/>
                </a:ext>
                <a:ext uri="{FF2B5EF4-FFF2-40B4-BE49-F238E27FC236}">
                  <a16:creationId xmlns=""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15</xdr:row>
          <xdr:rowOff>171450</xdr:rowOff>
        </xdr:from>
        <xdr:to>
          <xdr:col>3</xdr:col>
          <xdr:colOff>495300</xdr:colOff>
          <xdr:row>17</xdr:row>
          <xdr:rowOff>9525</xdr:rowOff>
        </xdr:to>
        <xdr:sp macro="" textlink="">
          <xdr:nvSpPr>
            <xdr:cNvPr id="1139" name="Check Box 115" hidden="1">
              <a:extLst>
                <a:ext uri="{63B3BB69-23CF-44E3-9099-C40C66FF867C}">
                  <a14:compatExt spid="_x0000_s1139"/>
                </a:ext>
                <a:ext uri="{FF2B5EF4-FFF2-40B4-BE49-F238E27FC236}">
                  <a16:creationId xmlns=""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16</xdr:row>
          <xdr:rowOff>171450</xdr:rowOff>
        </xdr:from>
        <xdr:to>
          <xdr:col>1</xdr:col>
          <xdr:colOff>495300</xdr:colOff>
          <xdr:row>18</xdr:row>
          <xdr:rowOff>9525</xdr:rowOff>
        </xdr:to>
        <xdr:sp macro="" textlink="">
          <xdr:nvSpPr>
            <xdr:cNvPr id="1070" name="Check Box 46" hidden="1">
              <a:extLst>
                <a:ext uri="{63B3BB69-23CF-44E3-9099-C40C66FF867C}">
                  <a14:compatExt spid="_x0000_s1070"/>
                </a:ext>
                <a:ext uri="{FF2B5EF4-FFF2-40B4-BE49-F238E27FC236}">
                  <a16:creationId xmlns="" xmlns:a16="http://schemas.microsoft.com/office/drawing/2014/main" id="{00000000-0008-0000-0000-00002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16</xdr:row>
          <xdr:rowOff>171450</xdr:rowOff>
        </xdr:from>
        <xdr:to>
          <xdr:col>2</xdr:col>
          <xdr:colOff>523875</xdr:colOff>
          <xdr:row>18</xdr:row>
          <xdr:rowOff>9525</xdr:rowOff>
        </xdr:to>
        <xdr:sp macro="" textlink="">
          <xdr:nvSpPr>
            <xdr:cNvPr id="1086" name="Check Box 62" hidden="1">
              <a:extLst>
                <a:ext uri="{63B3BB69-23CF-44E3-9099-C40C66FF867C}">
                  <a14:compatExt spid="_x0000_s1086"/>
                </a:ext>
                <a:ext uri="{FF2B5EF4-FFF2-40B4-BE49-F238E27FC236}">
                  <a16:creationId xmlns=""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16</xdr:row>
          <xdr:rowOff>171450</xdr:rowOff>
        </xdr:from>
        <xdr:to>
          <xdr:col>3</xdr:col>
          <xdr:colOff>495300</xdr:colOff>
          <xdr:row>18</xdr:row>
          <xdr:rowOff>9525</xdr:rowOff>
        </xdr:to>
        <xdr:sp macro="" textlink="">
          <xdr:nvSpPr>
            <xdr:cNvPr id="1141" name="Check Box 117" hidden="1">
              <a:extLst>
                <a:ext uri="{63B3BB69-23CF-44E3-9099-C40C66FF867C}">
                  <a14:compatExt spid="_x0000_s1141"/>
                </a:ext>
                <a:ext uri="{FF2B5EF4-FFF2-40B4-BE49-F238E27FC236}">
                  <a16:creationId xmlns=""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17</xdr:row>
          <xdr:rowOff>161925</xdr:rowOff>
        </xdr:from>
        <xdr:to>
          <xdr:col>1</xdr:col>
          <xdr:colOff>495300</xdr:colOff>
          <xdr:row>19</xdr:row>
          <xdr:rowOff>0</xdr:rowOff>
        </xdr:to>
        <xdr:sp macro="" textlink="">
          <xdr:nvSpPr>
            <xdr:cNvPr id="1071" name="Check Box 47" hidden="1">
              <a:extLst>
                <a:ext uri="{63B3BB69-23CF-44E3-9099-C40C66FF867C}">
                  <a14:compatExt spid="_x0000_s1071"/>
                </a:ext>
                <a:ext uri="{FF2B5EF4-FFF2-40B4-BE49-F238E27FC236}">
                  <a16:creationId xmlns="" xmlns:a16="http://schemas.microsoft.com/office/drawing/2014/main" id="{00000000-0008-0000-0000-00002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1985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17</xdr:row>
          <xdr:rowOff>161925</xdr:rowOff>
        </xdr:from>
        <xdr:to>
          <xdr:col>2</xdr:col>
          <xdr:colOff>523875</xdr:colOff>
          <xdr:row>19</xdr:row>
          <xdr:rowOff>0</xdr:rowOff>
        </xdr:to>
        <xdr:sp macro="" textlink="">
          <xdr:nvSpPr>
            <xdr:cNvPr id="1087" name="Check Box 63" hidden="1">
              <a:extLst>
                <a:ext uri="{63B3BB69-23CF-44E3-9099-C40C66FF867C}">
                  <a14:compatExt spid="_x0000_s1087"/>
                </a:ext>
                <a:ext uri="{FF2B5EF4-FFF2-40B4-BE49-F238E27FC236}">
                  <a16:creationId xmlns=""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17</xdr:row>
          <xdr:rowOff>161925</xdr:rowOff>
        </xdr:from>
        <xdr:to>
          <xdr:col>3</xdr:col>
          <xdr:colOff>495300</xdr:colOff>
          <xdr:row>19</xdr:row>
          <xdr:rowOff>0</xdr:rowOff>
        </xdr:to>
        <xdr:sp macro="" textlink="">
          <xdr:nvSpPr>
            <xdr:cNvPr id="1142" name="Check Box 118" hidden="1">
              <a:extLst>
                <a:ext uri="{63B3BB69-23CF-44E3-9099-C40C66FF867C}">
                  <a14:compatExt spid="_x0000_s1142"/>
                </a:ext>
                <a:ext uri="{FF2B5EF4-FFF2-40B4-BE49-F238E27FC236}">
                  <a16:creationId xmlns=""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name="GJLOC.espmvol_42" connectionId="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DRGC2.espmvol_42" connectionId="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YDLC2.espmvol_42" connectionId="1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VCRC2.espmvol_42" connectionId="1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TPIC2.espmvol_42" connectionId="12"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NVRN5.espmvol_42" connectionId="11"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MPSC2.espmvol_42" connectionId="10"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GRNU1.espmvol_42" connectionId="9"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GLDA3.espmvol_42" connectionId="8"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GBRW4.espmvol_42"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CLSC2.espmvol_42" connectionId="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MDC2.espmvol_42" connectionId="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YDLC2.espmvol_10" connectionId="14"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GJLOC.espmvol_4" connectionId="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GRNU1.espmvol_8" connectionId="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GRNU1.espmvol_24" connectionId="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VCRC2.espmvol_25" connectionId="13"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GRNU1.espmvol_4" connectionId="9"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MPSC2.espmvol_28" connectionId="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GRNU1.espmvol_16" connectionId="9"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CLSC2.espmvol" connectionId="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YDLC2.espmvol_7" connectionId="1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MPSC2.espmvol_23" connectionId="10"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GBRW4.espmvol_30" connectionId="6"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YDLC2.espmvol_14" connectionId="1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DRGC2.espmvol_32" connectionId="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GJLOC.espmvol_18" connectionId="7"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MDC2.espmvol" connectionId="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CLSC2.espmvol_27" connectionId="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YDLC2.espmvol_8" connectionId="1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CLSC2.espmvol_8" connectionId="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DRGC2.espmvol_34" connectionId="5"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VCRC2.espmvol_22" connectionId="13"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VCRC2.espmvol_16" connectionId="1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NVRN5.espmvol_11" connectionId="11"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MDC2.espmvol_2" connectionId="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TPIC2.espmvol_28" connectionId="1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VCRC2.espmvol_18" connectionId="13"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VCRC2.espmvol_29" connectionId="1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VCRC2.espmvol_21" connectionId="13"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MDC2.espmvol_28" connectionId="1"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NVRN5.espmvol_37" connectionId="1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GLDA3.espmvol_39" connectionId="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GRNU1.espmvol_37" connectionId="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MPSC2.espmvol_26" connectionId="10"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MDC2.espmvol_26" connectionId="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CLSC2.espmvol_33" connectionId="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VCRC2.espmvol_11" connectionId="13"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NVRN5.espmvol_41" connectionId="11"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GRNU1.espmvol_2" connectionId="9"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GJLOC.espmvol_31" connectionId="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GBRW4.espmvol_13" connectionId="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VCRC2.espmvol_9" connectionId="13"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GLDA3.espmvol_32" connectionId="8"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GLDA3.espmvol_2" connectionId="8"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GRNU1.espmvol_33" connectionId="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GJLOC.espmvol_22" connectionId="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GLDA3.espmvol_18" connectionId="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GLDA3.espmvol_30" connectionId="8"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MPSC2.espmvol_40" connectionId="10"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YDLC2.espmvol_29" connectionId="1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NVRN5.espmvol_31" connectionId="1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GRNU1.espmvol_20" connectionId="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GRNU1.espmvol_17" connectionId="9"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CLSC2.espmvol_25" connectionId="2"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DRGC2.espmvol" connectionId="5"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VCRC2.espmvol_37" connectionId="1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TPIC2.espmvol_14" connectionId="12"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YDLC2.espmvol_30" connectionId="14"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DRGC2.espmvol_8" connectionId="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MDC2.espmvol_35" connectionId="1"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YDLC2.espmvol" connectionId="1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TPIC2.espmvol_15" connectionId="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MDC2.espmvol_33" connectionId="1"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CLSC2.espmvol_36" connectionId="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YDLC2.espmvol_36" connectionId="14"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GLDA3.espmvol_10" connectionId="8"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GLDA3.espmvol_8" connectionId="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TPIC2.espmvol_4" connectionId="1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CLSC2.espmvol_41" connectionId="2"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MPSC2.espmvol_5" connectionId="1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VCRC2.espmvol_14" connectionId="1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GBRW4.espmvol_40" connectionId="6"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GLDA3.espmvol_9" connectionId="8"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YDLC2.espmvol_5" connectionId="14"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VCRC2.espmvol_15" connectionId="1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GJLOC.espmvol_21" connectionId="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DRGC2.espmvol_26" connectionId="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GBRW4.espmvol_5" connectionId="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NVRN5.espmvol_33" connectionId="1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NVRN5.espmvol_24" connectionId="11"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NVRN5.espmvol_40" connectionId="1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TPIC2.espmvol_7" connectionId="12"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GBRW4.espmvol_21" connectionId="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VCRC2.espmvol_36" connectionId="13"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GBRW4.espmvol_37" connectionId="6"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VCRC2.espmvol_12" connectionId="13"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VCRC2.espmvol_17" connectionId="13"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GLDA3.espmvol_5" connectionId="8"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TPIC2.espmvol_9" connectionId="12"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TPIC2.espmvol_3" connectionId="1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DRGC2.espmvol_31" connectionId="5"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GLDA3.espmvol_31" connectionId="8"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VCRC2.espmvol_41" connectionId="1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GLDA3.espmvol_14" connectionId="8"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GJLOC.espmvol_37" connectionId="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CLSC2.espmvol_19" connectionId="2"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MDC2.espmvol_7" connectionId="1"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YDLC2.espmvol_18" connectionId="1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NVRN5.espmvol_16" connectionId="1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GBRW4.espmvol_7" connectionId="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CLSC2.espmvol_40" connectionId="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MPSC2.espmvol_32" connectionId="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GBRW4.espmvol_17" connectionId="6"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GBRW4.espmvol_41" connectionId="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TPIC2.espmvol_20" connectionId="1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CLSC2.espmvol_12" connectionId="2"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GJLOC.espmvol_9" connectionId="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GBRW4.espmvol" connectionId="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VCRC2.espmvol" connectionId="13"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CLSC2.espmvol_32" connectionId="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VCRC2.espmvol_24" connectionId="13"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GRNU1.espmvol_39" connectionId="9"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VCRC2.espmvol_19" connectionId="13"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NVRN5.espmvol_6" connectionId="1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GRNU1.espmvol_13" connectionId="9"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DRGC2.espmvol_25" connectionId="5"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DRGC2.espmvol_36" connectionId="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NVRN5.espmvol_17" connectionId="1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YDLC2.espmvol_39" connectionId="14"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CLSC2.espmvol_29" connectionId="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MPSC2.espmvol_30" connectionId="10"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DRGC2.espmvol_11" connectionId="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MPSC2.espmvol_25" connectionId="1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TPIC2.espmvol_33" connectionId="12"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GBRW4.espmvol_34" connectionId="6"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GLDA3.espmvol_38" connectionId="8"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GBRW4.espmvol_10" connectionId="6"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VCRC2.espmvol_26" connectionId="1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NVRN5.espmvol_27" connectionId="11"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VCRC2.espmvol_4" connectionId="13"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CLSC2.espmvol_15" connectionId="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VCRC2.espmvol_7" connectionId="13"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MPSC2.espmvol_27" connectionId="10"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GRNU1.espmvol_35" connectionId="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MPSC2.espmvol_29" connectionId="10"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GJLOC.espmvol_28" connectionId="7"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MDC2.espmvol_39" connectionId="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MDC2.espmvol_29" connectionId="1"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GBRW4.espmvol_3" connectionId="6"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VCRC2.espmvol_5" connectionId="1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YDLC2.espmvol_41" connectionId="14"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CLSC2.espmvol_4" connectionId="2"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MDC2.espmvol_30" connectionId="1"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MPSC2.espmvol_20" connectionId="10"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YDLC2.espmvol_34" connectionId="14"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CLSC2.espmvol_14" connectionId="2"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NVRN5.espmvol_39" connectionId="1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MDC2.espmvol_12" connectionId="1"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GBRW4.espmvol_11" connectionId="6"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DRGC2.espmvol_10" connectionId="5"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VCRC2.espmvol_30" connectionId="1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GLDA3.espmvol_6" connectionId="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DRGC2.espmvol_19" connectionId="5"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GLDA3.espmvol_33" connectionId="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NVRN5.espmvol_35" connectionId="11"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GBRW4.espmvol_12" connectionId="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GJLOC.espmvol_13" connectionId="7"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GLDA3.espmvol" connectionId="8"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GRNU1.espmvol_27" connectionId="9"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MDC2.espmvol_38" connectionId="1"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GBRW4.espmvol_2" connectionId="6"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GLDA3.espmvol_15" connectionId="8"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GRNU1.espmvol_12" connectionId="9"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MDC2.espmvol_8" connectionId="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YDLC2.espmvol_20" connectionId="14"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GBRW4.espmvol_18" connectionId="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DRGC2.espmvol_23" connectionId="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YDLC2.espmvol_28" connectionId="14"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MPSC2.espmvol_8" connectionId="10"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MPSC2.espmvol_13" connectionId="10"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YDLC2.espmvol_25" connectionId="1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TPIC2.espmvol_26" connectionId="1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TPIC2.espmvol_18" connectionId="12"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TPIC2.espmvol_23" connectionId="12"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YDLC2.espmvol_15" connectionId="14"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TPIC2.espmvol_21" connectionId="12"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GJLOC.espmvol_27" connectionId="7"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GJLOC.espmvol_20" connectionId="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TPIC2.espmvol_2" connectionId="1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MDC2.espmvol_11" connectionId="1"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GRNU1.espmvol_21" connectionId="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TPIC2.espmvol_10" connectionId="1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GBRW4.espmvol_24" connectionId="6"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CLSC2.espmvol_10" connectionId="2"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GRNU1.espmvol_14" connectionId="9"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DRGC2.espmvol_41" connectionId="5"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MPSC2.espmvol_24" connectionId="1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MDC2.espmvol_37" connectionId="1"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MDC2.espmvol_36" connectionId="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CLSC2.espmvol_26" connectionId="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NVRN5.espmvol_30" connectionId="11"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MDC2.espmvol_13" connectionId="1"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MPSC2.espmvol_10" connectionId="1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YDLC2.espmvol_4" connectionId="14"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TPIC2.espmvol_39" connectionId="12"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GRNU1.espmvol_32" connectionId="9"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YDLC2.espmvol_13" connectionId="14"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GJLOC.espmvol_25" connectionId="7"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MDC2.espmvol_27" connectionId="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MDC2.espmvol_5" connectionId="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NVRN5.espmvol_21" connectionId="11"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VCRC2.espmvol_10" connectionId="13"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NVRN5.espmvol_12" connectionId="1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GJLOC.espmvol_16" connectionId="7"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MDC2.espmvol_15" connectionId="1"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GJLOC.espmvol_32" connectionId="7"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GJLOC.espmvol_30" connectionId="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DRGC2.espmvol_16" connectionId="5"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GRNU1.espmvol_31" connectionId="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TPIC2.espmvol_16" connectionId="12"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GJLOC.espmvol" connectionId="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MPSC2.espmvol_4" connectionId="10"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MDC2.espmvol_25" connectionId="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DRGC2.espmvol_3" connectionId="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VCRC2.espmvol_35" connectionId="13"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TPIC2.espmvol_6" connectionId="12"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TPIC2.espmvol_36" connectionId="1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GBRW4.espmvol_26" connectionId="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MDC2.espmvol_22" connectionId="1"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MDC2.espmvol_20" connectionId="1"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TPIC2.espmvol_5" connectionId="1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DRGC2.espmvol_29" connectionId="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GJLOC.espmvol_35" connectionId="7"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DRGC2.espmvol_28" connectionId="5"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GBRW4.espmvol_15" connectionId="6"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NVRN5.espmvol_15" connectionId="11"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DRGC2.espmvol_17" connectionId="5"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MPSC2.espmvol" connectionId="10"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TPIC2.espmvol_17" connectionId="12"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GJLOC.espmvol_29" connectionId="7"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VCRC2.espmvol_13" connectionId="1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NVRN5.espmvol_4" connectionId="11"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GBRW4.espmvol_14" connectionId="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YDLC2.espmvol_33" connectionId="1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GJLOC.espmvol_15" connectionId="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GRNU1.espmvol_36" connectionId="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GJLOC.espmvol_41" connectionId="7"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GLDA3.espmvol_23" connectionId="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GJLOC.espmvol_2" connectionId="7"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MPSC2.espmvol_38" connectionId="10"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NVRN5.espmvol_36" connectionId="1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GLDA3.espmvol_35" connectionId="8"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GLDA3.espmvol_24" connectionId="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DRGC2.espmvol_40" connectionId="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TPIC2.espmvol_22" connectionId="1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GRNU1.espmvol_3" connectionId="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GBRW4.espmvol_28" connectionId="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GBRW4.espmvol_33" connectionId="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MDC2.espmvol_14" connectionId="1"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GBRW4.espmvol_19" connectionId="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GJLOC.espmvol_38" connectionId="7"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YDLC2.espmvol_37" connectionId="1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TPIC2.espmvol_37" connectionId="1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MPSC2.espmvol_12" connectionId="10"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GLDA3.espmvol_28" connectionId="8"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MDC2.espmvol_40" connectionId="1"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MDC2.espmvol_19" connectionId="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VCRC2.espmvol_31" connectionId="13"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GRNU1.espmvol" connectionId="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GRNU1.espmvol_18" connectionId="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MPSC2.espmvol_31" connectionId="1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NVRN5.espmvol_34" connectionId="11"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GBRW4.espmvol_39" connectionId="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VCRC2.espmvol_3" connectionId="1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NVRN5.espmvol_23" connectionId="1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MPSC2.espmvol_6" connectionId="10"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GBRW4.espmvol_27" connectionId="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TPIC2.espmvol_8" connectionId="12"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NVRN5.espmvol_22" connectionId="1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GLDA3.espmvol_34" connectionId="8"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MPSC2.espmvol_16" connectionId="1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GLDA3.espmvol_13" connectionId="8"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GBRW4.espmvol_9" connectionId="6"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YDLC2.espmvol_24" connectionId="14"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YDLC2.espmvol_19" connectionId="14"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CLSC2.espmvol_7" connectionId="2"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MPSC2.espmvol_21" connectionId="10"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YDLC2.espmvol_2" connectionId="14"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DRGC2.espmvol_9" connectionId="5"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MPSC2.espmvol_37" connectionId="1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MPSC2.espmvol_35" connectionId="1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GJLOC.espmvol_7" connectionId="7"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TPIC2.espmvol_13" connectionId="1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TPIC2.espmvol_11" connectionId="12"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DRGC2.espmvol_24" connectionId="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VCRC2.espmvol_32" connectionId="1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MPSC2.espmvol_19" connectionId="1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VCRC2.espmvol_23" connectionId="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GRNU1.espmvol_11" connectionId="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DRGC2.espmvol_7" connectionId="5"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MDC2.espmvol_23" connectionId="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MPSC2.espmvol_17" connectionId="1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GJLOC.espmvol_39" connectionId="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MPSC2.espmvol_7" connectionId="1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NVRN5.espmvol" connectionId="11"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GRNU1.espmvol_29" connectionId="9"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NVRN5.espmvol_2" connectionId="1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GRNU1.espmvol_34" connectionId="9"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GLDA3.espmvol_37" connectionId="8"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MDC2.espmvol_6" connectionId="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GLDA3.espmvol_29" connectionId="8"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NVRN5.espmvol_8" connectionId="11"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GLDA3.espmvol_26" connectionId="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MPSC2.espmvol_3" connectionId="1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DRGC2.espmvol_22" connectionId="5"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MDC2.espmvol_4" connectionId="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NVRN5.espmvol_20" connectionId="11"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GBRW4.espmvol_29" connectionId="6"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TPIC2.espmvol_30" connectionId="1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GJLOC.espmvol_12" connectionId="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YDLC2.espmvol_21" connectionId="1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GLDA3.espmvol_22" connectionId="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VCRC2.espmvol_2" connectionId="13"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GRNU1.espmvol_26" connectionId="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MPSC2.espmvol_11" connectionId="10"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MDC2.espmvol_24" connectionId="1"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GJLOC.espmvol_10" connectionId="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GBRW4.espmvol_6" connectionId="6"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GJLOC.espmvol_33" connectionId="7"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CLSC2.espmvol_22" connectionId="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YDLC2.espmvol_11" connectionId="1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DRGC2.espmvol_21" connectionId="5"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CLSC2.espmvol_6" connectionId="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GJLOC.espmvol_6" connectionId="7"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DRGC2.espmvol_33" connectionId="5"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MDC2.espmvol_17" connectionId="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VCRC2.espmvol_34" connectionId="13"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CLSC2.espmvol_11" connectionId="2"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NVRN5.espmvol_7" connectionId="11"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DRGC2.espmvol_13" connectionId="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GLDA3.espmvol_16" connectionId="8"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YDLC2.espmvol_27" connectionId="14"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CLSC2.espmvol_38" connectionId="2"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VCRC2.espmvol_8" connectionId="1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VCRC2.espmvol_28" connectionId="1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GRNU1.espmvol_19" connectionId="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GLDA3.espmvol_11" connectionId="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GLDA3.espmvol_41" connectionId="8"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GRNU1.espmvol_30" connectionId="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GBRW4.espmvol_36" connectionId="6"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GBRW4.espmvol_23" connectionId="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DRGC2.espmvol_15" connectionId="5"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VCRC2.espmvol_20" connectionId="1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YDLC2.espmvol_40" connectionId="1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DRGC2.espmvol_12" connectionId="5"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GJLOC.espmvol_24" connectionId="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YDLC2.espmvol_32" connectionId="1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CLSC2.espmvol_28" connectionId="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TPIC2.espmvol_40" connectionId="12"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DRGC2.espmvol_38" connectionId="5"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TPIC2.espmvol_32" connectionId="1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GBRW4.espmvol_31" connectionId="6"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NVRN5.espmvol_10" connectionId="1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GJLOC.espmvol_26" connectionId="7"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GRNU1.espmvol_25" connectionId="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VCRC2.espmvol_33" connectionId="13"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NVRN5.espmvol_3" connectionId="1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NVRN5.espmvol_38" connectionId="11"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TPIC2.espmvol_25" connectionId="12"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GJLOC.espmvol_5" connectionId="7"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CLSC2.espmvol_23" connectionId="2"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CLSC2.espmvol_21" connectionId="2"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YDLC2.espmvol_23" connectionId="1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GBRW4.espmvol_16" connectionId="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YDLC2.espmvol_31" connectionId="14"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CLSC2.espmvol_9" connectionId="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YDLC2.espmvol_22" connectionId="1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GJLOC.espmvol_11" connectionId="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DRGC2.espmvol_27" connectionId="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TPIC2.espmvol_31" connectionId="1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GRNU1.espmvol_38" connectionId="9"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CLSC2.espmvol_34" connectionId="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TPIC2.espmvol_29" connectionId="1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NVRN5.espmvol_25" connectionId="1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CLSC2.espmvol_5" connectionId="2"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GLDA3.espmvol_3" connectionId="8"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GLDA3.espmvol_25" connectionId="8"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NVRN5.espmvol_13" connectionId="11"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YDLC2.espmvol_6" connectionId="1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CLSC2.espmvol_37" connectionId="2"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GJLOC.espmvol_36" connectionId="7"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MPSC2.espmvol_22" connectionId="10"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YDLC2.espmvol_26" connectionId="14"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GRNU1.espmvol_28" connectionId="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TPIC2.espmvol_35" connectionId="1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MPSC2.espmvol_39" connectionId="1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CLSC2.espmvol_17" connectionId="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CLSC2.espmvol_18" connectionId="2"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GLDA3.espmvol_4" connectionId="8"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MPSC2.espmvol_36" connectionId="10"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MPSC2.espmvol_9" connectionId="1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TPIC2.espmvol_27" connectionId="12"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TPIC2.espmvol_24" connectionId="12"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NVRN5.espmvol_32" connectionId="11"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GRNU1.espmvol_41" connectionId="9"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GLDA3.espmvol_27" connectionId="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DRGC2.espmvol_35" connectionId="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BMDC2.espmvol_16" connectionId="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MDC2.espmvol_18" connectionId="1"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DRGC2.espmvol_20" connectionId="5"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GLDA3.espmvol_12" connectionId="8"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MDC2.espmvol_34" connectionId="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VCRC2.espmvol_39" connectionId="13"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GRNU1.espmvol_15" connectionId="9"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GLDA3.espmvol_7" connectionId="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YDLC2.espmvol_12" connectionId="14"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TPIC2.espmvol_19" connectionId="12"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TPIC2.espmvol_38" connectionId="1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MPSC2.espmvol_14" connectionId="1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MPSC2.espmvol_2" connectionId="10"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DRGC2.espmvol_30" connectionId="5"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NVRN5.espmvol_14" connectionId="1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GBRW4.espmvol_8" connectionId="6"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GLDA3.espmvol_21" connectionId="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DRGC2.espmvol_18" connectionId="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CLSC2.espmvol_35" connectionId="2"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NVRN5.espmvol_26" connectionId="1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GRNU1.espmvol_22" connectionId="9"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YDLC2.espmvol_16" connectionId="1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CLSC2.espmvol_13" connectionId="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DRGC2.espmvol_37" connectionId="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GRNU1.espmvol_5" connectionId="9"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NVRN5.espmvol_29" connectionId="11"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CLSC2.espmvol_2" connectionId="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CLSC2.espmvol_39" connectionId="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MDC2.espmvol_10" connectionId="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GJLOC.espmvol_8" connectionId="7"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YDLC2.espmvol_38" connectionId="1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GJLOC.espmvol_3" connectionId="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GBRW4.espmvol_25" connectionId="6"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MDC2.espmvol_31" connectionId="1"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CLSC2.espmvol_31" connectionId="2"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GRNU1.espmvol_10" connectionId="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CLSC2.espmvol_30" connectionId="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GRNU1.espmvol_40" connectionId="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DRGC2.espmvol_14" connectionId="5"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DRGC2.espmvol_6" connectionId="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NVRN5.espmvol_18" connectionId="1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GLDA3.espmvol_20" connectionId="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MPSC2.espmvol_41" connectionId="1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NVRN5.espmvol_9" connectionId="1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YDLC2.espmvol_35" connectionId="14"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MPSC2.espmvol_15" connectionId="1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MPSC2.espmvol_18" connectionId="1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VCRC2.espmvol_27" connectionId="13"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YDLC2.espmvol_17" connectionId="1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GJLOC.espmvol_34" connectionId="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TPIC2.espmvol_34" connectionId="12"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GJLOC.espmvol_19" connectionId="7"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GRNU1.espmvol_9" connectionId="9"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GJLOC.espmvol_23" connectionId="7"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MDC2.espmvol_9" connectionId="1"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GJLOC.espmvol_14" connectionId="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GBRW4.espmvol_35" connectionId="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GRNU1.espmvol_7" connectionId="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GBRW4.espmvol_38" connectionId="6"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GLDA3.espmvol_17" connectionId="8"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GBRW4.espmvol_22" connectionId="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VCRC2.espmvol_38" connectionId="13"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CLSC2.espmvol_20" connectionId="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NVRN5.espmvol_19" connectionId="11"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TPIC2.espmvol_12" connectionId="1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MDC2.espmvol_21" connectionId="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VCRC2.espmvol_40" connectionId="13"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YDLC2.espmvol_9" connectionId="1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VCRC2.espmvol_6" connectionId="1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DRGC2.espmvol_39" connectionId="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GBRW4.espmvol_32" connectionId="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MDC2.espmvol_41" connectionId="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GLDA3.espmvol_36" connectionId="8"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GRNU1.espmvol_6" connectionId="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GBRW4.espmvol_20" connectionId="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MPSC2.espmvol_33" connectionId="10"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DRGC2.espmvol_2" connectionId="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CLSC2.espmvol_24" connectionId="2"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CLSC2.espmvol_3" connectionId="2"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MPSC2.espmvol_34" connectionId="1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MDC2.espmvol_32" connectionId="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GRNU1.espmvol_23" connectionId="9"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GLDA3.espmvol_19" connectionId="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TPIC2.espmvol" connectionId="12"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BMDC2.espmvol_3" connectionId="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GBRW4.espmvol_4" connectionId="6"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NVRN5.espmvol_5" connectionId="11"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DRGC2.espmvol_5" connectionId="5"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GJLOC.espmvol_17" connectionId="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GJLOC.espmvol_40" connectionId="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YDLC2.espmvol_3" connectionId="1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TPIC2.espmvol_41" connectionId="12"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DRGC2.espmvol_4" connectionId="5"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GLDA3.espmvol_40" connectionId="8"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NVRN5.espmvol_28" connectionId="1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CLSC2.espmvol_16" connectionId="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uery from uchdb2_35" headers="0" backgroundRefresh="0" growShrinkType="overwriteClear" adjustColumnWidth="0" connectionId="4"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506.xml><?xml version="1.0" encoding="utf-8"?>
<queryTable xmlns="http://schemas.openxmlformats.org/spreadsheetml/2006/main" name="Query from uchdb2_15" headers="0" backgroundRefresh="0" growShrinkType="overwriteClear" adjustColumnWidth="0" connectionId="3"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omments" Target="../comments1.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299" Type="http://schemas.openxmlformats.org/officeDocument/2006/relationships/queryTable" Target="../queryTables/queryTable299.xml"/><Relationship Id="rId21" Type="http://schemas.openxmlformats.org/officeDocument/2006/relationships/queryTable" Target="../queryTables/queryTable21.xml"/><Relationship Id="rId63" Type="http://schemas.openxmlformats.org/officeDocument/2006/relationships/queryTable" Target="../queryTables/queryTable63.xml"/><Relationship Id="rId159" Type="http://schemas.openxmlformats.org/officeDocument/2006/relationships/queryTable" Target="../queryTables/queryTable159.xml"/><Relationship Id="rId324" Type="http://schemas.openxmlformats.org/officeDocument/2006/relationships/queryTable" Target="../queryTables/queryTable324.xml"/><Relationship Id="rId366" Type="http://schemas.openxmlformats.org/officeDocument/2006/relationships/queryTable" Target="../queryTables/queryTable366.xml"/><Relationship Id="rId170" Type="http://schemas.openxmlformats.org/officeDocument/2006/relationships/queryTable" Target="../queryTables/queryTable17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268" Type="http://schemas.openxmlformats.org/officeDocument/2006/relationships/queryTable" Target="../queryTables/queryTable268.xml"/><Relationship Id="rId475" Type="http://schemas.openxmlformats.org/officeDocument/2006/relationships/queryTable" Target="../queryTables/queryTable475.xml"/><Relationship Id="rId32" Type="http://schemas.openxmlformats.org/officeDocument/2006/relationships/queryTable" Target="../queryTables/queryTable32.xml"/><Relationship Id="rId74" Type="http://schemas.openxmlformats.org/officeDocument/2006/relationships/queryTable" Target="../queryTables/queryTable74.xml"/><Relationship Id="rId128" Type="http://schemas.openxmlformats.org/officeDocument/2006/relationships/queryTable" Target="../queryTables/queryTable128.xml"/><Relationship Id="rId335" Type="http://schemas.openxmlformats.org/officeDocument/2006/relationships/queryTable" Target="../queryTables/queryTable335.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 Type="http://schemas.openxmlformats.org/officeDocument/2006/relationships/queryTable" Target="../queryTables/queryTable5.xml"/><Relationship Id="rId181" Type="http://schemas.openxmlformats.org/officeDocument/2006/relationships/queryTable" Target="../queryTables/queryTable181.xml"/><Relationship Id="rId237" Type="http://schemas.openxmlformats.org/officeDocument/2006/relationships/queryTable" Target="../queryTables/queryTable237.xml"/><Relationship Id="rId402" Type="http://schemas.openxmlformats.org/officeDocument/2006/relationships/queryTable" Target="../queryTables/queryTable402.xml"/><Relationship Id="rId279" Type="http://schemas.openxmlformats.org/officeDocument/2006/relationships/queryTable" Target="../queryTables/queryTable279.xml"/><Relationship Id="rId444" Type="http://schemas.openxmlformats.org/officeDocument/2006/relationships/queryTable" Target="../queryTables/queryTable444.xml"/><Relationship Id="rId486" Type="http://schemas.openxmlformats.org/officeDocument/2006/relationships/queryTable" Target="../queryTables/queryTable486.xml"/><Relationship Id="rId43" Type="http://schemas.openxmlformats.org/officeDocument/2006/relationships/queryTable" Target="../queryTables/queryTable43.xml"/><Relationship Id="rId139" Type="http://schemas.openxmlformats.org/officeDocument/2006/relationships/queryTable" Target="../queryTables/queryTable13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46" Type="http://schemas.openxmlformats.org/officeDocument/2006/relationships/queryTable" Target="../queryTables/queryTable346.xml"/><Relationship Id="rId388" Type="http://schemas.openxmlformats.org/officeDocument/2006/relationships/queryTable" Target="../queryTables/queryTable388.xml"/><Relationship Id="rId85" Type="http://schemas.openxmlformats.org/officeDocument/2006/relationships/queryTable" Target="../queryTables/queryTable85.xml"/><Relationship Id="rId150" Type="http://schemas.openxmlformats.org/officeDocument/2006/relationships/queryTable" Target="../queryTables/queryTable150.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248" Type="http://schemas.openxmlformats.org/officeDocument/2006/relationships/queryTable" Target="../queryTables/queryTable248.xml"/><Relationship Id="rId455" Type="http://schemas.openxmlformats.org/officeDocument/2006/relationships/queryTable" Target="../queryTables/queryTable455.xml"/><Relationship Id="rId497" Type="http://schemas.openxmlformats.org/officeDocument/2006/relationships/queryTable" Target="../queryTables/queryTable497.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357" Type="http://schemas.openxmlformats.org/officeDocument/2006/relationships/queryTable" Target="../queryTables/queryTable357.xml"/><Relationship Id="rId54" Type="http://schemas.openxmlformats.org/officeDocument/2006/relationships/queryTable" Target="../queryTables/queryTable54.xml"/><Relationship Id="rId96" Type="http://schemas.openxmlformats.org/officeDocument/2006/relationships/queryTable" Target="../queryTables/queryTable96.xml"/><Relationship Id="rId161" Type="http://schemas.openxmlformats.org/officeDocument/2006/relationships/queryTable" Target="../queryTables/queryTable161.xml"/><Relationship Id="rId217" Type="http://schemas.openxmlformats.org/officeDocument/2006/relationships/queryTable" Target="../queryTables/queryTable217.xml"/><Relationship Id="rId399" Type="http://schemas.openxmlformats.org/officeDocument/2006/relationships/queryTable" Target="../queryTables/queryTable399.xml"/><Relationship Id="rId259" Type="http://schemas.openxmlformats.org/officeDocument/2006/relationships/queryTable" Target="../queryTables/queryTable259.xml"/><Relationship Id="rId424" Type="http://schemas.openxmlformats.org/officeDocument/2006/relationships/queryTable" Target="../queryTables/queryTable424.xml"/><Relationship Id="rId466" Type="http://schemas.openxmlformats.org/officeDocument/2006/relationships/queryTable" Target="../queryTables/queryTable466.xml"/><Relationship Id="rId23" Type="http://schemas.openxmlformats.org/officeDocument/2006/relationships/queryTable" Target="../queryTables/queryTable23.xml"/><Relationship Id="rId119" Type="http://schemas.openxmlformats.org/officeDocument/2006/relationships/queryTable" Target="../queryTables/queryTable119.xml"/><Relationship Id="rId270" Type="http://schemas.openxmlformats.org/officeDocument/2006/relationships/queryTable" Target="../queryTables/queryTable270.xml"/><Relationship Id="rId326" Type="http://schemas.openxmlformats.org/officeDocument/2006/relationships/queryTable" Target="../queryTables/queryTable326.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172" Type="http://schemas.openxmlformats.org/officeDocument/2006/relationships/queryTable" Target="../queryTables/queryTable17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477" Type="http://schemas.openxmlformats.org/officeDocument/2006/relationships/queryTable" Target="../queryTables/queryTable477.xml"/><Relationship Id="rId281" Type="http://schemas.openxmlformats.org/officeDocument/2006/relationships/queryTable" Target="../queryTables/queryTable281.xml"/><Relationship Id="rId337" Type="http://schemas.openxmlformats.org/officeDocument/2006/relationships/queryTable" Target="../queryTables/queryTable337.xml"/><Relationship Id="rId502" Type="http://schemas.openxmlformats.org/officeDocument/2006/relationships/queryTable" Target="../queryTables/queryTable502.xml"/><Relationship Id="rId34" Type="http://schemas.openxmlformats.org/officeDocument/2006/relationships/queryTable" Target="../queryTables/queryTable34.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7" Type="http://schemas.openxmlformats.org/officeDocument/2006/relationships/queryTable" Target="../queryTables/queryTable7.xml"/><Relationship Id="rId183" Type="http://schemas.openxmlformats.org/officeDocument/2006/relationships/queryTable" Target="../queryTables/queryTable183.xml"/><Relationship Id="rId239" Type="http://schemas.openxmlformats.org/officeDocument/2006/relationships/queryTable" Target="../queryTables/queryTable239.xml"/><Relationship Id="rId390" Type="http://schemas.openxmlformats.org/officeDocument/2006/relationships/queryTable" Target="../queryTables/queryTable390.xml"/><Relationship Id="rId404" Type="http://schemas.openxmlformats.org/officeDocument/2006/relationships/queryTable" Target="../queryTables/queryTable404.xml"/><Relationship Id="rId446" Type="http://schemas.openxmlformats.org/officeDocument/2006/relationships/queryTable" Target="../queryTables/queryTable446.xml"/><Relationship Id="rId250" Type="http://schemas.openxmlformats.org/officeDocument/2006/relationships/queryTable" Target="../queryTables/queryTable250.xml"/><Relationship Id="rId292" Type="http://schemas.openxmlformats.org/officeDocument/2006/relationships/queryTable" Target="../queryTables/queryTable292.xml"/><Relationship Id="rId306" Type="http://schemas.openxmlformats.org/officeDocument/2006/relationships/queryTable" Target="../queryTables/queryTable306.xml"/><Relationship Id="rId488" Type="http://schemas.openxmlformats.org/officeDocument/2006/relationships/queryTable" Target="../queryTables/queryTable488.xml"/><Relationship Id="rId24" Type="http://schemas.openxmlformats.org/officeDocument/2006/relationships/queryTable" Target="../queryTables/queryTable24.xml"/><Relationship Id="rId45" Type="http://schemas.openxmlformats.org/officeDocument/2006/relationships/queryTable" Target="../queryTables/queryTable45.xml"/><Relationship Id="rId66" Type="http://schemas.openxmlformats.org/officeDocument/2006/relationships/queryTable" Target="../queryTables/queryTable66.xml"/><Relationship Id="rId87" Type="http://schemas.openxmlformats.org/officeDocument/2006/relationships/queryTable" Target="../queryTables/queryTable87.xml"/><Relationship Id="rId110" Type="http://schemas.openxmlformats.org/officeDocument/2006/relationships/queryTable" Target="../queryTables/queryTable110.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48" Type="http://schemas.openxmlformats.org/officeDocument/2006/relationships/queryTable" Target="../queryTables/queryTable348.xml"/><Relationship Id="rId369" Type="http://schemas.openxmlformats.org/officeDocument/2006/relationships/queryTable" Target="../queryTables/queryTable369.xml"/><Relationship Id="rId152" Type="http://schemas.openxmlformats.org/officeDocument/2006/relationships/queryTable" Target="../queryTables/queryTable152.xml"/><Relationship Id="rId173" Type="http://schemas.openxmlformats.org/officeDocument/2006/relationships/queryTable" Target="../queryTables/queryTable173.xml"/><Relationship Id="rId194" Type="http://schemas.openxmlformats.org/officeDocument/2006/relationships/queryTable" Target="../queryTables/queryTable194.xml"/><Relationship Id="rId208" Type="http://schemas.openxmlformats.org/officeDocument/2006/relationships/queryTable" Target="../queryTables/queryTable208.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15" Type="http://schemas.openxmlformats.org/officeDocument/2006/relationships/queryTable" Target="../queryTables/queryTable415.xml"/><Relationship Id="rId436" Type="http://schemas.openxmlformats.org/officeDocument/2006/relationships/queryTable" Target="../queryTables/queryTable436.xml"/><Relationship Id="rId457" Type="http://schemas.openxmlformats.org/officeDocument/2006/relationships/queryTable" Target="../queryTables/queryTable457.xml"/><Relationship Id="rId240" Type="http://schemas.openxmlformats.org/officeDocument/2006/relationships/queryTable" Target="../queryTables/queryTable240.xml"/><Relationship Id="rId261" Type="http://schemas.openxmlformats.org/officeDocument/2006/relationships/queryTable" Target="../queryTables/queryTable261.xml"/><Relationship Id="rId478" Type="http://schemas.openxmlformats.org/officeDocument/2006/relationships/queryTable" Target="../queryTables/queryTable478.xml"/><Relationship Id="rId499" Type="http://schemas.openxmlformats.org/officeDocument/2006/relationships/queryTable" Target="../queryTables/queryTable499.xml"/><Relationship Id="rId14" Type="http://schemas.openxmlformats.org/officeDocument/2006/relationships/queryTable" Target="../queryTables/queryTable14.xml"/><Relationship Id="rId35" Type="http://schemas.openxmlformats.org/officeDocument/2006/relationships/queryTable" Target="../queryTables/queryTable35.xml"/><Relationship Id="rId56" Type="http://schemas.openxmlformats.org/officeDocument/2006/relationships/queryTable" Target="../queryTables/queryTable56.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17" Type="http://schemas.openxmlformats.org/officeDocument/2006/relationships/queryTable" Target="../queryTables/queryTable317.xml"/><Relationship Id="rId338" Type="http://schemas.openxmlformats.org/officeDocument/2006/relationships/queryTable" Target="../queryTables/queryTable338.xml"/><Relationship Id="rId359" Type="http://schemas.openxmlformats.org/officeDocument/2006/relationships/queryTable" Target="../queryTables/queryTable359.xml"/><Relationship Id="rId503" Type="http://schemas.openxmlformats.org/officeDocument/2006/relationships/queryTable" Target="../queryTables/queryTable503.xml"/><Relationship Id="rId8" Type="http://schemas.openxmlformats.org/officeDocument/2006/relationships/queryTable" Target="../queryTables/queryTable8.xml"/><Relationship Id="rId98" Type="http://schemas.openxmlformats.org/officeDocument/2006/relationships/queryTable" Target="../queryTables/queryTable98.xml"/><Relationship Id="rId121" Type="http://schemas.openxmlformats.org/officeDocument/2006/relationships/queryTable" Target="../queryTables/queryTable121.xml"/><Relationship Id="rId142" Type="http://schemas.openxmlformats.org/officeDocument/2006/relationships/queryTable" Target="../queryTables/queryTable142.xml"/><Relationship Id="rId163" Type="http://schemas.openxmlformats.org/officeDocument/2006/relationships/queryTable" Target="../queryTables/queryTable163.xml"/><Relationship Id="rId184" Type="http://schemas.openxmlformats.org/officeDocument/2006/relationships/queryTable" Target="../queryTables/queryTable184.xml"/><Relationship Id="rId219" Type="http://schemas.openxmlformats.org/officeDocument/2006/relationships/queryTable" Target="../queryTables/queryTable219.xml"/><Relationship Id="rId370" Type="http://schemas.openxmlformats.org/officeDocument/2006/relationships/queryTable" Target="../queryTables/queryTable370.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26" Type="http://schemas.openxmlformats.org/officeDocument/2006/relationships/queryTable" Target="../queryTables/queryTable426.xml"/><Relationship Id="rId447" Type="http://schemas.openxmlformats.org/officeDocument/2006/relationships/queryTable" Target="../queryTables/queryTable447.xml"/><Relationship Id="rId230" Type="http://schemas.openxmlformats.org/officeDocument/2006/relationships/queryTable" Target="../queryTables/queryTable230.xml"/><Relationship Id="rId251" Type="http://schemas.openxmlformats.org/officeDocument/2006/relationships/queryTable" Target="../queryTables/queryTable251.xml"/><Relationship Id="rId468" Type="http://schemas.openxmlformats.org/officeDocument/2006/relationships/queryTable" Target="../queryTables/queryTable468.xml"/><Relationship Id="rId489" Type="http://schemas.openxmlformats.org/officeDocument/2006/relationships/queryTable" Target="../queryTables/queryTable489.xml"/><Relationship Id="rId25" Type="http://schemas.openxmlformats.org/officeDocument/2006/relationships/queryTable" Target="../queryTables/queryTable25.xml"/><Relationship Id="rId46" Type="http://schemas.openxmlformats.org/officeDocument/2006/relationships/queryTable" Target="../queryTables/queryTable46.xml"/><Relationship Id="rId67" Type="http://schemas.openxmlformats.org/officeDocument/2006/relationships/queryTable" Target="../queryTables/queryTable67.xml"/><Relationship Id="rId272" Type="http://schemas.openxmlformats.org/officeDocument/2006/relationships/queryTable" Target="../queryTables/queryTable272.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28" Type="http://schemas.openxmlformats.org/officeDocument/2006/relationships/queryTable" Target="../queryTables/queryTable328.xml"/><Relationship Id="rId349" Type="http://schemas.openxmlformats.org/officeDocument/2006/relationships/queryTable" Target="../queryTables/queryTable349.xml"/><Relationship Id="rId88" Type="http://schemas.openxmlformats.org/officeDocument/2006/relationships/queryTable" Target="../queryTables/queryTable88.xml"/><Relationship Id="rId111" Type="http://schemas.openxmlformats.org/officeDocument/2006/relationships/queryTable" Target="../queryTables/queryTable111.xml"/><Relationship Id="rId132" Type="http://schemas.openxmlformats.org/officeDocument/2006/relationships/queryTable" Target="../queryTables/queryTable132.xml"/><Relationship Id="rId153" Type="http://schemas.openxmlformats.org/officeDocument/2006/relationships/queryTable" Target="../queryTables/queryTable153.xml"/><Relationship Id="rId174" Type="http://schemas.openxmlformats.org/officeDocument/2006/relationships/queryTable" Target="../queryTables/queryTable174.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381" Type="http://schemas.openxmlformats.org/officeDocument/2006/relationships/queryTable" Target="../queryTables/queryTable381.xml"/><Relationship Id="rId416" Type="http://schemas.openxmlformats.org/officeDocument/2006/relationships/queryTable" Target="../queryTables/queryTable416.xml"/><Relationship Id="rId220" Type="http://schemas.openxmlformats.org/officeDocument/2006/relationships/queryTable" Target="../queryTables/queryTable220.xml"/><Relationship Id="rId241" Type="http://schemas.openxmlformats.org/officeDocument/2006/relationships/queryTable" Target="../queryTables/queryTable241.xml"/><Relationship Id="rId437" Type="http://schemas.openxmlformats.org/officeDocument/2006/relationships/queryTable" Target="../queryTables/queryTable437.xml"/><Relationship Id="rId458" Type="http://schemas.openxmlformats.org/officeDocument/2006/relationships/queryTable" Target="../queryTables/queryTable458.xml"/><Relationship Id="rId479" Type="http://schemas.openxmlformats.org/officeDocument/2006/relationships/queryTable" Target="../queryTables/queryTable479.xml"/><Relationship Id="rId15" Type="http://schemas.openxmlformats.org/officeDocument/2006/relationships/queryTable" Target="../queryTables/queryTable15.xml"/><Relationship Id="rId36" Type="http://schemas.openxmlformats.org/officeDocument/2006/relationships/queryTable" Target="../queryTables/queryTable36.xml"/><Relationship Id="rId57" Type="http://schemas.openxmlformats.org/officeDocument/2006/relationships/queryTable" Target="../queryTables/queryTable57.xml"/><Relationship Id="rId262" Type="http://schemas.openxmlformats.org/officeDocument/2006/relationships/queryTable" Target="../queryTables/queryTable262.xml"/><Relationship Id="rId283" Type="http://schemas.openxmlformats.org/officeDocument/2006/relationships/queryTable" Target="../queryTables/queryTable283.xml"/><Relationship Id="rId318" Type="http://schemas.openxmlformats.org/officeDocument/2006/relationships/queryTable" Target="../queryTables/queryTable318.xml"/><Relationship Id="rId339" Type="http://schemas.openxmlformats.org/officeDocument/2006/relationships/queryTable" Target="../queryTables/queryTable339.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8" Type="http://schemas.openxmlformats.org/officeDocument/2006/relationships/queryTable" Target="../queryTables/queryTable78.xml"/><Relationship Id="rId99" Type="http://schemas.openxmlformats.org/officeDocument/2006/relationships/queryTable" Target="../queryTables/queryTable99.xml"/><Relationship Id="rId101" Type="http://schemas.openxmlformats.org/officeDocument/2006/relationships/queryTable" Target="../queryTables/queryTable101.xml"/><Relationship Id="rId122" Type="http://schemas.openxmlformats.org/officeDocument/2006/relationships/queryTable" Target="../queryTables/queryTable122.xml"/><Relationship Id="rId143" Type="http://schemas.openxmlformats.org/officeDocument/2006/relationships/queryTable" Target="../queryTables/queryTable143.xml"/><Relationship Id="rId164" Type="http://schemas.openxmlformats.org/officeDocument/2006/relationships/queryTable" Target="../queryTables/queryTable164.xml"/><Relationship Id="rId185" Type="http://schemas.openxmlformats.org/officeDocument/2006/relationships/queryTable" Target="../queryTables/queryTable185.xml"/><Relationship Id="rId350" Type="http://schemas.openxmlformats.org/officeDocument/2006/relationships/queryTable" Target="../queryTables/queryTable350.xml"/><Relationship Id="rId371" Type="http://schemas.openxmlformats.org/officeDocument/2006/relationships/queryTable" Target="../queryTables/queryTable371.xml"/><Relationship Id="rId406" Type="http://schemas.openxmlformats.org/officeDocument/2006/relationships/queryTable" Target="../queryTables/queryTable406.xml"/><Relationship Id="rId9" Type="http://schemas.openxmlformats.org/officeDocument/2006/relationships/queryTable" Target="../queryTables/queryTable9.xml"/><Relationship Id="rId210" Type="http://schemas.openxmlformats.org/officeDocument/2006/relationships/queryTable" Target="../queryTables/queryTable210.xml"/><Relationship Id="rId392" Type="http://schemas.openxmlformats.org/officeDocument/2006/relationships/queryTable" Target="../queryTables/queryTable392.xml"/><Relationship Id="rId427" Type="http://schemas.openxmlformats.org/officeDocument/2006/relationships/queryTable" Target="../queryTables/queryTable427.xml"/><Relationship Id="rId448" Type="http://schemas.openxmlformats.org/officeDocument/2006/relationships/queryTable" Target="../queryTables/queryTable448.xml"/><Relationship Id="rId469" Type="http://schemas.openxmlformats.org/officeDocument/2006/relationships/queryTable" Target="../queryTables/queryTable469.xml"/><Relationship Id="rId26" Type="http://schemas.openxmlformats.org/officeDocument/2006/relationships/queryTable" Target="../queryTables/queryTable26.xml"/><Relationship Id="rId231" Type="http://schemas.openxmlformats.org/officeDocument/2006/relationships/queryTable" Target="../queryTables/queryTable231.xml"/><Relationship Id="rId252" Type="http://schemas.openxmlformats.org/officeDocument/2006/relationships/queryTable" Target="../queryTables/queryTable252.xml"/><Relationship Id="rId273" Type="http://schemas.openxmlformats.org/officeDocument/2006/relationships/queryTable" Target="../queryTables/queryTable273.xml"/><Relationship Id="rId294" Type="http://schemas.openxmlformats.org/officeDocument/2006/relationships/queryTable" Target="../queryTables/queryTable294.xml"/><Relationship Id="rId308" Type="http://schemas.openxmlformats.org/officeDocument/2006/relationships/queryTable" Target="../queryTables/queryTable308.xml"/><Relationship Id="rId329" Type="http://schemas.openxmlformats.org/officeDocument/2006/relationships/queryTable" Target="../queryTables/queryTable329.xml"/><Relationship Id="rId480" Type="http://schemas.openxmlformats.org/officeDocument/2006/relationships/queryTable" Target="../queryTables/queryTable480.xml"/><Relationship Id="rId47" Type="http://schemas.openxmlformats.org/officeDocument/2006/relationships/queryTable" Target="../queryTables/queryTable47.xml"/><Relationship Id="rId68" Type="http://schemas.openxmlformats.org/officeDocument/2006/relationships/queryTable" Target="../queryTables/queryTable68.xml"/><Relationship Id="rId89" Type="http://schemas.openxmlformats.org/officeDocument/2006/relationships/queryTable" Target="../queryTables/queryTable89.xml"/><Relationship Id="rId112" Type="http://schemas.openxmlformats.org/officeDocument/2006/relationships/queryTable" Target="../queryTables/queryTable112.xml"/><Relationship Id="rId133" Type="http://schemas.openxmlformats.org/officeDocument/2006/relationships/queryTable" Target="../queryTables/queryTable133.xml"/><Relationship Id="rId154" Type="http://schemas.openxmlformats.org/officeDocument/2006/relationships/queryTable" Target="../queryTables/queryTable154.xml"/><Relationship Id="rId175" Type="http://schemas.openxmlformats.org/officeDocument/2006/relationships/queryTable" Target="../queryTables/queryTable175.xml"/><Relationship Id="rId340" Type="http://schemas.openxmlformats.org/officeDocument/2006/relationships/queryTable" Target="../queryTables/queryTable340.xml"/><Relationship Id="rId361" Type="http://schemas.openxmlformats.org/officeDocument/2006/relationships/queryTable" Target="../queryTables/queryTable361.xml"/><Relationship Id="rId196" Type="http://schemas.openxmlformats.org/officeDocument/2006/relationships/queryTable" Target="../queryTables/queryTable19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17" Type="http://schemas.openxmlformats.org/officeDocument/2006/relationships/queryTable" Target="../queryTables/queryTable417.xml"/><Relationship Id="rId438" Type="http://schemas.openxmlformats.org/officeDocument/2006/relationships/queryTable" Target="../queryTables/queryTable438.xml"/><Relationship Id="rId459" Type="http://schemas.openxmlformats.org/officeDocument/2006/relationships/queryTable" Target="../queryTables/queryTable459.xml"/><Relationship Id="rId16" Type="http://schemas.openxmlformats.org/officeDocument/2006/relationships/queryTable" Target="../queryTables/queryTable16.xml"/><Relationship Id="rId221" Type="http://schemas.openxmlformats.org/officeDocument/2006/relationships/queryTable" Target="../queryTables/queryTable221.xml"/><Relationship Id="rId242" Type="http://schemas.openxmlformats.org/officeDocument/2006/relationships/queryTable" Target="../queryTables/queryTable242.xml"/><Relationship Id="rId263" Type="http://schemas.openxmlformats.org/officeDocument/2006/relationships/queryTable" Target="../queryTables/queryTable263.xml"/><Relationship Id="rId284" Type="http://schemas.openxmlformats.org/officeDocument/2006/relationships/queryTable" Target="../queryTables/queryTable284.xml"/><Relationship Id="rId319" Type="http://schemas.openxmlformats.org/officeDocument/2006/relationships/queryTable" Target="../queryTables/queryTable319.xml"/><Relationship Id="rId470" Type="http://schemas.openxmlformats.org/officeDocument/2006/relationships/queryTable" Target="../queryTables/queryTable470.xml"/><Relationship Id="rId491" Type="http://schemas.openxmlformats.org/officeDocument/2006/relationships/queryTable" Target="../queryTables/queryTable491.xml"/><Relationship Id="rId37" Type="http://schemas.openxmlformats.org/officeDocument/2006/relationships/queryTable" Target="../queryTables/queryTable37.xml"/><Relationship Id="rId58" Type="http://schemas.openxmlformats.org/officeDocument/2006/relationships/queryTable" Target="../queryTables/queryTable58.xml"/><Relationship Id="rId79" Type="http://schemas.openxmlformats.org/officeDocument/2006/relationships/queryTable" Target="../queryTables/queryTable79.xml"/><Relationship Id="rId102" Type="http://schemas.openxmlformats.org/officeDocument/2006/relationships/queryTable" Target="../queryTables/queryTable102.xml"/><Relationship Id="rId123" Type="http://schemas.openxmlformats.org/officeDocument/2006/relationships/queryTable" Target="../queryTables/queryTable123.xml"/><Relationship Id="rId144" Type="http://schemas.openxmlformats.org/officeDocument/2006/relationships/queryTable" Target="../queryTables/queryTable144.xml"/><Relationship Id="rId330" Type="http://schemas.openxmlformats.org/officeDocument/2006/relationships/queryTable" Target="../queryTables/queryTable330.xml"/><Relationship Id="rId90" Type="http://schemas.openxmlformats.org/officeDocument/2006/relationships/queryTable" Target="../queryTables/queryTable90.xml"/><Relationship Id="rId165" Type="http://schemas.openxmlformats.org/officeDocument/2006/relationships/queryTable" Target="../queryTables/queryTable165.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72" Type="http://schemas.openxmlformats.org/officeDocument/2006/relationships/queryTable" Target="../queryTables/queryTable372.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28" Type="http://schemas.openxmlformats.org/officeDocument/2006/relationships/queryTable" Target="../queryTables/queryTable428.xml"/><Relationship Id="rId449" Type="http://schemas.openxmlformats.org/officeDocument/2006/relationships/queryTable" Target="../queryTables/queryTable449.xml"/><Relationship Id="rId211" Type="http://schemas.openxmlformats.org/officeDocument/2006/relationships/queryTable" Target="../queryTables/queryTable211.xml"/><Relationship Id="rId232" Type="http://schemas.openxmlformats.org/officeDocument/2006/relationships/queryTable" Target="../queryTables/queryTable232.xml"/><Relationship Id="rId253" Type="http://schemas.openxmlformats.org/officeDocument/2006/relationships/queryTable" Target="../queryTables/queryTable253.xml"/><Relationship Id="rId274" Type="http://schemas.openxmlformats.org/officeDocument/2006/relationships/queryTable" Target="../queryTables/queryTable274.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481" Type="http://schemas.openxmlformats.org/officeDocument/2006/relationships/queryTable" Target="../queryTables/queryTable481.xml"/><Relationship Id="rId27" Type="http://schemas.openxmlformats.org/officeDocument/2006/relationships/queryTable" Target="../queryTables/queryTable27.xml"/><Relationship Id="rId48" Type="http://schemas.openxmlformats.org/officeDocument/2006/relationships/queryTable" Target="../queryTables/queryTable48.xml"/><Relationship Id="rId69" Type="http://schemas.openxmlformats.org/officeDocument/2006/relationships/queryTable" Target="../queryTables/queryTable69.xml"/><Relationship Id="rId113" Type="http://schemas.openxmlformats.org/officeDocument/2006/relationships/queryTable" Target="../queryTables/queryTable113.xml"/><Relationship Id="rId134" Type="http://schemas.openxmlformats.org/officeDocument/2006/relationships/queryTable" Target="../queryTables/queryTable134.xml"/><Relationship Id="rId320" Type="http://schemas.openxmlformats.org/officeDocument/2006/relationships/queryTable" Target="../queryTables/queryTable320.xml"/><Relationship Id="rId80" Type="http://schemas.openxmlformats.org/officeDocument/2006/relationships/queryTable" Target="../queryTables/queryTable80.xml"/><Relationship Id="rId155" Type="http://schemas.openxmlformats.org/officeDocument/2006/relationships/queryTable" Target="../queryTables/queryTable155.xml"/><Relationship Id="rId176" Type="http://schemas.openxmlformats.org/officeDocument/2006/relationships/queryTable" Target="../queryTables/queryTable176.xml"/><Relationship Id="rId197" Type="http://schemas.openxmlformats.org/officeDocument/2006/relationships/queryTable" Target="../queryTables/queryTable197.xml"/><Relationship Id="rId341" Type="http://schemas.openxmlformats.org/officeDocument/2006/relationships/queryTable" Target="../queryTables/queryTable341.xml"/><Relationship Id="rId362" Type="http://schemas.openxmlformats.org/officeDocument/2006/relationships/queryTable" Target="../queryTables/queryTable362.xml"/><Relationship Id="rId383" Type="http://schemas.openxmlformats.org/officeDocument/2006/relationships/queryTable" Target="../queryTables/queryTable383.xml"/><Relationship Id="rId418" Type="http://schemas.openxmlformats.org/officeDocument/2006/relationships/queryTable" Target="../queryTables/queryTable418.xml"/><Relationship Id="rId439" Type="http://schemas.openxmlformats.org/officeDocument/2006/relationships/queryTable" Target="../queryTables/queryTable439.xml"/><Relationship Id="rId201" Type="http://schemas.openxmlformats.org/officeDocument/2006/relationships/queryTable" Target="../queryTables/queryTable201.xml"/><Relationship Id="rId222" Type="http://schemas.openxmlformats.org/officeDocument/2006/relationships/queryTable" Target="../queryTables/queryTable222.xml"/><Relationship Id="rId243" Type="http://schemas.openxmlformats.org/officeDocument/2006/relationships/queryTable" Target="../queryTables/queryTable243.xml"/><Relationship Id="rId264" Type="http://schemas.openxmlformats.org/officeDocument/2006/relationships/queryTable" Target="../queryTables/queryTable264.xml"/><Relationship Id="rId285" Type="http://schemas.openxmlformats.org/officeDocument/2006/relationships/queryTable" Target="../queryTables/queryTable285.xml"/><Relationship Id="rId450" Type="http://schemas.openxmlformats.org/officeDocument/2006/relationships/queryTable" Target="../queryTables/queryTable450.xml"/><Relationship Id="rId471" Type="http://schemas.openxmlformats.org/officeDocument/2006/relationships/queryTable" Target="../queryTables/queryTable471.xml"/><Relationship Id="rId17" Type="http://schemas.openxmlformats.org/officeDocument/2006/relationships/queryTable" Target="../queryTables/queryTable17.xml"/><Relationship Id="rId38" Type="http://schemas.openxmlformats.org/officeDocument/2006/relationships/queryTable" Target="../queryTables/queryTable38.xml"/><Relationship Id="rId59" Type="http://schemas.openxmlformats.org/officeDocument/2006/relationships/queryTable" Target="../queryTables/queryTable59.xml"/><Relationship Id="rId103" Type="http://schemas.openxmlformats.org/officeDocument/2006/relationships/queryTable" Target="../queryTables/queryTable103.xml"/><Relationship Id="rId124" Type="http://schemas.openxmlformats.org/officeDocument/2006/relationships/queryTable" Target="../queryTables/queryTable124.xml"/><Relationship Id="rId310" Type="http://schemas.openxmlformats.org/officeDocument/2006/relationships/queryTable" Target="../queryTables/queryTable310.xml"/><Relationship Id="rId492" Type="http://schemas.openxmlformats.org/officeDocument/2006/relationships/queryTable" Target="../queryTables/queryTable492.xml"/><Relationship Id="rId70" Type="http://schemas.openxmlformats.org/officeDocument/2006/relationships/queryTable" Target="../queryTables/queryTable70.xml"/><Relationship Id="rId91" Type="http://schemas.openxmlformats.org/officeDocument/2006/relationships/queryTable" Target="../queryTables/queryTable91.xml"/><Relationship Id="rId145" Type="http://schemas.openxmlformats.org/officeDocument/2006/relationships/queryTable" Target="../queryTables/queryTable145.xml"/><Relationship Id="rId166" Type="http://schemas.openxmlformats.org/officeDocument/2006/relationships/queryTable" Target="../queryTables/queryTable166.xml"/><Relationship Id="rId187" Type="http://schemas.openxmlformats.org/officeDocument/2006/relationships/queryTable" Target="../queryTables/queryTable187.xml"/><Relationship Id="rId331" Type="http://schemas.openxmlformats.org/officeDocument/2006/relationships/queryTable" Target="../queryTables/queryTable331.xml"/><Relationship Id="rId352" Type="http://schemas.openxmlformats.org/officeDocument/2006/relationships/queryTable" Target="../queryTables/queryTable352.xml"/><Relationship Id="rId373" Type="http://schemas.openxmlformats.org/officeDocument/2006/relationships/queryTable" Target="../queryTables/queryTable373.xml"/><Relationship Id="rId394" Type="http://schemas.openxmlformats.org/officeDocument/2006/relationships/queryTable" Target="../queryTables/queryTable394.xml"/><Relationship Id="rId408" Type="http://schemas.openxmlformats.org/officeDocument/2006/relationships/queryTable" Target="../queryTables/queryTable408.xml"/><Relationship Id="rId429" Type="http://schemas.openxmlformats.org/officeDocument/2006/relationships/queryTable" Target="../queryTables/queryTable429.xml"/><Relationship Id="rId1" Type="http://schemas.openxmlformats.org/officeDocument/2006/relationships/queryTable" Target="../queryTables/queryTable1.xml"/><Relationship Id="rId212" Type="http://schemas.openxmlformats.org/officeDocument/2006/relationships/queryTable" Target="../queryTables/queryTable212.xml"/><Relationship Id="rId233" Type="http://schemas.openxmlformats.org/officeDocument/2006/relationships/queryTable" Target="../queryTables/queryTable233.xml"/><Relationship Id="rId254" Type="http://schemas.openxmlformats.org/officeDocument/2006/relationships/queryTable" Target="../queryTables/queryTable254.xml"/><Relationship Id="rId440" Type="http://schemas.openxmlformats.org/officeDocument/2006/relationships/queryTable" Target="../queryTables/queryTable440.xml"/><Relationship Id="rId28" Type="http://schemas.openxmlformats.org/officeDocument/2006/relationships/queryTable" Target="../queryTables/queryTable28.xml"/><Relationship Id="rId49" Type="http://schemas.openxmlformats.org/officeDocument/2006/relationships/queryTable" Target="../queryTables/queryTable49.xml"/><Relationship Id="rId114" Type="http://schemas.openxmlformats.org/officeDocument/2006/relationships/queryTable" Target="../queryTables/queryTable114.xml"/><Relationship Id="rId275" Type="http://schemas.openxmlformats.org/officeDocument/2006/relationships/queryTable" Target="../queryTables/queryTable275.xml"/><Relationship Id="rId296" Type="http://schemas.openxmlformats.org/officeDocument/2006/relationships/queryTable" Target="../queryTables/queryTable296.xml"/><Relationship Id="rId300" Type="http://schemas.openxmlformats.org/officeDocument/2006/relationships/queryTable" Target="../queryTables/queryTable300.xml"/><Relationship Id="rId461" Type="http://schemas.openxmlformats.org/officeDocument/2006/relationships/queryTable" Target="../queryTables/queryTable461.xml"/><Relationship Id="rId482" Type="http://schemas.openxmlformats.org/officeDocument/2006/relationships/queryTable" Target="../queryTables/queryTable482.xml"/><Relationship Id="rId60" Type="http://schemas.openxmlformats.org/officeDocument/2006/relationships/queryTable" Target="../queryTables/queryTable60.xml"/><Relationship Id="rId81" Type="http://schemas.openxmlformats.org/officeDocument/2006/relationships/queryTable" Target="../queryTables/queryTable81.xml"/><Relationship Id="rId135" Type="http://schemas.openxmlformats.org/officeDocument/2006/relationships/queryTable" Target="../queryTables/queryTable135.xml"/><Relationship Id="rId156" Type="http://schemas.openxmlformats.org/officeDocument/2006/relationships/queryTable" Target="../queryTables/queryTable156.xml"/><Relationship Id="rId177" Type="http://schemas.openxmlformats.org/officeDocument/2006/relationships/queryTable" Target="../queryTables/queryTable177.xml"/><Relationship Id="rId198" Type="http://schemas.openxmlformats.org/officeDocument/2006/relationships/queryTable" Target="../queryTables/queryTable198.xml"/><Relationship Id="rId321" Type="http://schemas.openxmlformats.org/officeDocument/2006/relationships/queryTable" Target="../queryTables/queryTable321.xml"/><Relationship Id="rId342" Type="http://schemas.openxmlformats.org/officeDocument/2006/relationships/queryTable" Target="../queryTables/queryTable342.xml"/><Relationship Id="rId363" Type="http://schemas.openxmlformats.org/officeDocument/2006/relationships/queryTable" Target="../queryTables/queryTable363.xml"/><Relationship Id="rId384" Type="http://schemas.openxmlformats.org/officeDocument/2006/relationships/queryTable" Target="../queryTables/queryTable384.xml"/><Relationship Id="rId419" Type="http://schemas.openxmlformats.org/officeDocument/2006/relationships/queryTable" Target="../queryTables/queryTable419.xml"/><Relationship Id="rId202" Type="http://schemas.openxmlformats.org/officeDocument/2006/relationships/queryTable" Target="../queryTables/queryTable202.xml"/><Relationship Id="rId223" Type="http://schemas.openxmlformats.org/officeDocument/2006/relationships/queryTable" Target="../queryTables/queryTable223.xml"/><Relationship Id="rId244" Type="http://schemas.openxmlformats.org/officeDocument/2006/relationships/queryTable" Target="../queryTables/queryTable244.xml"/><Relationship Id="rId430" Type="http://schemas.openxmlformats.org/officeDocument/2006/relationships/queryTable" Target="../queryTables/queryTable430.xml"/><Relationship Id="rId18" Type="http://schemas.openxmlformats.org/officeDocument/2006/relationships/queryTable" Target="../queryTables/queryTable18.xml"/><Relationship Id="rId39" Type="http://schemas.openxmlformats.org/officeDocument/2006/relationships/queryTable" Target="../queryTables/queryTable39.xml"/><Relationship Id="rId265" Type="http://schemas.openxmlformats.org/officeDocument/2006/relationships/queryTable" Target="../queryTables/queryTable265.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72" Type="http://schemas.openxmlformats.org/officeDocument/2006/relationships/queryTable" Target="../queryTables/queryTable472.xml"/><Relationship Id="rId493" Type="http://schemas.openxmlformats.org/officeDocument/2006/relationships/queryTable" Target="../queryTables/queryTable493.xml"/><Relationship Id="rId50" Type="http://schemas.openxmlformats.org/officeDocument/2006/relationships/queryTable" Target="../queryTables/queryTable50.xml"/><Relationship Id="rId104" Type="http://schemas.openxmlformats.org/officeDocument/2006/relationships/queryTable" Target="../queryTables/queryTable104.xml"/><Relationship Id="rId125" Type="http://schemas.openxmlformats.org/officeDocument/2006/relationships/queryTable" Target="../queryTables/queryTable125.xml"/><Relationship Id="rId146" Type="http://schemas.openxmlformats.org/officeDocument/2006/relationships/queryTable" Target="../queryTables/queryTable146.xml"/><Relationship Id="rId167" Type="http://schemas.openxmlformats.org/officeDocument/2006/relationships/queryTable" Target="../queryTables/queryTable167.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32" Type="http://schemas.openxmlformats.org/officeDocument/2006/relationships/queryTable" Target="../queryTables/queryTable332.xml"/><Relationship Id="rId353" Type="http://schemas.openxmlformats.org/officeDocument/2006/relationships/queryTable" Target="../queryTables/queryTable353.xml"/><Relationship Id="rId374" Type="http://schemas.openxmlformats.org/officeDocument/2006/relationships/queryTable" Target="../queryTables/queryTable374.xml"/><Relationship Id="rId395" Type="http://schemas.openxmlformats.org/officeDocument/2006/relationships/queryTable" Target="../queryTables/queryTable395.xml"/><Relationship Id="rId409" Type="http://schemas.openxmlformats.org/officeDocument/2006/relationships/queryTable" Target="../queryTables/queryTable409.xml"/><Relationship Id="rId71" Type="http://schemas.openxmlformats.org/officeDocument/2006/relationships/queryTable" Target="../queryTables/queryTable71.xml"/><Relationship Id="rId92" Type="http://schemas.openxmlformats.org/officeDocument/2006/relationships/queryTable" Target="../queryTables/queryTable92.xml"/><Relationship Id="rId213" Type="http://schemas.openxmlformats.org/officeDocument/2006/relationships/queryTable" Target="../queryTables/queryTable213.xml"/><Relationship Id="rId234" Type="http://schemas.openxmlformats.org/officeDocument/2006/relationships/queryTable" Target="../queryTables/queryTable234.xml"/><Relationship Id="rId420" Type="http://schemas.openxmlformats.org/officeDocument/2006/relationships/queryTable" Target="../queryTables/queryTable420.xml"/><Relationship Id="rId2" Type="http://schemas.openxmlformats.org/officeDocument/2006/relationships/queryTable" Target="../queryTables/queryTable2.xml"/><Relationship Id="rId29" Type="http://schemas.openxmlformats.org/officeDocument/2006/relationships/queryTable" Target="../queryTables/queryTable29.xml"/><Relationship Id="rId255" Type="http://schemas.openxmlformats.org/officeDocument/2006/relationships/queryTable" Target="../queryTables/queryTable255.xml"/><Relationship Id="rId276" Type="http://schemas.openxmlformats.org/officeDocument/2006/relationships/queryTable" Target="../queryTables/queryTable276.xml"/><Relationship Id="rId297" Type="http://schemas.openxmlformats.org/officeDocument/2006/relationships/queryTable" Target="../queryTables/queryTable297.xml"/><Relationship Id="rId441" Type="http://schemas.openxmlformats.org/officeDocument/2006/relationships/queryTable" Target="../queryTables/queryTable441.xml"/><Relationship Id="rId462" Type="http://schemas.openxmlformats.org/officeDocument/2006/relationships/queryTable" Target="../queryTables/queryTable462.xml"/><Relationship Id="rId483" Type="http://schemas.openxmlformats.org/officeDocument/2006/relationships/queryTable" Target="../queryTables/queryTable483.xml"/><Relationship Id="rId40" Type="http://schemas.openxmlformats.org/officeDocument/2006/relationships/queryTable" Target="../queryTables/queryTable40.xml"/><Relationship Id="rId115" Type="http://schemas.openxmlformats.org/officeDocument/2006/relationships/queryTable" Target="../queryTables/queryTable115.xml"/><Relationship Id="rId136" Type="http://schemas.openxmlformats.org/officeDocument/2006/relationships/queryTable" Target="../queryTables/queryTable136.xml"/><Relationship Id="rId157" Type="http://schemas.openxmlformats.org/officeDocument/2006/relationships/queryTable" Target="../queryTables/queryTable157.xml"/><Relationship Id="rId178" Type="http://schemas.openxmlformats.org/officeDocument/2006/relationships/queryTable" Target="../queryTables/queryTable178.xml"/><Relationship Id="rId301" Type="http://schemas.openxmlformats.org/officeDocument/2006/relationships/queryTable" Target="../queryTables/queryTable301.xml"/><Relationship Id="rId322" Type="http://schemas.openxmlformats.org/officeDocument/2006/relationships/queryTable" Target="../queryTables/queryTable322.xml"/><Relationship Id="rId343" Type="http://schemas.openxmlformats.org/officeDocument/2006/relationships/queryTable" Target="../queryTables/queryTable343.xml"/><Relationship Id="rId364" Type="http://schemas.openxmlformats.org/officeDocument/2006/relationships/queryTable" Target="../queryTables/queryTable364.xml"/><Relationship Id="rId61" Type="http://schemas.openxmlformats.org/officeDocument/2006/relationships/queryTable" Target="../queryTables/queryTable61.xml"/><Relationship Id="rId82" Type="http://schemas.openxmlformats.org/officeDocument/2006/relationships/queryTable" Target="../queryTables/queryTable82.xml"/><Relationship Id="rId199" Type="http://schemas.openxmlformats.org/officeDocument/2006/relationships/queryTable" Target="../queryTables/queryTable199.xml"/><Relationship Id="rId203" Type="http://schemas.openxmlformats.org/officeDocument/2006/relationships/queryTable" Target="../queryTables/queryTable203.xml"/><Relationship Id="rId385" Type="http://schemas.openxmlformats.org/officeDocument/2006/relationships/queryTable" Target="../queryTables/queryTable385.xml"/><Relationship Id="rId19" Type="http://schemas.openxmlformats.org/officeDocument/2006/relationships/queryTable" Target="../queryTables/queryTable19.xml"/><Relationship Id="rId224" Type="http://schemas.openxmlformats.org/officeDocument/2006/relationships/queryTable" Target="../queryTables/queryTable224.xml"/><Relationship Id="rId245" Type="http://schemas.openxmlformats.org/officeDocument/2006/relationships/queryTable" Target="../queryTables/queryTable245.xml"/><Relationship Id="rId266" Type="http://schemas.openxmlformats.org/officeDocument/2006/relationships/queryTable" Target="../queryTables/queryTable266.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31" Type="http://schemas.openxmlformats.org/officeDocument/2006/relationships/queryTable" Target="../queryTables/queryTable431.xml"/><Relationship Id="rId452" Type="http://schemas.openxmlformats.org/officeDocument/2006/relationships/queryTable" Target="../queryTables/queryTable452.xml"/><Relationship Id="rId473" Type="http://schemas.openxmlformats.org/officeDocument/2006/relationships/queryTable" Target="../queryTables/queryTable473.xml"/><Relationship Id="rId494" Type="http://schemas.openxmlformats.org/officeDocument/2006/relationships/queryTable" Target="../queryTables/queryTable494.xml"/><Relationship Id="rId30" Type="http://schemas.openxmlformats.org/officeDocument/2006/relationships/queryTable" Target="../queryTables/queryTable30.xml"/><Relationship Id="rId105" Type="http://schemas.openxmlformats.org/officeDocument/2006/relationships/queryTable" Target="../queryTables/queryTable105.xml"/><Relationship Id="rId126" Type="http://schemas.openxmlformats.org/officeDocument/2006/relationships/queryTable" Target="../queryTables/queryTable126.xml"/><Relationship Id="rId147" Type="http://schemas.openxmlformats.org/officeDocument/2006/relationships/queryTable" Target="../queryTables/queryTable147.xml"/><Relationship Id="rId168" Type="http://schemas.openxmlformats.org/officeDocument/2006/relationships/queryTable" Target="../queryTables/queryTable168.xml"/><Relationship Id="rId312" Type="http://schemas.openxmlformats.org/officeDocument/2006/relationships/queryTable" Target="../queryTables/queryTable312.xml"/><Relationship Id="rId333" Type="http://schemas.openxmlformats.org/officeDocument/2006/relationships/queryTable" Target="../queryTables/queryTable333.xml"/><Relationship Id="rId354" Type="http://schemas.openxmlformats.org/officeDocument/2006/relationships/queryTable" Target="../queryTables/queryTable354.xml"/><Relationship Id="rId51" Type="http://schemas.openxmlformats.org/officeDocument/2006/relationships/queryTable" Target="../queryTables/queryTable51.xml"/><Relationship Id="rId72" Type="http://schemas.openxmlformats.org/officeDocument/2006/relationships/queryTable" Target="../queryTables/queryTable72.xml"/><Relationship Id="rId93" Type="http://schemas.openxmlformats.org/officeDocument/2006/relationships/queryTable" Target="../queryTables/queryTable93.xml"/><Relationship Id="rId189" Type="http://schemas.openxmlformats.org/officeDocument/2006/relationships/queryTable" Target="../queryTables/queryTable189.xml"/><Relationship Id="rId375" Type="http://schemas.openxmlformats.org/officeDocument/2006/relationships/queryTable" Target="../queryTables/queryTable375.xml"/><Relationship Id="rId396" Type="http://schemas.openxmlformats.org/officeDocument/2006/relationships/queryTable" Target="../queryTables/queryTable396.xml"/><Relationship Id="rId3" Type="http://schemas.openxmlformats.org/officeDocument/2006/relationships/queryTable" Target="../queryTables/queryTable3.xml"/><Relationship Id="rId214" Type="http://schemas.openxmlformats.org/officeDocument/2006/relationships/queryTable" Target="../queryTables/queryTable214.xml"/><Relationship Id="rId235" Type="http://schemas.openxmlformats.org/officeDocument/2006/relationships/queryTable" Target="../queryTables/queryTable235.xml"/><Relationship Id="rId256" Type="http://schemas.openxmlformats.org/officeDocument/2006/relationships/queryTable" Target="../queryTables/queryTable256.xml"/><Relationship Id="rId277" Type="http://schemas.openxmlformats.org/officeDocument/2006/relationships/queryTable" Target="../queryTables/queryTable277.xml"/><Relationship Id="rId298" Type="http://schemas.openxmlformats.org/officeDocument/2006/relationships/queryTable" Target="../queryTables/queryTable298.xml"/><Relationship Id="rId400" Type="http://schemas.openxmlformats.org/officeDocument/2006/relationships/queryTable" Target="../queryTables/queryTable400.xml"/><Relationship Id="rId421" Type="http://schemas.openxmlformats.org/officeDocument/2006/relationships/queryTable" Target="../queryTables/queryTable421.xml"/><Relationship Id="rId442" Type="http://schemas.openxmlformats.org/officeDocument/2006/relationships/queryTable" Target="../queryTables/queryTable442.xml"/><Relationship Id="rId463" Type="http://schemas.openxmlformats.org/officeDocument/2006/relationships/queryTable" Target="../queryTables/queryTable463.xml"/><Relationship Id="rId484" Type="http://schemas.openxmlformats.org/officeDocument/2006/relationships/queryTable" Target="../queryTables/queryTable484.xml"/><Relationship Id="rId116" Type="http://schemas.openxmlformats.org/officeDocument/2006/relationships/queryTable" Target="../queryTables/queryTable116.xml"/><Relationship Id="rId137" Type="http://schemas.openxmlformats.org/officeDocument/2006/relationships/queryTable" Target="../queryTables/queryTable137.xml"/><Relationship Id="rId158" Type="http://schemas.openxmlformats.org/officeDocument/2006/relationships/queryTable" Target="../queryTables/queryTable158.xml"/><Relationship Id="rId302" Type="http://schemas.openxmlformats.org/officeDocument/2006/relationships/queryTable" Target="../queryTables/queryTable302.xml"/><Relationship Id="rId323" Type="http://schemas.openxmlformats.org/officeDocument/2006/relationships/queryTable" Target="../queryTables/queryTable323.xml"/><Relationship Id="rId344" Type="http://schemas.openxmlformats.org/officeDocument/2006/relationships/queryTable" Target="../queryTables/queryTable344.xml"/><Relationship Id="rId20" Type="http://schemas.openxmlformats.org/officeDocument/2006/relationships/queryTable" Target="../queryTables/queryTable20.xml"/><Relationship Id="rId41" Type="http://schemas.openxmlformats.org/officeDocument/2006/relationships/queryTable" Target="../queryTables/queryTable41.xml"/><Relationship Id="rId62" Type="http://schemas.openxmlformats.org/officeDocument/2006/relationships/queryTable" Target="../queryTables/queryTable62.xml"/><Relationship Id="rId83" Type="http://schemas.openxmlformats.org/officeDocument/2006/relationships/queryTable" Target="../queryTables/queryTable83.xml"/><Relationship Id="rId179" Type="http://schemas.openxmlformats.org/officeDocument/2006/relationships/queryTable" Target="../queryTables/queryTable179.xml"/><Relationship Id="rId365" Type="http://schemas.openxmlformats.org/officeDocument/2006/relationships/queryTable" Target="../queryTables/queryTable365.xml"/><Relationship Id="rId386" Type="http://schemas.openxmlformats.org/officeDocument/2006/relationships/queryTable" Target="../queryTables/queryTable38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25" Type="http://schemas.openxmlformats.org/officeDocument/2006/relationships/queryTable" Target="../queryTables/queryTable225.xml"/><Relationship Id="rId246" Type="http://schemas.openxmlformats.org/officeDocument/2006/relationships/queryTable" Target="../queryTables/queryTable246.xml"/><Relationship Id="rId267" Type="http://schemas.openxmlformats.org/officeDocument/2006/relationships/queryTable" Target="../queryTables/queryTable267.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32" Type="http://schemas.openxmlformats.org/officeDocument/2006/relationships/queryTable" Target="../queryTables/queryTable432.xml"/><Relationship Id="rId453" Type="http://schemas.openxmlformats.org/officeDocument/2006/relationships/queryTable" Target="../queryTables/queryTable453.xml"/><Relationship Id="rId474" Type="http://schemas.openxmlformats.org/officeDocument/2006/relationships/queryTable" Target="../queryTables/queryTable474.xml"/><Relationship Id="rId106" Type="http://schemas.openxmlformats.org/officeDocument/2006/relationships/queryTable" Target="../queryTables/queryTable106.xml"/><Relationship Id="rId127" Type="http://schemas.openxmlformats.org/officeDocument/2006/relationships/queryTable" Target="../queryTables/queryTable127.xml"/><Relationship Id="rId313" Type="http://schemas.openxmlformats.org/officeDocument/2006/relationships/queryTable" Target="../queryTables/queryTable313.xml"/><Relationship Id="rId495" Type="http://schemas.openxmlformats.org/officeDocument/2006/relationships/queryTable" Target="../queryTables/queryTable495.xml"/><Relationship Id="rId10" Type="http://schemas.openxmlformats.org/officeDocument/2006/relationships/queryTable" Target="../queryTables/queryTable10.xml"/><Relationship Id="rId31" Type="http://schemas.openxmlformats.org/officeDocument/2006/relationships/queryTable" Target="../queryTables/queryTable31.xml"/><Relationship Id="rId52" Type="http://schemas.openxmlformats.org/officeDocument/2006/relationships/queryTable" Target="../queryTables/queryTable52.xml"/><Relationship Id="rId73" Type="http://schemas.openxmlformats.org/officeDocument/2006/relationships/queryTable" Target="../queryTables/queryTable73.xml"/><Relationship Id="rId94" Type="http://schemas.openxmlformats.org/officeDocument/2006/relationships/queryTable" Target="../queryTables/queryTable94.xml"/><Relationship Id="rId148" Type="http://schemas.openxmlformats.org/officeDocument/2006/relationships/queryTable" Target="../queryTables/queryTable148.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55" Type="http://schemas.openxmlformats.org/officeDocument/2006/relationships/queryTable" Target="../queryTables/queryTable355.xml"/><Relationship Id="rId376" Type="http://schemas.openxmlformats.org/officeDocument/2006/relationships/queryTable" Target="../queryTables/queryTable376.xml"/><Relationship Id="rId397" Type="http://schemas.openxmlformats.org/officeDocument/2006/relationships/queryTable" Target="../queryTables/queryTable397.xml"/><Relationship Id="rId4" Type="http://schemas.openxmlformats.org/officeDocument/2006/relationships/queryTable" Target="../queryTables/queryTable4.xml"/><Relationship Id="rId180" Type="http://schemas.openxmlformats.org/officeDocument/2006/relationships/queryTable" Target="../queryTables/queryTable180.xml"/><Relationship Id="rId215" Type="http://schemas.openxmlformats.org/officeDocument/2006/relationships/queryTable" Target="../queryTables/queryTable215.xml"/><Relationship Id="rId236" Type="http://schemas.openxmlformats.org/officeDocument/2006/relationships/queryTable" Target="../queryTables/queryTable236.xml"/><Relationship Id="rId257" Type="http://schemas.openxmlformats.org/officeDocument/2006/relationships/queryTable" Target="../queryTables/queryTable257.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22" Type="http://schemas.openxmlformats.org/officeDocument/2006/relationships/queryTable" Target="../queryTables/queryTable422.xml"/><Relationship Id="rId443" Type="http://schemas.openxmlformats.org/officeDocument/2006/relationships/queryTable" Target="../queryTables/queryTable443.xml"/><Relationship Id="rId464" Type="http://schemas.openxmlformats.org/officeDocument/2006/relationships/queryTable" Target="../queryTables/queryTable464.xml"/><Relationship Id="rId303" Type="http://schemas.openxmlformats.org/officeDocument/2006/relationships/queryTable" Target="../queryTables/queryTable303.xml"/><Relationship Id="rId485" Type="http://schemas.openxmlformats.org/officeDocument/2006/relationships/queryTable" Target="../queryTables/queryTable48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258" Type="http://schemas.openxmlformats.org/officeDocument/2006/relationships/queryTable" Target="../queryTables/queryTable258.xml"/><Relationship Id="rId465" Type="http://schemas.openxmlformats.org/officeDocument/2006/relationships/queryTable" Target="../queryTables/queryTable46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171" Type="http://schemas.openxmlformats.org/officeDocument/2006/relationships/queryTable" Target="../queryTables/queryTable171.xml"/><Relationship Id="rId227" Type="http://schemas.openxmlformats.org/officeDocument/2006/relationships/queryTable" Target="../queryTables/queryTable227.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271" Type="http://schemas.openxmlformats.org/officeDocument/2006/relationships/queryTable" Target="../queryTables/queryTable271.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506.xml"/><Relationship Id="rId1" Type="http://schemas.openxmlformats.org/officeDocument/2006/relationships/queryTable" Target="../queryTables/queryTable50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pageSetUpPr fitToPage="1"/>
  </sheetPr>
  <dimension ref="A1:ED112"/>
  <sheetViews>
    <sheetView tabSelected="1" zoomScale="80" zoomScaleNormal="80" zoomScaleSheetLayoutView="80" workbookViewId="0">
      <selection activeCell="I2" sqref="I2:P3"/>
    </sheetView>
  </sheetViews>
  <sheetFormatPr defaultColWidth="18.7109375" defaultRowHeight="12.75" customHeight="1" x14ac:dyDescent="0.25"/>
  <cols>
    <col min="1" max="1" width="2.7109375" style="271" customWidth="1"/>
    <col min="2" max="2" width="9.28515625" style="271" customWidth="1"/>
    <col min="3" max="3" width="9.28515625" style="301" customWidth="1"/>
    <col min="4" max="4" width="9.28515625" style="271" customWidth="1"/>
    <col min="5" max="5" width="8.85546875" style="271" customWidth="1"/>
    <col min="6" max="6" width="17" style="271" customWidth="1"/>
    <col min="7" max="7" width="8.85546875" style="271" customWidth="1"/>
    <col min="8" max="15" width="9.140625" style="271" customWidth="1"/>
    <col min="16" max="16" width="9.7109375" style="271" bestFit="1" customWidth="1"/>
    <col min="17" max="18" width="9.140625" style="271" customWidth="1"/>
    <col min="19" max="20" width="8.85546875" style="271" customWidth="1"/>
    <col min="21" max="21" width="22.140625" style="271" bestFit="1" customWidth="1"/>
    <col min="22" max="53" width="9.140625" style="271" customWidth="1"/>
    <col min="54" max="54" width="9.42578125" style="271" customWidth="1"/>
    <col min="55" max="59" width="9.140625" style="271" customWidth="1"/>
    <col min="60" max="131" width="9.140625" style="301" customWidth="1"/>
    <col min="132" max="134" width="9.140625" style="271" customWidth="1"/>
    <col min="135" max="16384" width="18.7109375" style="271"/>
  </cols>
  <sheetData>
    <row r="1" spans="1:134" ht="18.75" x14ac:dyDescent="0.3">
      <c r="A1" s="267"/>
      <c r="B1" s="268"/>
      <c r="C1" s="268"/>
      <c r="D1" s="268"/>
      <c r="E1" s="268"/>
      <c r="F1" s="268"/>
      <c r="G1" s="268"/>
      <c r="H1" s="268"/>
      <c r="I1" s="268"/>
      <c r="J1" s="268"/>
      <c r="K1" s="268"/>
      <c r="L1" s="268"/>
      <c r="M1" s="268"/>
      <c r="N1" s="268"/>
      <c r="O1" s="268"/>
      <c r="P1" s="268"/>
      <c r="Q1" s="268"/>
      <c r="R1" s="268"/>
      <c r="S1" s="268"/>
      <c r="T1" s="269"/>
      <c r="U1" s="270"/>
      <c r="V1" s="319" t="s">
        <v>56</v>
      </c>
      <c r="W1" s="320"/>
      <c r="X1" s="321"/>
      <c r="Y1" s="317" t="str">
        <f>LOOKUP($B$10,NodeID,SheetName)</f>
        <v>BlueMesaInflow.Unregulated</v>
      </c>
      <c r="Z1" s="317"/>
      <c r="AA1" s="317"/>
      <c r="AB1" s="317"/>
      <c r="AC1" s="317"/>
      <c r="AD1" s="317"/>
      <c r="AE1" s="317"/>
      <c r="AF1" s="317"/>
      <c r="AG1" s="317"/>
      <c r="AH1" s="317"/>
      <c r="AI1" s="317"/>
      <c r="AJ1" s="317"/>
      <c r="AK1" s="317"/>
      <c r="AL1" s="317"/>
      <c r="AM1" s="317"/>
      <c r="AN1" s="317"/>
      <c r="AO1" s="317"/>
      <c r="AP1" s="317"/>
      <c r="AQ1" s="317"/>
      <c r="AR1" s="317"/>
      <c r="AS1" s="317"/>
      <c r="AT1" s="317"/>
      <c r="AU1" s="317"/>
      <c r="AV1" s="317"/>
      <c r="AW1" s="317"/>
      <c r="AX1" s="317"/>
      <c r="AY1" s="317"/>
      <c r="AZ1" s="317"/>
      <c r="BA1" s="317"/>
      <c r="BB1" s="318"/>
      <c r="BH1" s="271"/>
      <c r="BI1" s="271"/>
      <c r="BJ1" s="271"/>
      <c r="BK1" s="271"/>
      <c r="BL1" s="271"/>
      <c r="BM1" s="271"/>
      <c r="BN1" s="271"/>
      <c r="BO1" s="271"/>
      <c r="BP1" s="271"/>
      <c r="BQ1" s="271"/>
      <c r="BR1" s="271"/>
      <c r="BS1" s="271"/>
      <c r="BT1" s="271"/>
      <c r="BU1" s="271"/>
      <c r="BV1" s="271"/>
      <c r="BW1" s="271"/>
      <c r="BX1" s="271"/>
      <c r="BY1" s="271"/>
      <c r="BZ1" s="271"/>
      <c r="CA1" s="271"/>
      <c r="CB1" s="271"/>
      <c r="CC1" s="271"/>
      <c r="CD1" s="271"/>
      <c r="CE1" s="271"/>
      <c r="CF1" s="271"/>
      <c r="CG1" s="271"/>
      <c r="CH1" s="271"/>
      <c r="CI1" s="271"/>
      <c r="CJ1" s="271"/>
      <c r="CK1" s="271"/>
      <c r="CL1" s="271"/>
      <c r="CM1" s="271"/>
      <c r="CN1" s="271"/>
      <c r="CO1" s="271"/>
      <c r="CP1" s="271"/>
      <c r="CQ1" s="271"/>
      <c r="CR1" s="271"/>
      <c r="CS1" s="271"/>
      <c r="CT1" s="271"/>
      <c r="CU1" s="271"/>
      <c r="CV1" s="271"/>
      <c r="CW1" s="271"/>
      <c r="CX1" s="271"/>
      <c r="CY1" s="271"/>
      <c r="CZ1" s="271"/>
      <c r="DA1" s="271"/>
      <c r="DB1" s="271"/>
      <c r="DC1" s="271"/>
      <c r="DD1" s="271"/>
      <c r="DE1" s="271"/>
      <c r="DF1" s="271"/>
      <c r="DG1" s="271"/>
      <c r="DH1" s="271"/>
      <c r="DI1" s="271"/>
      <c r="DJ1" s="271"/>
      <c r="DK1" s="271"/>
      <c r="DL1" s="271"/>
      <c r="DM1" s="271"/>
      <c r="DN1" s="271"/>
      <c r="DO1" s="271"/>
      <c r="DP1" s="271"/>
      <c r="DQ1" s="271"/>
      <c r="DR1" s="271"/>
      <c r="DS1" s="271"/>
      <c r="DT1" s="271"/>
      <c r="DU1" s="271"/>
      <c r="DV1" s="271"/>
      <c r="DW1" s="271"/>
      <c r="DX1" s="271"/>
      <c r="DY1" s="271"/>
      <c r="DZ1" s="271"/>
      <c r="EA1" s="271"/>
    </row>
    <row r="2" spans="1:134" ht="15" x14ac:dyDescent="0.25">
      <c r="A2" s="272"/>
      <c r="B2" s="273"/>
      <c r="C2" s="273"/>
      <c r="D2" s="273"/>
      <c r="E2" s="273">
        <v>3</v>
      </c>
      <c r="F2" s="274"/>
      <c r="G2" s="274"/>
      <c r="H2" s="274"/>
      <c r="I2" s="315" t="str">
        <f>LOOKUP($B$10,NodeID,SheetName)</f>
        <v>BlueMesaInflow.Unregulated</v>
      </c>
      <c r="J2" s="316"/>
      <c r="K2" s="316"/>
      <c r="L2" s="316"/>
      <c r="M2" s="316"/>
      <c r="N2" s="316"/>
      <c r="O2" s="316"/>
      <c r="P2" s="316"/>
      <c r="Q2" s="274"/>
      <c r="R2" s="274"/>
      <c r="S2" s="274"/>
      <c r="T2" s="275"/>
      <c r="U2" s="270"/>
      <c r="V2" s="276" t="s">
        <v>53</v>
      </c>
      <c r="W2" s="277" t="s">
        <v>54</v>
      </c>
      <c r="X2" s="270" t="s">
        <v>55</v>
      </c>
      <c r="Y2" s="278">
        <f>RunInformation!$G$6</f>
        <v>1981</v>
      </c>
      <c r="Z2" s="278">
        <f>RunInformation!$G$7</f>
        <v>1982</v>
      </c>
      <c r="AA2" s="278">
        <f>RunInformation!$G$8</f>
        <v>1983</v>
      </c>
      <c r="AB2" s="278">
        <f>RunInformation!$G$9</f>
        <v>1984</v>
      </c>
      <c r="AC2" s="278">
        <f>RunInformation!$G$10</f>
        <v>1985</v>
      </c>
      <c r="AD2" s="278">
        <f>RunInformation!$G$11</f>
        <v>1986</v>
      </c>
      <c r="AE2" s="278">
        <f>RunInformation!$G$12</f>
        <v>1987</v>
      </c>
      <c r="AF2" s="278">
        <f>RunInformation!$G$13</f>
        <v>1988</v>
      </c>
      <c r="AG2" s="278">
        <f>RunInformation!$G$14</f>
        <v>1989</v>
      </c>
      <c r="AH2" s="278">
        <f>RunInformation!$G$15</f>
        <v>1990</v>
      </c>
      <c r="AI2" s="278">
        <f>RunInformation!$G$16</f>
        <v>1991</v>
      </c>
      <c r="AJ2" s="278">
        <f>RunInformation!$G$17</f>
        <v>1992</v>
      </c>
      <c r="AK2" s="278">
        <f>RunInformation!$G$18</f>
        <v>1993</v>
      </c>
      <c r="AL2" s="278">
        <f>RunInformation!$G$19</f>
        <v>1994</v>
      </c>
      <c r="AM2" s="278">
        <f>RunInformation!$G$20</f>
        <v>1995</v>
      </c>
      <c r="AN2" s="278">
        <f>RunInformation!$G$21</f>
        <v>1996</v>
      </c>
      <c r="AO2" s="278">
        <f>RunInformation!$G$22</f>
        <v>1997</v>
      </c>
      <c r="AP2" s="278">
        <f>RunInformation!$G$23</f>
        <v>1998</v>
      </c>
      <c r="AQ2" s="278">
        <f>RunInformation!$G$24</f>
        <v>1999</v>
      </c>
      <c r="AR2" s="278">
        <f>RunInformation!$G$25</f>
        <v>2000</v>
      </c>
      <c r="AS2" s="278">
        <f>RunInformation!$G$26</f>
        <v>2001</v>
      </c>
      <c r="AT2" s="278">
        <f>RunInformation!$G$27</f>
        <v>2002</v>
      </c>
      <c r="AU2" s="278">
        <f>RunInformation!$G$28</f>
        <v>2003</v>
      </c>
      <c r="AV2" s="278">
        <f>RunInformation!$G$29</f>
        <v>2004</v>
      </c>
      <c r="AW2" s="278">
        <f>RunInformation!$G$30</f>
        <v>2005</v>
      </c>
      <c r="AX2" s="278">
        <f>RunInformation!$G$31</f>
        <v>2006</v>
      </c>
      <c r="AY2" s="278">
        <f>RunInformation!$G$32</f>
        <v>2007</v>
      </c>
      <c r="AZ2" s="278">
        <f>RunInformation!$G$33</f>
        <v>2008</v>
      </c>
      <c r="BA2" s="278">
        <f>RunInformation!$G$34</f>
        <v>2009</v>
      </c>
      <c r="BB2" s="278">
        <f>RunInformation!$G$35</f>
        <v>2010</v>
      </c>
      <c r="BC2" s="278">
        <v>2011</v>
      </c>
      <c r="BD2" s="278">
        <v>2012</v>
      </c>
      <c r="BE2" s="278">
        <v>2013</v>
      </c>
      <c r="BF2" s="278">
        <v>2014</v>
      </c>
      <c r="BG2" s="278">
        <v>2015</v>
      </c>
      <c r="BH2" s="278">
        <v>2016</v>
      </c>
      <c r="BI2" s="278">
        <v>2017</v>
      </c>
      <c r="BJ2" s="278">
        <v>2018</v>
      </c>
      <c r="BK2" s="278">
        <v>2019</v>
      </c>
      <c r="BL2" s="278">
        <v>2020</v>
      </c>
      <c r="BM2" s="278">
        <v>2021</v>
      </c>
      <c r="BN2" s="278">
        <v>2022</v>
      </c>
      <c r="BO2" s="278">
        <v>2023</v>
      </c>
      <c r="BP2" s="278">
        <v>2024</v>
      </c>
      <c r="BQ2" s="278">
        <v>2025</v>
      </c>
      <c r="BR2" s="278">
        <v>2026</v>
      </c>
      <c r="BS2" s="278">
        <v>2027</v>
      </c>
      <c r="BT2" s="278">
        <v>2028</v>
      </c>
      <c r="BU2" s="278">
        <v>2029</v>
      </c>
      <c r="BV2" s="278">
        <v>2030</v>
      </c>
      <c r="BW2" s="278">
        <v>2031</v>
      </c>
      <c r="BX2" s="278">
        <v>2032</v>
      </c>
      <c r="BY2" s="278">
        <v>2033</v>
      </c>
      <c r="BZ2" s="278">
        <v>2034</v>
      </c>
      <c r="CA2" s="278">
        <v>2035</v>
      </c>
      <c r="CB2" s="278">
        <v>2036</v>
      </c>
      <c r="CC2" s="278">
        <v>2037</v>
      </c>
      <c r="CD2" s="278">
        <v>2038</v>
      </c>
      <c r="CE2" s="278">
        <v>2039</v>
      </c>
      <c r="CF2" s="278">
        <v>2040</v>
      </c>
      <c r="CG2" s="278">
        <v>2041</v>
      </c>
      <c r="CH2" s="278">
        <v>2042</v>
      </c>
      <c r="CI2" s="278">
        <v>2043</v>
      </c>
      <c r="CJ2" s="278">
        <v>2044</v>
      </c>
      <c r="CK2" s="278">
        <v>2045</v>
      </c>
      <c r="CL2" s="278">
        <v>2046</v>
      </c>
      <c r="CM2" s="278">
        <v>2047</v>
      </c>
      <c r="CN2" s="278">
        <v>2048</v>
      </c>
      <c r="CO2" s="278">
        <v>2049</v>
      </c>
      <c r="CP2" s="278">
        <v>2050</v>
      </c>
      <c r="CQ2" s="278">
        <v>2051</v>
      </c>
      <c r="CR2" s="278">
        <v>2052</v>
      </c>
      <c r="CS2" s="278">
        <v>2053</v>
      </c>
      <c r="CT2" s="278">
        <v>2054</v>
      </c>
      <c r="CU2" s="278">
        <v>2055</v>
      </c>
      <c r="CV2" s="278">
        <v>2056</v>
      </c>
      <c r="CW2" s="278">
        <v>2057</v>
      </c>
      <c r="CX2" s="278">
        <v>2058</v>
      </c>
      <c r="CY2" s="278">
        <v>2059</v>
      </c>
      <c r="CZ2" s="278">
        <v>2060</v>
      </c>
      <c r="DA2" s="278">
        <v>2061</v>
      </c>
      <c r="DB2" s="278">
        <v>2062</v>
      </c>
      <c r="DC2" s="278">
        <v>2063</v>
      </c>
      <c r="DD2" s="278">
        <v>2064</v>
      </c>
      <c r="DE2" s="278">
        <v>2065</v>
      </c>
      <c r="DF2" s="278">
        <v>2066</v>
      </c>
      <c r="DG2" s="278">
        <v>2067</v>
      </c>
      <c r="DH2" s="278">
        <v>2068</v>
      </c>
      <c r="DI2" s="278">
        <v>2069</v>
      </c>
      <c r="DJ2" s="278">
        <v>2070</v>
      </c>
      <c r="DK2" s="278">
        <v>2071</v>
      </c>
      <c r="DL2" s="278">
        <v>2072</v>
      </c>
      <c r="DM2" s="278">
        <v>2073</v>
      </c>
      <c r="DN2" s="278">
        <v>2074</v>
      </c>
      <c r="DO2" s="278">
        <v>2075</v>
      </c>
      <c r="DP2" s="278">
        <v>2076</v>
      </c>
      <c r="DQ2" s="278">
        <v>2077</v>
      </c>
      <c r="DR2" s="278">
        <v>2078</v>
      </c>
      <c r="DS2" s="278">
        <v>2079</v>
      </c>
      <c r="DT2" s="278">
        <v>2080</v>
      </c>
      <c r="DU2" s="278">
        <v>2081</v>
      </c>
      <c r="DV2" s="278">
        <v>2082</v>
      </c>
      <c r="DW2" s="278">
        <v>2083</v>
      </c>
      <c r="DX2" s="278">
        <v>2084</v>
      </c>
      <c r="DY2" s="278">
        <v>2085</v>
      </c>
      <c r="DZ2" s="278">
        <v>2086</v>
      </c>
      <c r="EA2" s="278">
        <v>2087</v>
      </c>
      <c r="EB2" s="278">
        <v>2088</v>
      </c>
      <c r="EC2" s="278">
        <v>2089</v>
      </c>
      <c r="ED2" s="278">
        <v>2090</v>
      </c>
    </row>
    <row r="3" spans="1:134" ht="15" x14ac:dyDescent="0.25">
      <c r="A3" s="272"/>
      <c r="B3" s="273">
        <v>12</v>
      </c>
      <c r="C3" s="273">
        <f>LOOKUP($B$3,RunInformation!$AX$6:$AX$17,RunInformation!$BC$6:$BC$17)</f>
        <v>60</v>
      </c>
      <c r="D3" s="273">
        <v>10</v>
      </c>
      <c r="E3" s="273"/>
      <c r="F3" s="274"/>
      <c r="G3" s="274"/>
      <c r="H3" s="274"/>
      <c r="I3" s="316"/>
      <c r="J3" s="316"/>
      <c r="K3" s="316"/>
      <c r="L3" s="316"/>
      <c r="M3" s="316"/>
      <c r="N3" s="316"/>
      <c r="O3" s="316"/>
      <c r="P3" s="316"/>
      <c r="Q3" s="274"/>
      <c r="R3" s="274"/>
      <c r="S3" s="274"/>
      <c r="T3" s="275"/>
      <c r="U3" s="279"/>
      <c r="V3" s="276" t="str">
        <f>BlueMesaInflow.Unregulated!B3</f>
        <v>Trace1</v>
      </c>
      <c r="W3" s="277" t="str">
        <f>BlueMesaInflow.Unregulated!C3</f>
        <v>Trace2</v>
      </c>
      <c r="X3" s="270" t="str">
        <f>BlueMesaInflow.Unregulated!D3</f>
        <v>Trace3</v>
      </c>
      <c r="Y3" s="277" t="str">
        <f>BlueMesaInflow.Unregulated!E3</f>
        <v>Trace4</v>
      </c>
      <c r="Z3" s="277" t="str">
        <f>BlueMesaInflow.Unregulated!F3</f>
        <v>Trace5</v>
      </c>
      <c r="AA3" s="277" t="str">
        <f>BlueMesaInflow.Unregulated!G3</f>
        <v>Trace6</v>
      </c>
      <c r="AB3" s="277" t="str">
        <f>BlueMesaInflow.Unregulated!H3</f>
        <v>Trace7</v>
      </c>
      <c r="AC3" s="277" t="str">
        <f>BlueMesaInflow.Unregulated!I3</f>
        <v>Trace8</v>
      </c>
      <c r="AD3" s="277" t="str">
        <f>BlueMesaInflow.Unregulated!J3</f>
        <v>Trace9</v>
      </c>
      <c r="AE3" s="277" t="str">
        <f>BlueMesaInflow.Unregulated!K3</f>
        <v>Trace10</v>
      </c>
      <c r="AF3" s="277" t="str">
        <f>BlueMesaInflow.Unregulated!L3</f>
        <v>Trace11</v>
      </c>
      <c r="AG3" s="277" t="str">
        <f>BlueMesaInflow.Unregulated!M3</f>
        <v>Trace12</v>
      </c>
      <c r="AH3" s="277" t="str">
        <f>BlueMesaInflow.Unregulated!N3</f>
        <v>Trace13</v>
      </c>
      <c r="AI3" s="277" t="str">
        <f>BlueMesaInflow.Unregulated!O3</f>
        <v>Trace14</v>
      </c>
      <c r="AJ3" s="277" t="str">
        <f>BlueMesaInflow.Unregulated!P3</f>
        <v>Trace15</v>
      </c>
      <c r="AK3" s="277" t="str">
        <f>BlueMesaInflow.Unregulated!Q3</f>
        <v>Trace16</v>
      </c>
      <c r="AL3" s="277" t="str">
        <f>BlueMesaInflow.Unregulated!R3</f>
        <v>Trace17</v>
      </c>
      <c r="AM3" s="277" t="str">
        <f>BlueMesaInflow.Unregulated!S3</f>
        <v>Trace18</v>
      </c>
      <c r="AN3" s="277" t="str">
        <f>BlueMesaInflow.Unregulated!T3</f>
        <v>Trace19</v>
      </c>
      <c r="AO3" s="277" t="str">
        <f>BlueMesaInflow.Unregulated!U3</f>
        <v>Trace20</v>
      </c>
      <c r="AP3" s="277" t="str">
        <f>BlueMesaInflow.Unregulated!V3</f>
        <v>Trace21</v>
      </c>
      <c r="AQ3" s="277" t="str">
        <f>BlueMesaInflow.Unregulated!W3</f>
        <v>Trace22</v>
      </c>
      <c r="AR3" s="277" t="str">
        <f>BlueMesaInflow.Unregulated!X3</f>
        <v>Trace23</v>
      </c>
      <c r="AS3" s="277" t="str">
        <f>BlueMesaInflow.Unregulated!Y3</f>
        <v>Trace24</v>
      </c>
      <c r="AT3" s="277" t="str">
        <f>BlueMesaInflow.Unregulated!Z3</f>
        <v>Trace25</v>
      </c>
      <c r="AU3" s="277" t="str">
        <f>BlueMesaInflow.Unregulated!AA3</f>
        <v>Trace26</v>
      </c>
      <c r="AV3" s="277" t="str">
        <f>BlueMesaInflow.Unregulated!AB3</f>
        <v>Trace27</v>
      </c>
      <c r="AW3" s="277" t="str">
        <f>BlueMesaInflow.Unregulated!AC3</f>
        <v>Trace28</v>
      </c>
      <c r="AX3" s="277" t="str">
        <f>BlueMesaInflow.Unregulated!AD3</f>
        <v>Trace29</v>
      </c>
      <c r="AY3" s="277" t="str">
        <f>BlueMesaInflow.Unregulated!AE3</f>
        <v>Trace30</v>
      </c>
      <c r="AZ3" s="277" t="str">
        <f>BlueMesaInflow.Unregulated!AF3</f>
        <v>Trace31</v>
      </c>
      <c r="BA3" s="277" t="str">
        <f>BlueMesaInflow.Unregulated!AG3</f>
        <v>Trace32</v>
      </c>
      <c r="BB3" s="277" t="str">
        <f>BlueMesaInflow.Unregulated!AH3</f>
        <v>Trace33</v>
      </c>
      <c r="BC3" s="277" t="str">
        <f>BlueMesaInflow.Unregulated!AI3</f>
        <v>Trace34</v>
      </c>
      <c r="BD3" s="277" t="str">
        <f>BlueMesaInflow.Unregulated!AJ3</f>
        <v>Trace35</v>
      </c>
      <c r="BE3" s="277" t="str">
        <f>BlueMesaInflow.Unregulated!AK3</f>
        <v>Trace36</v>
      </c>
      <c r="BF3" s="277" t="str">
        <f>BlueMesaInflow.Unregulated!AL3</f>
        <v>Trace37</v>
      </c>
      <c r="BG3" s="277" t="str">
        <f>BlueMesaInflow.Unregulated!AM3</f>
        <v>Trace38</v>
      </c>
      <c r="BH3" s="277" t="str">
        <f>BlueMesaInflow.Unregulated!AN3</f>
        <v>Trace39</v>
      </c>
      <c r="BI3" s="277" t="str">
        <f>BlueMesaInflow.Unregulated!AO3</f>
        <v>Trace40</v>
      </c>
      <c r="BJ3" s="277" t="str">
        <f>BlueMesaInflow.Unregulated!AP3</f>
        <v>Trace41</v>
      </c>
      <c r="BK3" s="277" t="str">
        <f>BlueMesaInflow.Unregulated!AQ3</f>
        <v>Trace42</v>
      </c>
      <c r="BL3" s="277" t="str">
        <f>BlueMesaInflow.Unregulated!AR3</f>
        <v>Trace43</v>
      </c>
      <c r="BM3" s="277" t="str">
        <f>BlueMesaInflow.Unregulated!AS3</f>
        <v>Trace44</v>
      </c>
      <c r="BN3" s="277" t="str">
        <f>BlueMesaInflow.Unregulated!AT3</f>
        <v>Trace45</v>
      </c>
      <c r="BO3" s="277" t="str">
        <f>BlueMesaInflow.Unregulated!AU3</f>
        <v>Trace46</v>
      </c>
      <c r="BP3" s="277" t="str">
        <f>BlueMesaInflow.Unregulated!AV3</f>
        <v>Trace47</v>
      </c>
      <c r="BQ3" s="277" t="str">
        <f>BlueMesaInflow.Unregulated!AW3</f>
        <v>Trace48</v>
      </c>
      <c r="BR3" s="277" t="str">
        <f>BlueMesaInflow.Unregulated!AX3</f>
        <v>Trace49</v>
      </c>
      <c r="BS3" s="277" t="str">
        <f>BlueMesaInflow.Unregulated!AY3</f>
        <v>Trace50</v>
      </c>
      <c r="BT3" s="277" t="str">
        <f>BlueMesaInflow.Unregulated!AZ3</f>
        <v>Trace51</v>
      </c>
      <c r="BU3" s="277" t="str">
        <f>BlueMesaInflow.Unregulated!BA3</f>
        <v>Trace52</v>
      </c>
      <c r="BV3" s="277" t="str">
        <f>BlueMesaInflow.Unregulated!BB3</f>
        <v>Trace53</v>
      </c>
      <c r="BW3" s="277" t="e">
        <f>BlueMesaInflow.Unregulated!#REF!</f>
        <v>#REF!</v>
      </c>
      <c r="BX3" s="277" t="e">
        <f>BlueMesaInflow.Unregulated!#REF!</f>
        <v>#REF!</v>
      </c>
      <c r="BY3" s="277" t="e">
        <f>BlueMesaInflow.Unregulated!#REF!</f>
        <v>#REF!</v>
      </c>
      <c r="BZ3" s="277" t="e">
        <f>BlueMesaInflow.Unregulated!#REF!</f>
        <v>#REF!</v>
      </c>
      <c r="CA3" s="277" t="e">
        <f>BlueMesaInflow.Unregulated!#REF!</f>
        <v>#REF!</v>
      </c>
      <c r="CB3" s="277" t="e">
        <f>BlueMesaInflow.Unregulated!#REF!</f>
        <v>#REF!</v>
      </c>
      <c r="CC3" s="277" t="e">
        <f>BlueMesaInflow.Unregulated!#REF!</f>
        <v>#REF!</v>
      </c>
      <c r="CD3" s="277" t="e">
        <f>BlueMesaInflow.Unregulated!#REF!</f>
        <v>#REF!</v>
      </c>
      <c r="CE3" s="277" t="e">
        <f>BlueMesaInflow.Unregulated!#REF!</f>
        <v>#REF!</v>
      </c>
      <c r="CF3" s="277" t="e">
        <f>BlueMesaInflow.Unregulated!#REF!</f>
        <v>#REF!</v>
      </c>
      <c r="CG3" s="277" t="e">
        <f>BlueMesaInflow.Unregulated!#REF!</f>
        <v>#REF!</v>
      </c>
      <c r="CH3" s="277" t="e">
        <f>BlueMesaInflow.Unregulated!#REF!</f>
        <v>#REF!</v>
      </c>
      <c r="CI3" s="277" t="e">
        <f>BlueMesaInflow.Unregulated!#REF!</f>
        <v>#REF!</v>
      </c>
      <c r="CJ3" s="277" t="e">
        <f>BlueMesaInflow.Unregulated!#REF!</f>
        <v>#REF!</v>
      </c>
      <c r="CK3" s="277" t="e">
        <f>BlueMesaInflow.Unregulated!#REF!</f>
        <v>#REF!</v>
      </c>
      <c r="CL3" s="277" t="e">
        <f>BlueMesaInflow.Unregulated!#REF!</f>
        <v>#REF!</v>
      </c>
      <c r="CM3" s="277" t="e">
        <f>BlueMesaInflow.Unregulated!#REF!</f>
        <v>#REF!</v>
      </c>
      <c r="CN3" s="277" t="e">
        <f>BlueMesaInflow.Unregulated!#REF!</f>
        <v>#REF!</v>
      </c>
      <c r="CO3" s="277" t="e">
        <f>BlueMesaInflow.Unregulated!#REF!</f>
        <v>#REF!</v>
      </c>
      <c r="CP3" s="277" t="e">
        <f>BlueMesaInflow.Unregulated!#REF!</f>
        <v>#REF!</v>
      </c>
      <c r="CQ3" s="277" t="e">
        <f>BlueMesaInflow.Unregulated!#REF!</f>
        <v>#REF!</v>
      </c>
      <c r="CR3" s="277" t="e">
        <f>BlueMesaInflow.Unregulated!#REF!</f>
        <v>#REF!</v>
      </c>
      <c r="CS3" s="277" t="e">
        <f>BlueMesaInflow.Unregulated!#REF!</f>
        <v>#REF!</v>
      </c>
      <c r="CT3" s="277" t="e">
        <f>BlueMesaInflow.Unregulated!#REF!</f>
        <v>#REF!</v>
      </c>
      <c r="CU3" s="277" t="e">
        <f>BlueMesaInflow.Unregulated!#REF!</f>
        <v>#REF!</v>
      </c>
      <c r="CV3" s="277" t="e">
        <f>BlueMesaInflow.Unregulated!#REF!</f>
        <v>#REF!</v>
      </c>
      <c r="CW3" s="277" t="e">
        <f>BlueMesaInflow.Unregulated!#REF!</f>
        <v>#REF!</v>
      </c>
      <c r="CX3" s="277" t="e">
        <f>BlueMesaInflow.Unregulated!#REF!</f>
        <v>#REF!</v>
      </c>
      <c r="CY3" s="277" t="e">
        <f>BlueMesaInflow.Unregulated!#REF!</f>
        <v>#REF!</v>
      </c>
      <c r="CZ3" s="277" t="e">
        <f>BlueMesaInflow.Unregulated!#REF!</f>
        <v>#REF!</v>
      </c>
      <c r="DA3" s="277" t="e">
        <f>BlueMesaInflow.Unregulated!#REF!</f>
        <v>#REF!</v>
      </c>
      <c r="DB3" s="277" t="e">
        <f>BlueMesaInflow.Unregulated!#REF!</f>
        <v>#REF!</v>
      </c>
      <c r="DC3" s="277" t="e">
        <f>BlueMesaInflow.Unregulated!#REF!</f>
        <v>#REF!</v>
      </c>
      <c r="DD3" s="277" t="e">
        <f>BlueMesaInflow.Unregulated!#REF!</f>
        <v>#REF!</v>
      </c>
      <c r="DE3" s="277" t="e">
        <f>BlueMesaInflow.Unregulated!#REF!</f>
        <v>#REF!</v>
      </c>
      <c r="DF3" s="277" t="e">
        <f>BlueMesaInflow.Unregulated!#REF!</f>
        <v>#REF!</v>
      </c>
      <c r="DG3" s="277" t="e">
        <f>BlueMesaInflow.Unregulated!#REF!</f>
        <v>#REF!</v>
      </c>
      <c r="DH3" s="277" t="e">
        <f>BlueMesaInflow.Unregulated!#REF!</f>
        <v>#REF!</v>
      </c>
      <c r="DI3" s="277" t="e">
        <f>BlueMesaInflow.Unregulated!#REF!</f>
        <v>#REF!</v>
      </c>
      <c r="DJ3" s="277" t="e">
        <f>BlueMesaInflow.Unregulated!#REF!</f>
        <v>#REF!</v>
      </c>
      <c r="DK3" s="277" t="e">
        <f>BlueMesaInflow.Unregulated!#REF!</f>
        <v>#REF!</v>
      </c>
      <c r="DL3" s="277" t="e">
        <f>BlueMesaInflow.Unregulated!#REF!</f>
        <v>#REF!</v>
      </c>
      <c r="DM3" s="277" t="e">
        <f>BlueMesaInflow.Unregulated!#REF!</f>
        <v>#REF!</v>
      </c>
      <c r="DN3" s="277" t="e">
        <f>BlueMesaInflow.Unregulated!#REF!</f>
        <v>#REF!</v>
      </c>
      <c r="DO3" s="277" t="e">
        <f>BlueMesaInflow.Unregulated!#REF!</f>
        <v>#REF!</v>
      </c>
      <c r="DP3" s="277" t="e">
        <f>BlueMesaInflow.Unregulated!#REF!</f>
        <v>#REF!</v>
      </c>
      <c r="DQ3" s="277" t="e">
        <f>BlueMesaInflow.Unregulated!#REF!</f>
        <v>#REF!</v>
      </c>
      <c r="DR3" s="277" t="e">
        <f>BlueMesaInflow.Unregulated!#REF!</f>
        <v>#REF!</v>
      </c>
      <c r="DS3" s="277" t="e">
        <f>BlueMesaInflow.Unregulated!#REF!</f>
        <v>#REF!</v>
      </c>
      <c r="DT3" s="277" t="e">
        <f>BlueMesaInflow.Unregulated!#REF!</f>
        <v>#REF!</v>
      </c>
      <c r="DU3" s="277" t="e">
        <f>BlueMesaInflow.Unregulated!#REF!</f>
        <v>#REF!</v>
      </c>
      <c r="DV3" s="277" t="e">
        <f>BlueMesaInflow.Unregulated!#REF!</f>
        <v>#REF!</v>
      </c>
      <c r="DW3" s="277" t="e">
        <f>BlueMesaInflow.Unregulated!#REF!</f>
        <v>#REF!</v>
      </c>
      <c r="DX3" s="277" t="e">
        <f>BlueMesaInflow.Unregulated!#REF!</f>
        <v>#REF!</v>
      </c>
      <c r="DY3" s="277" t="e">
        <f>BlueMesaInflow.Unregulated!#REF!</f>
        <v>#REF!</v>
      </c>
      <c r="DZ3" s="277" t="e">
        <f>BlueMesaInflow.Unregulated!#REF!</f>
        <v>#REF!</v>
      </c>
      <c r="EA3" s="277" t="e">
        <f>BlueMesaInflow.Unregulated!#REF!</f>
        <v>#REF!</v>
      </c>
      <c r="EB3" s="277" t="e">
        <f>BlueMesaInflow.Unregulated!#REF!</f>
        <v>#REF!</v>
      </c>
      <c r="EC3" s="277" t="e">
        <f>BlueMesaInflow.Unregulated!#REF!</f>
        <v>#REF!</v>
      </c>
      <c r="ED3" s="277" t="e">
        <f>BlueMesaInflow.Unregulated!#REF!</f>
        <v>#REF!</v>
      </c>
    </row>
    <row r="4" spans="1:134" ht="15" x14ac:dyDescent="0.25">
      <c r="A4" s="272"/>
      <c r="B4" s="273"/>
      <c r="C4" s="273"/>
      <c r="D4" s="273"/>
      <c r="E4" s="273"/>
      <c r="F4" s="274"/>
      <c r="G4" s="274"/>
      <c r="H4" s="274"/>
      <c r="I4" s="274"/>
      <c r="J4" s="274"/>
      <c r="K4" s="274"/>
      <c r="L4" s="274"/>
      <c r="M4" s="274"/>
      <c r="N4" s="274"/>
      <c r="O4" s="274"/>
      <c r="P4" s="274"/>
      <c r="Q4" s="274"/>
      <c r="R4" s="274"/>
      <c r="S4" s="274"/>
      <c r="T4" s="280"/>
      <c r="U4" s="281">
        <f>DATE(LOOKUP($D$3,TimestepID,StartYear),$B$3,1)</f>
        <v>43435</v>
      </c>
      <c r="V4" s="282" t="str">
        <f ca="1">IF($U4="","",IF($B$34=TRUE,(LOOKUP($U4,INDIRECT($C$10&amp;"_TIME"),INDIRECT($C$10&amp;"_Min"))),""))</f>
        <v/>
      </c>
      <c r="W4" s="283" t="str">
        <f ca="1">IF($U4="","",IF($C$34=TRUE,(LOOKUP($U4,INDIRECT($C$10&amp;"_TIME"),INDIRECT($C$10&amp;"_Max"))),""))</f>
        <v/>
      </c>
      <c r="X4" s="284">
        <f ca="1">IF($U4="","",IF($D$34=TRUE,(LOOKUP($U4,INDIRECT($C$10&amp;"_TIME"),INDIRECT($C$10&amp;"_Most"))),""))</f>
        <v>18</v>
      </c>
      <c r="Y4" s="285">
        <f ca="1">IF($U4="","",IF($B$15=TRUE,(LOOKUP($U4,INDIRECT($C$10&amp;"_TIME"),INDIRECT($C$10&amp;"_"&amp;Y$2))),""))</f>
        <v>18.459</v>
      </c>
      <c r="Z4" s="286">
        <f ca="1">IF($U4="","",IF($B$16=TRUE,(LOOKUP($U4,INDIRECT($C$10&amp;"_TIME"),INDIRECT($C$10&amp;"_"&amp;Z$2))),""))</f>
        <v>18.004999999999999</v>
      </c>
      <c r="AA4" s="286">
        <f ca="1">IF($U4="","",IF($B$17=TRUE,(LOOKUP($U4,INDIRECT($C$10&amp;"_TIME"),INDIRECT($C$10&amp;"_"&amp;AA$2))),""))</f>
        <v>18.001000000000001</v>
      </c>
      <c r="AB4" s="286">
        <f ca="1">IF($U4="","",IF($B$18=TRUE,(LOOKUP($U4,INDIRECT($C$10&amp;"_TIME"),INDIRECT($C$10&amp;"_"&amp;AB$2))),""))</f>
        <v>18.616</v>
      </c>
      <c r="AC4" s="286">
        <f ca="1">IF($U4="","",IF($B$19=TRUE,(LOOKUP($U4,INDIRECT($C$10&amp;"_TIME"),INDIRECT($C$10&amp;"_"&amp;AC$2))),""))</f>
        <v>18</v>
      </c>
      <c r="AD4" s="286">
        <f ca="1">IF($U4="","",IF($B$20=TRUE,(LOOKUP($U4,INDIRECT($C$10&amp;"_TIME"),INDIRECT($C$10&amp;"_"&amp;AD$2))),""))</f>
        <v>18</v>
      </c>
      <c r="AE4" s="286">
        <f ca="1">IF($U4="","",IF($B$21=TRUE,(LOOKUP($U4,INDIRECT($C$10&amp;"_TIME"),INDIRECT($C$10&amp;"_"&amp;AE$2))),""))</f>
        <v>17.998999999999999</v>
      </c>
      <c r="AF4" s="286">
        <f ca="1">IF($U4="","",IF($B$22=TRUE,(LOOKUP($U4,INDIRECT($C$10&amp;"_TIME"),INDIRECT($C$10&amp;"_"&amp;AF$2))),""))</f>
        <v>18</v>
      </c>
      <c r="AG4" s="286">
        <f ca="1">IF($U4="","",IF($B$23=TRUE,(LOOKUP($U4,INDIRECT($C$10&amp;"_TIME"),INDIRECT($C$10&amp;"_"&amp;AG$2))),""))</f>
        <v>17.998999999999999</v>
      </c>
      <c r="AH4" s="286">
        <f ca="1">IF($U4="","",IF($B$24=TRUE,(LOOKUP($U4,INDIRECT($C$10&amp;"_TIME"),INDIRECT($C$10&amp;"_"&amp;AH$2))),""))</f>
        <v>18</v>
      </c>
      <c r="AI4" s="286">
        <f ca="1">IF($U4="","",IF($B$25=TRUE,(LOOKUP($U4,INDIRECT($C$10&amp;"_TIME"),INDIRECT($C$10&amp;"_"&amp;AI$2))),""))</f>
        <v>18.010999999999999</v>
      </c>
      <c r="AJ4" s="286">
        <f ca="1">IF($U4="","",IF($B$26=TRUE,(LOOKUP($U4,INDIRECT($C$10&amp;"_TIME"),INDIRECT($C$10&amp;"_"&amp;AJ$2))),""))</f>
        <v>17.998999999999999</v>
      </c>
      <c r="AK4" s="286">
        <f ca="1">IF($U4="","",IF($B$27=TRUE,(LOOKUP($U4,INDIRECT($C$10&amp;"_TIME"),INDIRECT($C$10&amp;"_"&amp;AK$2))),""))</f>
        <v>17.998999999999999</v>
      </c>
      <c r="AL4" s="286">
        <f ca="1">IF($U4="","",IF($B$28=TRUE,(LOOKUP($U4,INDIRECT($C$10&amp;"_TIME"),INDIRECT($C$10&amp;"_"&amp;AL$2))),""))</f>
        <v>18</v>
      </c>
      <c r="AM4" s="286">
        <f ca="1">IF($U4="","",IF($B$29=TRUE,(LOOKUP($U4,INDIRECT($C$10&amp;"_TIME"),INDIRECT($C$10&amp;"_"&amp;AM$2))),""))</f>
        <v>18</v>
      </c>
      <c r="AN4" s="286">
        <f ca="1">IF($U4="","",IF($C$15=TRUE,(LOOKUP($U4,INDIRECT($C$10&amp;"_TIME"),INDIRECT($C$10&amp;"_"&amp;AN$2))),""))</f>
        <v>17.998999999999999</v>
      </c>
      <c r="AO4" s="286">
        <f ca="1">IF($U4="","",IF($C$16=TRUE,(LOOKUP($U4,INDIRECT($C$10&amp;"_TIME"),INDIRECT($C$10&amp;"_"&amp;AO$2))),""))</f>
        <v>18</v>
      </c>
      <c r="AP4" s="286">
        <f ca="1">IF($U4="","",IF($C$17=TRUE,(LOOKUP($U4,INDIRECT($C$10&amp;"_TIME"),INDIRECT($C$10&amp;"_"&amp;AP$2))),""))</f>
        <v>17.998999999999999</v>
      </c>
      <c r="AQ4" s="286">
        <f ca="1">IF($U4="","",IF($C$18=TRUE,(LOOKUP($U4,INDIRECT($C$10&amp;"_TIME"),INDIRECT($C$10&amp;"_"&amp;AQ$2))),""))</f>
        <v>18.003</v>
      </c>
      <c r="AR4" s="286">
        <f ca="1">IF($U4="","",IF($C$19=TRUE,(LOOKUP($U4,INDIRECT($C$10&amp;"_TIME"),INDIRECT($C$10&amp;"_"&amp;AR$2))),""))</f>
        <v>18</v>
      </c>
      <c r="AS4" s="286">
        <f ca="1">IF($U4="","",IF($C$20=TRUE,(LOOKUP($U4,INDIRECT($C$10&amp;"_TIME"),INDIRECT($C$10&amp;"_"&amp;AS$2))),""))</f>
        <v>17.998999999999999</v>
      </c>
      <c r="AT4" s="286">
        <f ca="1">IF($U4="","",IF($C$21=TRUE,(LOOKUP($U4,INDIRECT($C$10&amp;"_TIME"),INDIRECT($C$10&amp;"_"&amp;AT$2))),""))</f>
        <v>18</v>
      </c>
      <c r="AU4" s="286">
        <f ca="1">IF($U4="","",IF($C$22=TRUE,(LOOKUP($U4,INDIRECT($C$10&amp;"_TIME"),INDIRECT($C$10&amp;"_"&amp;AU$2))),""))</f>
        <v>17.997</v>
      </c>
      <c r="AV4" s="286">
        <f ca="1">IF($U4="","",IF($C$23=TRUE,(LOOKUP($U4,INDIRECT($C$10&amp;"_TIME"),INDIRECT($C$10&amp;"_"&amp;AV$2))),""))</f>
        <v>17.998999999999999</v>
      </c>
      <c r="AW4" s="286">
        <f ca="1">IF($U4="","",IF($C$24=TRUE,(LOOKUP($U4,INDIRECT($C$10&amp;"_TIME"),INDIRECT($C$10&amp;"_"&amp;AW$2))),""))</f>
        <v>18</v>
      </c>
      <c r="AX4" s="286">
        <f ca="1">IF($U4="","",IF($C$25=TRUE,(LOOKUP($U4,INDIRECT($C$10&amp;"_TIME"),INDIRECT($C$10&amp;"_"&amp;AX$2))),""))</f>
        <v>18</v>
      </c>
      <c r="AY4" s="286">
        <f ca="1">IF($U4="","",IF($C$26=TRUE,(LOOKUP($U4,INDIRECT($C$10&amp;"_TIME"),INDIRECT($C$10&amp;"_"&amp;AY$2))),""))</f>
        <v>18.015000000000001</v>
      </c>
      <c r="AZ4" s="286">
        <f ca="1">IF($U4="","",IF($C$27=TRUE,(LOOKUP($U4,INDIRECT($C$10&amp;"_TIME"),INDIRECT($C$10&amp;"_"&amp;AZ$2))),""))</f>
        <v>18</v>
      </c>
      <c r="BA4" s="286">
        <f ca="1">IF($U4="","",IF($C$28=TRUE,(LOOKUP($U4,INDIRECT($C$10&amp;"_TIME"),INDIRECT($C$10&amp;"_"&amp;BA$2))),""))</f>
        <v>18</v>
      </c>
      <c r="BB4" s="286">
        <f ca="1">IF($U4="","",IF($C$29=TRUE,(LOOKUP($U4,INDIRECT($C$10&amp;"_TIME"),INDIRECT($C$10&amp;"_"&amp;BB$2))),""))</f>
        <v>17.998999999999999</v>
      </c>
      <c r="BC4" s="286">
        <f ca="1">IF($U4="","",IF($D$15=TRUE,(LOOKUP($U4,INDIRECT($C$10&amp;"_TIME"),INDIRECT($C$10&amp;"_"&amp;BC$2))),""))</f>
        <v>19.119</v>
      </c>
      <c r="BD4" s="286">
        <f ca="1">IF($U4="","",IF($D$16=TRUE,(LOOKUP($U4,INDIRECT($C$10&amp;"_TIME"),INDIRECT($C$10&amp;"_"&amp;BD$2))),""))</f>
        <v>17.998999999999999</v>
      </c>
      <c r="BE4" s="286">
        <f ca="1">IF($U4="","",IF($D$17=TRUE,(LOOKUP($U4,INDIRECT($C$10&amp;"_TIME"),INDIRECT($C$10&amp;"_"&amp;BE$2))),""))</f>
        <v>18</v>
      </c>
      <c r="BF4" s="286">
        <f ca="1">IF($U4="","",IF($D$18=TRUE,(LOOKUP($U4,INDIRECT($C$10&amp;"_TIME"),INDIRECT($C$10&amp;"_"&amp;BF$2))),""))</f>
        <v>17.998999999999999</v>
      </c>
      <c r="BG4" s="286">
        <f ca="1">IF($U4="","",IF($D$19=TRUE,(LOOKUP($U4,INDIRECT($C$10&amp;"_TIME"),INDIRECT($C$10&amp;"_"&amp;BG$2))),""))</f>
        <v>18.001999999999999</v>
      </c>
      <c r="BH4" s="286"/>
      <c r="BI4" s="286"/>
      <c r="BJ4" s="286"/>
      <c r="BK4" s="286"/>
      <c r="BL4" s="286"/>
      <c r="BM4" s="286"/>
      <c r="BN4" s="286"/>
      <c r="BO4" s="286"/>
      <c r="BP4" s="286"/>
      <c r="BQ4" s="286"/>
      <c r="BR4" s="286"/>
      <c r="BS4" s="286"/>
      <c r="BT4" s="286"/>
      <c r="BU4" s="286"/>
      <c r="BV4" s="286"/>
      <c r="BW4" s="286"/>
      <c r="BX4" s="286"/>
      <c r="BY4" s="286"/>
      <c r="BZ4" s="286"/>
      <c r="CA4" s="286"/>
      <c r="CB4" s="286"/>
      <c r="CC4" s="286"/>
      <c r="CD4" s="286"/>
      <c r="CE4" s="286"/>
      <c r="CF4" s="286"/>
      <c r="CG4" s="286"/>
      <c r="CH4" s="286"/>
      <c r="CI4" s="286"/>
      <c r="CJ4" s="286"/>
      <c r="CK4" s="286"/>
      <c r="CL4" s="286"/>
      <c r="CM4" s="286"/>
      <c r="CN4" s="286"/>
      <c r="CO4" s="286"/>
      <c r="CP4" s="286"/>
      <c r="CQ4" s="286"/>
      <c r="CR4" s="286"/>
      <c r="CS4" s="286"/>
      <c r="CT4" s="286"/>
      <c r="CU4" s="286"/>
      <c r="CV4" s="286"/>
      <c r="CW4" s="286"/>
      <c r="CX4" s="286"/>
      <c r="CY4" s="286"/>
      <c r="CZ4" s="286"/>
      <c r="DA4" s="286"/>
      <c r="DB4" s="286"/>
      <c r="DC4" s="286"/>
      <c r="DD4" s="286"/>
      <c r="DE4" s="286"/>
      <c r="DF4" s="286"/>
      <c r="DG4" s="286"/>
      <c r="DH4" s="286"/>
      <c r="DI4" s="286"/>
      <c r="DJ4" s="286"/>
      <c r="DK4" s="286"/>
      <c r="DL4" s="286"/>
      <c r="DM4" s="286"/>
      <c r="DN4" s="286"/>
      <c r="DO4" s="286"/>
      <c r="DP4" s="286"/>
      <c r="DQ4" s="286"/>
      <c r="DR4" s="286"/>
      <c r="DS4" s="286"/>
      <c r="DT4" s="286"/>
      <c r="DU4" s="286"/>
      <c r="DV4" s="286"/>
      <c r="DW4" s="286"/>
      <c r="DX4" s="286"/>
      <c r="DY4" s="286"/>
      <c r="DZ4" s="286"/>
      <c r="EA4" s="286"/>
      <c r="EB4" s="287"/>
      <c r="EC4" s="287"/>
      <c r="ED4" s="287"/>
    </row>
    <row r="5" spans="1:134" ht="13.5" customHeight="1" x14ac:dyDescent="0.25">
      <c r="A5" s="272"/>
      <c r="B5" s="273"/>
      <c r="C5" s="273"/>
      <c r="D5" s="288"/>
      <c r="E5" s="273"/>
      <c r="F5" s="274"/>
      <c r="G5" s="274"/>
      <c r="H5" s="274"/>
      <c r="I5" s="274"/>
      <c r="J5" s="274"/>
      <c r="K5" s="274"/>
      <c r="L5" s="274"/>
      <c r="M5" s="274"/>
      <c r="N5" s="274"/>
      <c r="O5" s="274"/>
      <c r="P5" s="274"/>
      <c r="Q5" s="274"/>
      <c r="R5" s="274"/>
      <c r="S5" s="274"/>
      <c r="T5" s="275"/>
      <c r="U5" s="289">
        <f t="shared" ref="U5:U36" si="0">IF((ROW()-3)&lt;=LOOKUP($B$6,TimestepID,Duration),EDATE(U4,1),"")</f>
        <v>43466</v>
      </c>
      <c r="V5" s="290" t="s">
        <v>229</v>
      </c>
      <c r="W5" s="291" t="s">
        <v>229</v>
      </c>
      <c r="X5" s="292">
        <v>15</v>
      </c>
      <c r="Y5" s="293">
        <v>17.34</v>
      </c>
      <c r="Z5" s="294">
        <v>15.032999999999999</v>
      </c>
      <c r="AA5" s="294">
        <v>15.007999999999999</v>
      </c>
      <c r="AB5" s="294">
        <v>17.172999999999998</v>
      </c>
      <c r="AC5" s="294">
        <v>15.005000000000001</v>
      </c>
      <c r="AD5" s="294">
        <v>14.997</v>
      </c>
      <c r="AE5" s="294">
        <v>14.994</v>
      </c>
      <c r="AF5" s="294">
        <v>15</v>
      </c>
      <c r="AG5" s="294">
        <v>14.997999999999999</v>
      </c>
      <c r="AH5" s="294">
        <v>15.016999999999999</v>
      </c>
      <c r="AI5" s="294">
        <v>15.012</v>
      </c>
      <c r="AJ5" s="294">
        <v>14.993</v>
      </c>
      <c r="AK5" s="294">
        <v>15.266</v>
      </c>
      <c r="AL5" s="294">
        <v>14.997</v>
      </c>
      <c r="AM5" s="294">
        <v>14.996</v>
      </c>
      <c r="AN5" s="294">
        <v>15.369</v>
      </c>
      <c r="AO5" s="294">
        <v>15.263</v>
      </c>
      <c r="AP5" s="294">
        <v>14.76</v>
      </c>
      <c r="AQ5" s="294">
        <v>16.925999999999998</v>
      </c>
      <c r="AR5" s="294">
        <v>17.097000000000001</v>
      </c>
      <c r="AS5" s="294">
        <v>14.763</v>
      </c>
      <c r="AT5" s="294">
        <v>15.007999999999999</v>
      </c>
      <c r="AU5" s="294">
        <v>15.186999999999999</v>
      </c>
      <c r="AV5" s="294">
        <v>15.237</v>
      </c>
      <c r="AW5" s="294">
        <v>18.120999999999999</v>
      </c>
      <c r="AX5" s="294">
        <v>14.885</v>
      </c>
      <c r="AY5" s="294">
        <v>16.318999999999999</v>
      </c>
      <c r="AZ5" s="294">
        <v>14.952999999999999</v>
      </c>
      <c r="BA5" s="294">
        <v>14.913</v>
      </c>
      <c r="BB5" s="294">
        <v>14.738</v>
      </c>
      <c r="BC5" s="294">
        <v>15.945</v>
      </c>
      <c r="BD5" s="294">
        <v>14.88</v>
      </c>
      <c r="BE5" s="294">
        <v>14.86</v>
      </c>
      <c r="BF5" s="294">
        <v>14.778</v>
      </c>
      <c r="BG5" s="294">
        <v>14.977</v>
      </c>
      <c r="BH5" s="294"/>
      <c r="BI5" s="294"/>
      <c r="BJ5" s="294"/>
      <c r="BK5" s="294"/>
      <c r="BL5" s="294"/>
      <c r="BM5" s="294"/>
      <c r="BN5" s="294"/>
      <c r="BO5" s="294"/>
      <c r="BP5" s="294"/>
      <c r="BQ5" s="294"/>
      <c r="BR5" s="294"/>
      <c r="BS5" s="294"/>
      <c r="BT5" s="294"/>
      <c r="BU5" s="294"/>
      <c r="BV5" s="294"/>
      <c r="BW5" s="294"/>
      <c r="BX5" s="294"/>
      <c r="BY5" s="294"/>
      <c r="BZ5" s="294"/>
      <c r="CA5" s="294"/>
      <c r="CB5" s="294"/>
      <c r="CC5" s="294"/>
      <c r="CD5" s="294"/>
      <c r="CE5" s="294"/>
      <c r="CF5" s="294"/>
      <c r="CG5" s="294"/>
      <c r="CH5" s="294"/>
      <c r="CI5" s="294"/>
      <c r="CJ5" s="294"/>
      <c r="CK5" s="294"/>
      <c r="CL5" s="294"/>
      <c r="CM5" s="294"/>
      <c r="CN5" s="294"/>
      <c r="CO5" s="294"/>
      <c r="CP5" s="294"/>
      <c r="CQ5" s="294"/>
      <c r="CR5" s="294"/>
      <c r="CS5" s="294"/>
      <c r="CT5" s="294"/>
      <c r="CU5" s="294"/>
      <c r="CV5" s="294"/>
      <c r="CW5" s="294"/>
      <c r="CX5" s="294"/>
      <c r="CY5" s="294"/>
      <c r="CZ5" s="294"/>
      <c r="DA5" s="294"/>
      <c r="DB5" s="294"/>
      <c r="DC5" s="294"/>
      <c r="DD5" s="294"/>
      <c r="DE5" s="294"/>
      <c r="DF5" s="294"/>
      <c r="DG5" s="294"/>
      <c r="DH5" s="294"/>
      <c r="DI5" s="294"/>
      <c r="DJ5" s="294"/>
      <c r="DK5" s="294"/>
      <c r="DL5" s="294"/>
      <c r="DM5" s="294"/>
      <c r="DN5" s="294"/>
      <c r="DO5" s="294"/>
      <c r="DP5" s="294"/>
      <c r="DQ5" s="294"/>
      <c r="DR5" s="294"/>
      <c r="DS5" s="294"/>
      <c r="DT5" s="294"/>
      <c r="DU5" s="294"/>
      <c r="DV5" s="294"/>
      <c r="DW5" s="294"/>
      <c r="DX5" s="294"/>
      <c r="DY5" s="294"/>
      <c r="DZ5" s="294"/>
      <c r="EA5" s="294"/>
      <c r="EB5" s="287"/>
      <c r="EC5" s="287"/>
      <c r="ED5" s="287"/>
    </row>
    <row r="6" spans="1:134" ht="15" x14ac:dyDescent="0.25">
      <c r="A6" s="272"/>
      <c r="B6" s="273">
        <v>2</v>
      </c>
      <c r="C6" s="273">
        <f>MATCH(INDEX(RunInformation!$AZ$6:$AZ$17,MATCH(B3,RunInformation!$AX$6:$AX$17,0)),RunInformation!$L$3:$L$24,0)</f>
        <v>2</v>
      </c>
      <c r="D6" s="288"/>
      <c r="E6" s="273"/>
      <c r="F6" s="274"/>
      <c r="G6" s="274"/>
      <c r="H6" s="274"/>
      <c r="I6" s="274"/>
      <c r="J6" s="274"/>
      <c r="K6" s="274"/>
      <c r="L6" s="274"/>
      <c r="M6" s="274"/>
      <c r="N6" s="274"/>
      <c r="O6" s="274"/>
      <c r="P6" s="274"/>
      <c r="Q6" s="274"/>
      <c r="R6" s="274"/>
      <c r="S6" s="274"/>
      <c r="T6" s="275"/>
      <c r="U6" s="289">
        <f t="shared" si="0"/>
        <v>43497</v>
      </c>
      <c r="V6" s="290" t="s">
        <v>229</v>
      </c>
      <c r="W6" s="291" t="s">
        <v>229</v>
      </c>
      <c r="X6" s="292">
        <v>14</v>
      </c>
      <c r="Y6" s="293">
        <v>15.882999999999999</v>
      </c>
      <c r="Z6" s="294">
        <v>13.305999999999999</v>
      </c>
      <c r="AA6" s="294">
        <v>13.420999999999999</v>
      </c>
      <c r="AB6" s="294">
        <v>13.693</v>
      </c>
      <c r="AC6" s="294">
        <v>13.446</v>
      </c>
      <c r="AD6" s="294">
        <v>23.526</v>
      </c>
      <c r="AE6" s="294">
        <v>15.611000000000001</v>
      </c>
      <c r="AF6" s="294">
        <v>12.805</v>
      </c>
      <c r="AG6" s="294">
        <v>13.032</v>
      </c>
      <c r="AH6" s="294">
        <v>14.467000000000001</v>
      </c>
      <c r="AI6" s="294">
        <v>14.156000000000001</v>
      </c>
      <c r="AJ6" s="294">
        <v>13.199</v>
      </c>
      <c r="AK6" s="294">
        <v>14.861000000000001</v>
      </c>
      <c r="AL6" s="294">
        <v>12.925000000000001</v>
      </c>
      <c r="AM6" s="294">
        <v>16.253</v>
      </c>
      <c r="AN6" s="294">
        <v>14.617000000000001</v>
      </c>
      <c r="AO6" s="294">
        <v>12.195</v>
      </c>
      <c r="AP6" s="294">
        <v>13.025</v>
      </c>
      <c r="AQ6" s="294">
        <v>16.84</v>
      </c>
      <c r="AR6" s="294">
        <v>18.175999999999998</v>
      </c>
      <c r="AS6" s="294">
        <v>14.619</v>
      </c>
      <c r="AT6" s="294">
        <v>12.087999999999999</v>
      </c>
      <c r="AU6" s="294">
        <v>17.251999999999999</v>
      </c>
      <c r="AV6" s="294">
        <v>12.555</v>
      </c>
      <c r="AW6" s="294">
        <v>15.499000000000001</v>
      </c>
      <c r="AX6" s="294">
        <v>12.006</v>
      </c>
      <c r="AY6" s="294">
        <v>15.563000000000001</v>
      </c>
      <c r="AZ6" s="294">
        <v>11.987</v>
      </c>
      <c r="BA6" s="294">
        <v>12.65</v>
      </c>
      <c r="BB6" s="294">
        <v>11.88</v>
      </c>
      <c r="BC6" s="294">
        <v>13</v>
      </c>
      <c r="BD6" s="294">
        <v>12.151999999999999</v>
      </c>
      <c r="BE6" s="294">
        <v>12.103999999999999</v>
      </c>
      <c r="BF6" s="294">
        <v>14.305</v>
      </c>
      <c r="BG6" s="294">
        <v>14.946999999999999</v>
      </c>
      <c r="BH6" s="294"/>
      <c r="BI6" s="294"/>
      <c r="BJ6" s="294"/>
      <c r="BK6" s="294"/>
      <c r="BL6" s="294"/>
      <c r="BM6" s="294"/>
      <c r="BN6" s="294"/>
      <c r="BO6" s="294"/>
      <c r="BP6" s="294"/>
      <c r="BQ6" s="294"/>
      <c r="BR6" s="294"/>
      <c r="BS6" s="294"/>
      <c r="BT6" s="294"/>
      <c r="BU6" s="294"/>
      <c r="BV6" s="294"/>
      <c r="BW6" s="294"/>
      <c r="BX6" s="294"/>
      <c r="BY6" s="294"/>
      <c r="BZ6" s="294"/>
      <c r="CA6" s="294"/>
      <c r="CB6" s="294"/>
      <c r="CC6" s="294"/>
      <c r="CD6" s="294"/>
      <c r="CE6" s="294"/>
      <c r="CF6" s="294"/>
      <c r="CG6" s="294"/>
      <c r="CH6" s="294"/>
      <c r="CI6" s="294"/>
      <c r="CJ6" s="294"/>
      <c r="CK6" s="294"/>
      <c r="CL6" s="294"/>
      <c r="CM6" s="294"/>
      <c r="CN6" s="294"/>
      <c r="CO6" s="294"/>
      <c r="CP6" s="294"/>
      <c r="CQ6" s="294"/>
      <c r="CR6" s="294"/>
      <c r="CS6" s="294"/>
      <c r="CT6" s="294"/>
      <c r="CU6" s="294"/>
      <c r="CV6" s="294"/>
      <c r="CW6" s="294"/>
      <c r="CX6" s="294"/>
      <c r="CY6" s="294"/>
      <c r="CZ6" s="294"/>
      <c r="DA6" s="294"/>
      <c r="DB6" s="294"/>
      <c r="DC6" s="294"/>
      <c r="DD6" s="294"/>
      <c r="DE6" s="294"/>
      <c r="DF6" s="294"/>
      <c r="DG6" s="294"/>
      <c r="DH6" s="294"/>
      <c r="DI6" s="294"/>
      <c r="DJ6" s="294"/>
      <c r="DK6" s="294"/>
      <c r="DL6" s="294"/>
      <c r="DM6" s="294"/>
      <c r="DN6" s="294"/>
      <c r="DO6" s="294"/>
      <c r="DP6" s="294"/>
      <c r="DQ6" s="294"/>
      <c r="DR6" s="294"/>
      <c r="DS6" s="294"/>
      <c r="DT6" s="294"/>
      <c r="DU6" s="294"/>
      <c r="DV6" s="294"/>
      <c r="DW6" s="294"/>
      <c r="DX6" s="294"/>
      <c r="DY6" s="294"/>
      <c r="DZ6" s="294"/>
      <c r="EA6" s="294"/>
      <c r="EB6" s="287"/>
      <c r="EC6" s="287"/>
      <c r="ED6" s="287"/>
    </row>
    <row r="7" spans="1:134" ht="15" x14ac:dyDescent="0.25">
      <c r="A7" s="272"/>
      <c r="B7" s="273"/>
      <c r="C7" s="273"/>
      <c r="D7" s="288"/>
      <c r="E7" s="273"/>
      <c r="F7" s="274"/>
      <c r="G7" s="274"/>
      <c r="H7" s="274"/>
      <c r="I7" s="274"/>
      <c r="J7" s="274"/>
      <c r="K7" s="274"/>
      <c r="L7" s="274"/>
      <c r="M7" s="274"/>
      <c r="N7" s="274"/>
      <c r="O7" s="274"/>
      <c r="P7" s="274"/>
      <c r="Q7" s="274"/>
      <c r="R7" s="274"/>
      <c r="S7" s="274"/>
      <c r="T7" s="275"/>
      <c r="U7" s="289">
        <f t="shared" si="0"/>
        <v>43525</v>
      </c>
      <c r="V7" s="290" t="s">
        <v>229</v>
      </c>
      <c r="W7" s="291" t="s">
        <v>229</v>
      </c>
      <c r="X7" s="292">
        <v>25</v>
      </c>
      <c r="Y7" s="293">
        <v>18.373999999999999</v>
      </c>
      <c r="Z7" s="294">
        <v>24.256</v>
      </c>
      <c r="AA7" s="294">
        <v>24.927</v>
      </c>
      <c r="AB7" s="294">
        <v>14.214</v>
      </c>
      <c r="AC7" s="294">
        <v>23.262</v>
      </c>
      <c r="AD7" s="294">
        <v>42.689</v>
      </c>
      <c r="AE7" s="294">
        <v>20.788</v>
      </c>
      <c r="AF7" s="294">
        <v>20.071999999999999</v>
      </c>
      <c r="AG7" s="294">
        <v>36.799999999999997</v>
      </c>
      <c r="AH7" s="294">
        <v>25.966999999999999</v>
      </c>
      <c r="AI7" s="294">
        <v>21.956</v>
      </c>
      <c r="AJ7" s="294">
        <v>21.451000000000001</v>
      </c>
      <c r="AK7" s="294">
        <v>27.474</v>
      </c>
      <c r="AL7" s="294">
        <v>26.533999999999999</v>
      </c>
      <c r="AM7" s="294">
        <v>40.104999999999997</v>
      </c>
      <c r="AN7" s="294">
        <v>24.533000000000001</v>
      </c>
      <c r="AO7" s="294">
        <v>27.452999999999999</v>
      </c>
      <c r="AP7" s="294">
        <v>25.295999999999999</v>
      </c>
      <c r="AQ7" s="294">
        <v>25.148</v>
      </c>
      <c r="AR7" s="294">
        <v>22.029</v>
      </c>
      <c r="AS7" s="294">
        <v>25.236999999999998</v>
      </c>
      <c r="AT7" s="294">
        <v>16.498000000000001</v>
      </c>
      <c r="AU7" s="294">
        <v>27.297000000000001</v>
      </c>
      <c r="AV7" s="294">
        <v>38.970999999999997</v>
      </c>
      <c r="AW7" s="294">
        <v>19.358000000000001</v>
      </c>
      <c r="AX7" s="294">
        <v>19.995000000000001</v>
      </c>
      <c r="AY7" s="294">
        <v>39.695</v>
      </c>
      <c r="AZ7" s="294">
        <v>12.692</v>
      </c>
      <c r="BA7" s="294">
        <v>31.884</v>
      </c>
      <c r="BB7" s="294">
        <v>15.779</v>
      </c>
      <c r="BC7" s="294">
        <v>26.431999999999999</v>
      </c>
      <c r="BD7" s="294">
        <v>28.22</v>
      </c>
      <c r="BE7" s="294">
        <v>19.678999999999998</v>
      </c>
      <c r="BF7" s="294">
        <v>17.117000000000001</v>
      </c>
      <c r="BG7" s="294">
        <v>28.666</v>
      </c>
      <c r="BH7" s="294"/>
      <c r="BI7" s="294"/>
      <c r="BJ7" s="294"/>
      <c r="BK7" s="294"/>
      <c r="BL7" s="294"/>
      <c r="BM7" s="294"/>
      <c r="BN7" s="294"/>
      <c r="BO7" s="294"/>
      <c r="BP7" s="294"/>
      <c r="BQ7" s="294"/>
      <c r="BR7" s="294"/>
      <c r="BS7" s="294"/>
      <c r="BT7" s="294"/>
      <c r="BU7" s="294"/>
      <c r="BV7" s="294"/>
      <c r="BW7" s="294"/>
      <c r="BX7" s="294"/>
      <c r="BY7" s="294"/>
      <c r="BZ7" s="294"/>
      <c r="CA7" s="294"/>
      <c r="CB7" s="294"/>
      <c r="CC7" s="294"/>
      <c r="CD7" s="294"/>
      <c r="CE7" s="294"/>
      <c r="CF7" s="294"/>
      <c r="CG7" s="294"/>
      <c r="CH7" s="294"/>
      <c r="CI7" s="294"/>
      <c r="CJ7" s="294"/>
      <c r="CK7" s="294"/>
      <c r="CL7" s="294"/>
      <c r="CM7" s="294"/>
      <c r="CN7" s="294"/>
      <c r="CO7" s="294"/>
      <c r="CP7" s="294"/>
      <c r="CQ7" s="294"/>
      <c r="CR7" s="294"/>
      <c r="CS7" s="294"/>
      <c r="CT7" s="294"/>
      <c r="CU7" s="294"/>
      <c r="CV7" s="294"/>
      <c r="CW7" s="294"/>
      <c r="CX7" s="294"/>
      <c r="CY7" s="294"/>
      <c r="CZ7" s="294"/>
      <c r="DA7" s="294"/>
      <c r="DB7" s="294"/>
      <c r="DC7" s="294"/>
      <c r="DD7" s="294"/>
      <c r="DE7" s="294"/>
      <c r="DF7" s="294"/>
      <c r="DG7" s="294"/>
      <c r="DH7" s="294"/>
      <c r="DI7" s="294"/>
      <c r="DJ7" s="294"/>
      <c r="DK7" s="294"/>
      <c r="DL7" s="294"/>
      <c r="DM7" s="294"/>
      <c r="DN7" s="294"/>
      <c r="DO7" s="294"/>
      <c r="DP7" s="294"/>
      <c r="DQ7" s="294"/>
      <c r="DR7" s="294"/>
      <c r="DS7" s="294"/>
      <c r="DT7" s="294"/>
      <c r="DU7" s="294"/>
      <c r="DV7" s="294"/>
      <c r="DW7" s="294"/>
      <c r="DX7" s="294"/>
      <c r="DY7" s="294"/>
      <c r="DZ7" s="294"/>
      <c r="EA7" s="294"/>
      <c r="EB7" s="287"/>
      <c r="EC7" s="287"/>
      <c r="ED7" s="287"/>
    </row>
    <row r="8" spans="1:134" ht="15" x14ac:dyDescent="0.25">
      <c r="A8" s="272"/>
      <c r="B8" s="273"/>
      <c r="C8" s="273"/>
      <c r="D8" s="288"/>
      <c r="E8" s="273"/>
      <c r="F8" s="274"/>
      <c r="G8" s="274"/>
      <c r="H8" s="274"/>
      <c r="I8" s="274"/>
      <c r="J8" s="274"/>
      <c r="K8" s="274"/>
      <c r="L8" s="274"/>
      <c r="M8" s="274"/>
      <c r="N8" s="274"/>
      <c r="O8" s="274"/>
      <c r="P8" s="274"/>
      <c r="Q8" s="274"/>
      <c r="R8" s="274"/>
      <c r="S8" s="274"/>
      <c r="T8" s="275"/>
      <c r="U8" s="289">
        <f t="shared" si="0"/>
        <v>43556</v>
      </c>
      <c r="V8" s="290" t="s">
        <v>229</v>
      </c>
      <c r="W8" s="291" t="s">
        <v>229</v>
      </c>
      <c r="X8" s="292">
        <v>50</v>
      </c>
      <c r="Y8" s="293">
        <v>45.860999999999997</v>
      </c>
      <c r="Z8" s="294">
        <v>44.622</v>
      </c>
      <c r="AA8" s="294">
        <v>28.303000000000001</v>
      </c>
      <c r="AB8" s="294">
        <v>33.174999999999997</v>
      </c>
      <c r="AC8" s="294">
        <v>61.628999999999998</v>
      </c>
      <c r="AD8" s="294">
        <v>69.69</v>
      </c>
      <c r="AE8" s="294">
        <v>45.984999999999999</v>
      </c>
      <c r="AF8" s="294">
        <v>57.267000000000003</v>
      </c>
      <c r="AG8" s="294">
        <v>89.433999999999997</v>
      </c>
      <c r="AH8" s="294">
        <v>58.472999999999999</v>
      </c>
      <c r="AI8" s="294">
        <v>41.692999999999998</v>
      </c>
      <c r="AJ8" s="294">
        <v>55.588999999999999</v>
      </c>
      <c r="AK8" s="294">
        <v>81.007000000000005</v>
      </c>
      <c r="AL8" s="294">
        <v>48.456000000000003</v>
      </c>
      <c r="AM8" s="294">
        <v>52.292000000000002</v>
      </c>
      <c r="AN8" s="294">
        <v>71.31</v>
      </c>
      <c r="AO8" s="294">
        <v>64.768000000000001</v>
      </c>
      <c r="AP8" s="294">
        <v>44.997</v>
      </c>
      <c r="AQ8" s="294">
        <v>36.908999999999999</v>
      </c>
      <c r="AR8" s="294">
        <v>67.664000000000001</v>
      </c>
      <c r="AS8" s="294">
        <v>54.488999999999997</v>
      </c>
      <c r="AT8" s="294">
        <v>49.201000000000001</v>
      </c>
      <c r="AU8" s="294">
        <v>52.448</v>
      </c>
      <c r="AV8" s="294">
        <v>86.149000000000001</v>
      </c>
      <c r="AW8" s="294">
        <v>57</v>
      </c>
      <c r="AX8" s="294">
        <v>70.483000000000004</v>
      </c>
      <c r="AY8" s="294">
        <v>52.843000000000004</v>
      </c>
      <c r="AZ8" s="294">
        <v>48.801000000000002</v>
      </c>
      <c r="BA8" s="294">
        <v>60.258000000000003</v>
      </c>
      <c r="BB8" s="294">
        <v>49.316000000000003</v>
      </c>
      <c r="BC8" s="294">
        <v>67.241</v>
      </c>
      <c r="BD8" s="294">
        <v>69.731999999999999</v>
      </c>
      <c r="BE8" s="294">
        <v>46.529000000000003</v>
      </c>
      <c r="BF8" s="294">
        <v>38.545000000000002</v>
      </c>
      <c r="BG8" s="294">
        <v>54.244</v>
      </c>
      <c r="BH8" s="294"/>
      <c r="BI8" s="294"/>
      <c r="BJ8" s="294"/>
      <c r="BK8" s="294"/>
      <c r="BL8" s="294"/>
      <c r="BM8" s="294"/>
      <c r="BN8" s="294"/>
      <c r="BO8" s="294"/>
      <c r="BP8" s="294"/>
      <c r="BQ8" s="294"/>
      <c r="BR8" s="294"/>
      <c r="BS8" s="294"/>
      <c r="BT8" s="294"/>
      <c r="BU8" s="294"/>
      <c r="BV8" s="294"/>
      <c r="BW8" s="294"/>
      <c r="BX8" s="294"/>
      <c r="BY8" s="294"/>
      <c r="BZ8" s="294"/>
      <c r="CA8" s="294"/>
      <c r="CB8" s="294"/>
      <c r="CC8" s="294"/>
      <c r="CD8" s="294"/>
      <c r="CE8" s="294"/>
      <c r="CF8" s="294"/>
      <c r="CG8" s="294"/>
      <c r="CH8" s="294"/>
      <c r="CI8" s="294"/>
      <c r="CJ8" s="294"/>
      <c r="CK8" s="294"/>
      <c r="CL8" s="294"/>
      <c r="CM8" s="294"/>
      <c r="CN8" s="294"/>
      <c r="CO8" s="294"/>
      <c r="CP8" s="294"/>
      <c r="CQ8" s="294"/>
      <c r="CR8" s="294"/>
      <c r="CS8" s="294"/>
      <c r="CT8" s="294"/>
      <c r="CU8" s="294"/>
      <c r="CV8" s="294"/>
      <c r="CW8" s="294"/>
      <c r="CX8" s="294"/>
      <c r="CY8" s="294"/>
      <c r="CZ8" s="294"/>
      <c r="DA8" s="294"/>
      <c r="DB8" s="294"/>
      <c r="DC8" s="294"/>
      <c r="DD8" s="294"/>
      <c r="DE8" s="294"/>
      <c r="DF8" s="294"/>
      <c r="DG8" s="294"/>
      <c r="DH8" s="294"/>
      <c r="DI8" s="294"/>
      <c r="DJ8" s="294"/>
      <c r="DK8" s="294"/>
      <c r="DL8" s="294"/>
      <c r="DM8" s="294"/>
      <c r="DN8" s="294"/>
      <c r="DO8" s="294"/>
      <c r="DP8" s="294"/>
      <c r="DQ8" s="294"/>
      <c r="DR8" s="294"/>
      <c r="DS8" s="294"/>
      <c r="DT8" s="294"/>
      <c r="DU8" s="294"/>
      <c r="DV8" s="294"/>
      <c r="DW8" s="294"/>
      <c r="DX8" s="294"/>
      <c r="DY8" s="294"/>
      <c r="DZ8" s="294"/>
      <c r="EA8" s="294"/>
      <c r="EB8" s="287"/>
      <c r="EC8" s="287"/>
      <c r="ED8" s="287"/>
    </row>
    <row r="9" spans="1:134" ht="15" x14ac:dyDescent="0.25">
      <c r="A9" s="295"/>
      <c r="B9" s="274"/>
      <c r="C9" s="274"/>
      <c r="D9" s="274"/>
      <c r="E9" s="274"/>
      <c r="F9" s="274"/>
      <c r="G9" s="274"/>
      <c r="H9" s="274"/>
      <c r="I9" s="274"/>
      <c r="J9" s="274"/>
      <c r="K9" s="274"/>
      <c r="L9" s="274"/>
      <c r="M9" s="274"/>
      <c r="N9" s="274"/>
      <c r="O9" s="274"/>
      <c r="P9" s="274"/>
      <c r="Q9" s="274"/>
      <c r="R9" s="274"/>
      <c r="S9" s="274"/>
      <c r="T9" s="275"/>
      <c r="U9" s="289">
        <f t="shared" si="0"/>
        <v>43586</v>
      </c>
      <c r="V9" s="290" t="s">
        <v>229</v>
      </c>
      <c r="W9" s="291" t="s">
        <v>229</v>
      </c>
      <c r="X9" s="292">
        <v>145</v>
      </c>
      <c r="Y9" s="293">
        <v>106.892</v>
      </c>
      <c r="Z9" s="294">
        <v>149.23699999999999</v>
      </c>
      <c r="AA9" s="294">
        <v>96.519000000000005</v>
      </c>
      <c r="AB9" s="294">
        <v>316.58499999999998</v>
      </c>
      <c r="AC9" s="294">
        <v>236.554</v>
      </c>
      <c r="AD9" s="294">
        <v>176.84100000000001</v>
      </c>
      <c r="AE9" s="294">
        <v>153.85900000000001</v>
      </c>
      <c r="AF9" s="294">
        <v>130.88300000000001</v>
      </c>
      <c r="AG9" s="294">
        <v>157.93</v>
      </c>
      <c r="AH9" s="294">
        <v>107.818</v>
      </c>
      <c r="AI9" s="294">
        <v>101.751</v>
      </c>
      <c r="AJ9" s="294">
        <v>133.24700000000001</v>
      </c>
      <c r="AK9" s="294">
        <v>232.65199999999999</v>
      </c>
      <c r="AL9" s="294">
        <v>137.26499999999999</v>
      </c>
      <c r="AM9" s="294">
        <v>157.88</v>
      </c>
      <c r="AN9" s="294">
        <v>280.28699999999998</v>
      </c>
      <c r="AO9" s="294">
        <v>240.38499999999999</v>
      </c>
      <c r="AP9" s="294">
        <v>132.25200000000001</v>
      </c>
      <c r="AQ9" s="294">
        <v>157.44300000000001</v>
      </c>
      <c r="AR9" s="294">
        <v>208.721</v>
      </c>
      <c r="AS9" s="294">
        <v>218.89500000000001</v>
      </c>
      <c r="AT9" s="294">
        <v>73.619</v>
      </c>
      <c r="AU9" s="294">
        <v>135.75</v>
      </c>
      <c r="AV9" s="294">
        <v>186.93600000000001</v>
      </c>
      <c r="AW9" s="294">
        <v>227.07400000000001</v>
      </c>
      <c r="AX9" s="294">
        <v>167.72900000000001</v>
      </c>
      <c r="AY9" s="294">
        <v>141.60900000000001</v>
      </c>
      <c r="AZ9" s="294">
        <v>223.05699999999999</v>
      </c>
      <c r="BA9" s="294">
        <v>263.399</v>
      </c>
      <c r="BB9" s="294">
        <v>90.387</v>
      </c>
      <c r="BC9" s="294">
        <v>136.47300000000001</v>
      </c>
      <c r="BD9" s="294">
        <v>106.96599999999999</v>
      </c>
      <c r="BE9" s="294">
        <v>126.197</v>
      </c>
      <c r="BF9" s="294">
        <v>155.273</v>
      </c>
      <c r="BG9" s="294">
        <v>135.309</v>
      </c>
      <c r="BH9" s="294"/>
      <c r="BI9" s="294"/>
      <c r="BJ9" s="294"/>
      <c r="BK9" s="294"/>
      <c r="BL9" s="294"/>
      <c r="BM9" s="294"/>
      <c r="BN9" s="294"/>
      <c r="BO9" s="294"/>
      <c r="BP9" s="294"/>
      <c r="BQ9" s="294"/>
      <c r="BR9" s="294"/>
      <c r="BS9" s="294"/>
      <c r="BT9" s="294"/>
      <c r="BU9" s="294"/>
      <c r="BV9" s="294"/>
      <c r="BW9" s="294"/>
      <c r="BX9" s="294"/>
      <c r="BY9" s="294"/>
      <c r="BZ9" s="294"/>
      <c r="CA9" s="294"/>
      <c r="CB9" s="294"/>
      <c r="CC9" s="294"/>
      <c r="CD9" s="294"/>
      <c r="CE9" s="294"/>
      <c r="CF9" s="294"/>
      <c r="CG9" s="294"/>
      <c r="CH9" s="294"/>
      <c r="CI9" s="294"/>
      <c r="CJ9" s="294"/>
      <c r="CK9" s="294"/>
      <c r="CL9" s="294"/>
      <c r="CM9" s="294"/>
      <c r="CN9" s="294"/>
      <c r="CO9" s="294"/>
      <c r="CP9" s="294"/>
      <c r="CQ9" s="294"/>
      <c r="CR9" s="294"/>
      <c r="CS9" s="294"/>
      <c r="CT9" s="294"/>
      <c r="CU9" s="294"/>
      <c r="CV9" s="294"/>
      <c r="CW9" s="294"/>
      <c r="CX9" s="294"/>
      <c r="CY9" s="294"/>
      <c r="CZ9" s="294"/>
      <c r="DA9" s="294"/>
      <c r="DB9" s="294"/>
      <c r="DC9" s="294"/>
      <c r="DD9" s="294"/>
      <c r="DE9" s="294"/>
      <c r="DF9" s="294"/>
      <c r="DG9" s="294"/>
      <c r="DH9" s="294"/>
      <c r="DI9" s="294"/>
      <c r="DJ9" s="294"/>
      <c r="DK9" s="294"/>
      <c r="DL9" s="294"/>
      <c r="DM9" s="294"/>
      <c r="DN9" s="294"/>
      <c r="DO9" s="294"/>
      <c r="DP9" s="294"/>
      <c r="DQ9" s="294"/>
      <c r="DR9" s="294"/>
      <c r="DS9" s="294"/>
      <c r="DT9" s="294"/>
      <c r="DU9" s="294"/>
      <c r="DV9" s="294"/>
      <c r="DW9" s="294"/>
      <c r="DX9" s="294"/>
      <c r="DY9" s="294"/>
      <c r="DZ9" s="294"/>
      <c r="EA9" s="294"/>
      <c r="EB9" s="287"/>
      <c r="EC9" s="287"/>
      <c r="ED9" s="287"/>
    </row>
    <row r="10" spans="1:134" ht="15" x14ac:dyDescent="0.25">
      <c r="A10" s="295"/>
      <c r="B10" s="274">
        <v>1</v>
      </c>
      <c r="C10" s="274" t="str">
        <f>LOOKUP($B$10,NodeID,RangeName)</f>
        <v>BMESA_IN</v>
      </c>
      <c r="D10" s="274"/>
      <c r="E10" s="274"/>
      <c r="F10" s="274"/>
      <c r="G10" s="274"/>
      <c r="H10" s="274"/>
      <c r="I10" s="274"/>
      <c r="J10" s="274"/>
      <c r="K10" s="274"/>
      <c r="L10" s="274"/>
      <c r="M10" s="274"/>
      <c r="N10" s="274"/>
      <c r="O10" s="274"/>
      <c r="P10" s="274"/>
      <c r="Q10" s="274"/>
      <c r="R10" s="274"/>
      <c r="S10" s="274"/>
      <c r="T10" s="275"/>
      <c r="U10" s="289">
        <f t="shared" si="0"/>
        <v>43617</v>
      </c>
      <c r="V10" s="290" t="s">
        <v>229</v>
      </c>
      <c r="W10" s="291" t="s">
        <v>229</v>
      </c>
      <c r="X10" s="292">
        <v>215</v>
      </c>
      <c r="Y10" s="293">
        <v>123.652</v>
      </c>
      <c r="Z10" s="294">
        <v>294.51799999999997</v>
      </c>
      <c r="AA10" s="294">
        <v>276.18200000000002</v>
      </c>
      <c r="AB10" s="294">
        <v>539.00599999999997</v>
      </c>
      <c r="AC10" s="294">
        <v>287.46699999999998</v>
      </c>
      <c r="AD10" s="294">
        <v>263.791</v>
      </c>
      <c r="AE10" s="294">
        <v>157.99700000000001</v>
      </c>
      <c r="AF10" s="294">
        <v>172.01599999999999</v>
      </c>
      <c r="AG10" s="294">
        <v>134.17599999999999</v>
      </c>
      <c r="AH10" s="294">
        <v>182.054</v>
      </c>
      <c r="AI10" s="294">
        <v>215</v>
      </c>
      <c r="AJ10" s="294">
        <v>115.745</v>
      </c>
      <c r="AK10" s="294">
        <v>363.976</v>
      </c>
      <c r="AL10" s="294">
        <v>155.67599999999999</v>
      </c>
      <c r="AM10" s="294">
        <v>439.64</v>
      </c>
      <c r="AN10" s="294">
        <v>295.07</v>
      </c>
      <c r="AO10" s="294">
        <v>417.70800000000003</v>
      </c>
      <c r="AP10" s="294">
        <v>163.41</v>
      </c>
      <c r="AQ10" s="294">
        <v>285.46800000000002</v>
      </c>
      <c r="AR10" s="294">
        <v>165.23</v>
      </c>
      <c r="AS10" s="294">
        <v>175.15199999999999</v>
      </c>
      <c r="AT10" s="294">
        <v>65.096000000000004</v>
      </c>
      <c r="AU10" s="294">
        <v>202.21799999999999</v>
      </c>
      <c r="AV10" s="294">
        <v>136.738</v>
      </c>
      <c r="AW10" s="294">
        <v>270.10000000000002</v>
      </c>
      <c r="AX10" s="294">
        <v>189.22</v>
      </c>
      <c r="AY10" s="294">
        <v>130.43299999999999</v>
      </c>
      <c r="AZ10" s="294">
        <v>472.12299999999999</v>
      </c>
      <c r="BA10" s="294">
        <v>278.36900000000003</v>
      </c>
      <c r="BB10" s="294">
        <v>229.202</v>
      </c>
      <c r="BC10" s="294">
        <v>406.928</v>
      </c>
      <c r="BD10" s="294">
        <v>45.265000000000001</v>
      </c>
      <c r="BE10" s="294">
        <v>178.46700000000001</v>
      </c>
      <c r="BF10" s="294">
        <v>283.94200000000001</v>
      </c>
      <c r="BG10" s="294">
        <v>308.84699999999998</v>
      </c>
      <c r="BH10" s="294"/>
      <c r="BI10" s="294"/>
      <c r="BJ10" s="294"/>
      <c r="BK10" s="294"/>
      <c r="BL10" s="294"/>
      <c r="BM10" s="294"/>
      <c r="BN10" s="294"/>
      <c r="BO10" s="294"/>
      <c r="BP10" s="294"/>
      <c r="BQ10" s="294"/>
      <c r="BR10" s="294"/>
      <c r="BS10" s="294"/>
      <c r="BT10" s="294"/>
      <c r="BU10" s="294"/>
      <c r="BV10" s="294"/>
      <c r="BW10" s="294"/>
      <c r="BX10" s="294"/>
      <c r="BY10" s="294"/>
      <c r="BZ10" s="294"/>
      <c r="CA10" s="294"/>
      <c r="CB10" s="294"/>
      <c r="CC10" s="294"/>
      <c r="CD10" s="294"/>
      <c r="CE10" s="294"/>
      <c r="CF10" s="294"/>
      <c r="CG10" s="294"/>
      <c r="CH10" s="294"/>
      <c r="CI10" s="294"/>
      <c r="CJ10" s="294"/>
      <c r="CK10" s="294"/>
      <c r="CL10" s="294"/>
      <c r="CM10" s="294"/>
      <c r="CN10" s="294"/>
      <c r="CO10" s="294"/>
      <c r="CP10" s="294"/>
      <c r="CQ10" s="294"/>
      <c r="CR10" s="294"/>
      <c r="CS10" s="294"/>
      <c r="CT10" s="294"/>
      <c r="CU10" s="294"/>
      <c r="CV10" s="294"/>
      <c r="CW10" s="294"/>
      <c r="CX10" s="294"/>
      <c r="CY10" s="294"/>
      <c r="CZ10" s="294"/>
      <c r="DA10" s="294"/>
      <c r="DB10" s="294"/>
      <c r="DC10" s="294"/>
      <c r="DD10" s="294"/>
      <c r="DE10" s="294"/>
      <c r="DF10" s="294"/>
      <c r="DG10" s="294"/>
      <c r="DH10" s="294"/>
      <c r="DI10" s="294"/>
      <c r="DJ10" s="294"/>
      <c r="DK10" s="294"/>
      <c r="DL10" s="294"/>
      <c r="DM10" s="294"/>
      <c r="DN10" s="294"/>
      <c r="DO10" s="294"/>
      <c r="DP10" s="294"/>
      <c r="DQ10" s="294"/>
      <c r="DR10" s="294"/>
      <c r="DS10" s="294"/>
      <c r="DT10" s="294"/>
      <c r="DU10" s="294"/>
      <c r="DV10" s="294"/>
      <c r="DW10" s="294"/>
      <c r="DX10" s="294"/>
      <c r="DY10" s="294"/>
      <c r="DZ10" s="294"/>
      <c r="EA10" s="294"/>
      <c r="EB10" s="287"/>
      <c r="EC10" s="287"/>
      <c r="ED10" s="287"/>
    </row>
    <row r="11" spans="1:134" ht="15" x14ac:dyDescent="0.25">
      <c r="A11" s="295"/>
      <c r="B11" s="274"/>
      <c r="C11" s="274"/>
      <c r="D11" s="274"/>
      <c r="E11" s="274"/>
      <c r="F11" s="274"/>
      <c r="G11" s="274"/>
      <c r="H11" s="274"/>
      <c r="I11" s="274"/>
      <c r="J11" s="274"/>
      <c r="K11" s="274"/>
      <c r="L11" s="274"/>
      <c r="M11" s="274"/>
      <c r="N11" s="274"/>
      <c r="O11" s="274"/>
      <c r="P11" s="274"/>
      <c r="Q11" s="274"/>
      <c r="R11" s="274"/>
      <c r="S11" s="274"/>
      <c r="T11" s="275"/>
      <c r="U11" s="289">
        <f t="shared" si="0"/>
        <v>43647</v>
      </c>
      <c r="V11" s="290" t="s">
        <v>229</v>
      </c>
      <c r="W11" s="291" t="s">
        <v>229</v>
      </c>
      <c r="X11" s="292">
        <v>80</v>
      </c>
      <c r="Y11" s="293">
        <v>46.753</v>
      </c>
      <c r="Z11" s="294">
        <v>178.99100000000001</v>
      </c>
      <c r="AA11" s="294">
        <v>182.94200000000001</v>
      </c>
      <c r="AB11" s="294">
        <v>274.13099999999997</v>
      </c>
      <c r="AC11" s="294">
        <v>94.617000000000004</v>
      </c>
      <c r="AD11" s="294">
        <v>115.51900000000001</v>
      </c>
      <c r="AE11" s="294">
        <v>55.27</v>
      </c>
      <c r="AF11" s="294">
        <v>73.709999999999994</v>
      </c>
      <c r="AG11" s="294">
        <v>57.058</v>
      </c>
      <c r="AH11" s="294">
        <v>80</v>
      </c>
      <c r="AI11" s="294">
        <v>111.33</v>
      </c>
      <c r="AJ11" s="294">
        <v>42.116</v>
      </c>
      <c r="AK11" s="294">
        <v>176.03</v>
      </c>
      <c r="AL11" s="294">
        <v>50.186</v>
      </c>
      <c r="AM11" s="294">
        <v>424.53399999999999</v>
      </c>
      <c r="AN11" s="294">
        <v>120.121</v>
      </c>
      <c r="AO11" s="294">
        <v>155.44</v>
      </c>
      <c r="AP11" s="294">
        <v>88</v>
      </c>
      <c r="AQ11" s="294">
        <v>186.904</v>
      </c>
      <c r="AR11" s="294">
        <v>49.442999999999998</v>
      </c>
      <c r="AS11" s="294">
        <v>52.710999999999999</v>
      </c>
      <c r="AT11" s="294">
        <v>23.13</v>
      </c>
      <c r="AU11" s="294">
        <v>58.503999999999998</v>
      </c>
      <c r="AV11" s="294">
        <v>50.356999999999999</v>
      </c>
      <c r="AW11" s="294">
        <v>112.839</v>
      </c>
      <c r="AX11" s="294">
        <v>73.034999999999997</v>
      </c>
      <c r="AY11" s="294">
        <v>48.424999999999997</v>
      </c>
      <c r="AZ11" s="294">
        <v>227.43899999999999</v>
      </c>
      <c r="BA11" s="294">
        <v>149.44</v>
      </c>
      <c r="BB11" s="294">
        <v>71.625</v>
      </c>
      <c r="BC11" s="294">
        <v>212.37700000000001</v>
      </c>
      <c r="BD11" s="294">
        <v>20.457000000000001</v>
      </c>
      <c r="BE11" s="294">
        <v>61.23</v>
      </c>
      <c r="BF11" s="294">
        <v>95.605000000000004</v>
      </c>
      <c r="BG11" s="294">
        <v>102.628</v>
      </c>
      <c r="BH11" s="294"/>
      <c r="BI11" s="294"/>
      <c r="BJ11" s="294"/>
      <c r="BK11" s="294"/>
      <c r="BL11" s="294"/>
      <c r="BM11" s="294"/>
      <c r="BN11" s="294"/>
      <c r="BO11" s="294"/>
      <c r="BP11" s="294"/>
      <c r="BQ11" s="294"/>
      <c r="BR11" s="294"/>
      <c r="BS11" s="294"/>
      <c r="BT11" s="294"/>
      <c r="BU11" s="294"/>
      <c r="BV11" s="294"/>
      <c r="BW11" s="294"/>
      <c r="BX11" s="294"/>
      <c r="BY11" s="294"/>
      <c r="BZ11" s="294"/>
      <c r="CA11" s="294"/>
      <c r="CB11" s="294"/>
      <c r="CC11" s="294"/>
      <c r="CD11" s="294"/>
      <c r="CE11" s="294"/>
      <c r="CF11" s="294"/>
      <c r="CG11" s="294"/>
      <c r="CH11" s="294"/>
      <c r="CI11" s="294"/>
      <c r="CJ11" s="294"/>
      <c r="CK11" s="294"/>
      <c r="CL11" s="294"/>
      <c r="CM11" s="294"/>
      <c r="CN11" s="294"/>
      <c r="CO11" s="294"/>
      <c r="CP11" s="294"/>
      <c r="CQ11" s="294"/>
      <c r="CR11" s="294"/>
      <c r="CS11" s="294"/>
      <c r="CT11" s="294"/>
      <c r="CU11" s="294"/>
      <c r="CV11" s="294"/>
      <c r="CW11" s="294"/>
      <c r="CX11" s="294"/>
      <c r="CY11" s="294"/>
      <c r="CZ11" s="294"/>
      <c r="DA11" s="294"/>
      <c r="DB11" s="294"/>
      <c r="DC11" s="294"/>
      <c r="DD11" s="294"/>
      <c r="DE11" s="294"/>
      <c r="DF11" s="294"/>
      <c r="DG11" s="294"/>
      <c r="DH11" s="294"/>
      <c r="DI11" s="294"/>
      <c r="DJ11" s="294"/>
      <c r="DK11" s="294"/>
      <c r="DL11" s="294"/>
      <c r="DM11" s="294"/>
      <c r="DN11" s="294"/>
      <c r="DO11" s="294"/>
      <c r="DP11" s="294"/>
      <c r="DQ11" s="294"/>
      <c r="DR11" s="294"/>
      <c r="DS11" s="294"/>
      <c r="DT11" s="294"/>
      <c r="DU11" s="294"/>
      <c r="DV11" s="294"/>
      <c r="DW11" s="294"/>
      <c r="DX11" s="294"/>
      <c r="DY11" s="294"/>
      <c r="DZ11" s="294"/>
      <c r="EA11" s="294"/>
      <c r="EB11" s="287"/>
      <c r="EC11" s="287"/>
      <c r="ED11" s="287"/>
    </row>
    <row r="12" spans="1:134" ht="15" x14ac:dyDescent="0.25">
      <c r="A12" s="295"/>
      <c r="B12" s="274"/>
      <c r="C12" s="274"/>
      <c r="D12" s="274"/>
      <c r="E12" s="274"/>
      <c r="F12" s="274"/>
      <c r="G12" s="274"/>
      <c r="H12" s="274"/>
      <c r="I12" s="274"/>
      <c r="J12" s="274"/>
      <c r="K12" s="274"/>
      <c r="L12" s="274"/>
      <c r="M12" s="274"/>
      <c r="N12" s="274"/>
      <c r="O12" s="274"/>
      <c r="P12" s="274"/>
      <c r="Q12" s="274"/>
      <c r="R12" s="274"/>
      <c r="S12" s="274"/>
      <c r="T12" s="275"/>
      <c r="U12" s="289">
        <f t="shared" si="0"/>
        <v>43678</v>
      </c>
      <c r="V12" s="290" t="s">
        <v>229</v>
      </c>
      <c r="W12" s="291" t="s">
        <v>229</v>
      </c>
      <c r="X12" s="292">
        <v>45</v>
      </c>
      <c r="Y12" s="293">
        <v>29.155000000000001</v>
      </c>
      <c r="Z12" s="294">
        <v>91.896000000000001</v>
      </c>
      <c r="AA12" s="294">
        <v>73.585999999999999</v>
      </c>
      <c r="AB12" s="294">
        <v>108.038</v>
      </c>
      <c r="AC12" s="294">
        <v>45.534999999999997</v>
      </c>
      <c r="AD12" s="294">
        <v>48.363</v>
      </c>
      <c r="AE12" s="294">
        <v>36.506</v>
      </c>
      <c r="AF12" s="294">
        <v>39.475999999999999</v>
      </c>
      <c r="AG12" s="294">
        <v>45.014000000000003</v>
      </c>
      <c r="AH12" s="294">
        <v>39.243000000000002</v>
      </c>
      <c r="AI12" s="294">
        <v>48.991999999999997</v>
      </c>
      <c r="AJ12" s="294">
        <v>40.203000000000003</v>
      </c>
      <c r="AK12" s="294">
        <v>61.210999999999999</v>
      </c>
      <c r="AL12" s="294">
        <v>30.821999999999999</v>
      </c>
      <c r="AM12" s="294">
        <v>120.399</v>
      </c>
      <c r="AN12" s="294">
        <v>47.573</v>
      </c>
      <c r="AO12" s="294">
        <v>69.165000000000006</v>
      </c>
      <c r="AP12" s="294">
        <v>39.472999999999999</v>
      </c>
      <c r="AQ12" s="294">
        <v>75.180999999999997</v>
      </c>
      <c r="AR12" s="294">
        <v>38.198999999999998</v>
      </c>
      <c r="AS12" s="294">
        <v>41.46</v>
      </c>
      <c r="AT12" s="294">
        <v>17.079999999999998</v>
      </c>
      <c r="AU12" s="294">
        <v>36.253999999999998</v>
      </c>
      <c r="AV12" s="294">
        <v>31.248999999999999</v>
      </c>
      <c r="AW12" s="294">
        <v>52.649000000000001</v>
      </c>
      <c r="AX12" s="294">
        <v>48.844999999999999</v>
      </c>
      <c r="AY12" s="294">
        <v>36.572000000000003</v>
      </c>
      <c r="AZ12" s="294">
        <v>77.412999999999997</v>
      </c>
      <c r="BA12" s="294">
        <v>53.006999999999998</v>
      </c>
      <c r="BB12" s="294">
        <v>40.621000000000002</v>
      </c>
      <c r="BC12" s="294">
        <v>63.912999999999997</v>
      </c>
      <c r="BD12" s="294">
        <v>19.305</v>
      </c>
      <c r="BE12" s="294">
        <v>40.31</v>
      </c>
      <c r="BF12" s="294">
        <v>47.23</v>
      </c>
      <c r="BG12" s="294">
        <v>41.014000000000003</v>
      </c>
      <c r="BH12" s="294"/>
      <c r="BI12" s="294"/>
      <c r="BJ12" s="294"/>
      <c r="BK12" s="294"/>
      <c r="BL12" s="294"/>
      <c r="BM12" s="294"/>
      <c r="BN12" s="294"/>
      <c r="BO12" s="294"/>
      <c r="BP12" s="294"/>
      <c r="BQ12" s="294"/>
      <c r="BR12" s="294"/>
      <c r="BS12" s="294"/>
      <c r="BT12" s="294"/>
      <c r="BU12" s="294"/>
      <c r="BV12" s="294"/>
      <c r="BW12" s="294"/>
      <c r="BX12" s="294"/>
      <c r="BY12" s="294"/>
      <c r="BZ12" s="294"/>
      <c r="CA12" s="294"/>
      <c r="CB12" s="294"/>
      <c r="CC12" s="294"/>
      <c r="CD12" s="294"/>
      <c r="CE12" s="294"/>
      <c r="CF12" s="294"/>
      <c r="CG12" s="294"/>
      <c r="CH12" s="294"/>
      <c r="CI12" s="294"/>
      <c r="CJ12" s="294"/>
      <c r="CK12" s="294"/>
      <c r="CL12" s="294"/>
      <c r="CM12" s="294"/>
      <c r="CN12" s="294"/>
      <c r="CO12" s="294"/>
      <c r="CP12" s="294"/>
      <c r="CQ12" s="294"/>
      <c r="CR12" s="294"/>
      <c r="CS12" s="294"/>
      <c r="CT12" s="294"/>
      <c r="CU12" s="294"/>
      <c r="CV12" s="294"/>
      <c r="CW12" s="294"/>
      <c r="CX12" s="294"/>
      <c r="CY12" s="294"/>
      <c r="CZ12" s="294"/>
      <c r="DA12" s="294"/>
      <c r="DB12" s="294"/>
      <c r="DC12" s="294"/>
      <c r="DD12" s="294"/>
      <c r="DE12" s="294"/>
      <c r="DF12" s="294"/>
      <c r="DG12" s="294"/>
      <c r="DH12" s="294"/>
      <c r="DI12" s="294"/>
      <c r="DJ12" s="294"/>
      <c r="DK12" s="294"/>
      <c r="DL12" s="294"/>
      <c r="DM12" s="294"/>
      <c r="DN12" s="294"/>
      <c r="DO12" s="294"/>
      <c r="DP12" s="294"/>
      <c r="DQ12" s="294"/>
      <c r="DR12" s="294"/>
      <c r="DS12" s="294"/>
      <c r="DT12" s="294"/>
      <c r="DU12" s="294"/>
      <c r="DV12" s="294"/>
      <c r="DW12" s="294"/>
      <c r="DX12" s="294"/>
      <c r="DY12" s="294"/>
      <c r="DZ12" s="294"/>
      <c r="EA12" s="294"/>
      <c r="EB12" s="287"/>
      <c r="EC12" s="287"/>
      <c r="ED12" s="287"/>
    </row>
    <row r="13" spans="1:134" ht="15" x14ac:dyDescent="0.25">
      <c r="A13" s="295"/>
      <c r="B13" s="274"/>
      <c r="C13" s="274"/>
      <c r="D13" s="274"/>
      <c r="E13" s="274"/>
      <c r="F13" s="274"/>
      <c r="G13" s="274"/>
      <c r="H13" s="274"/>
      <c r="I13" s="274"/>
      <c r="J13" s="274"/>
      <c r="K13" s="274"/>
      <c r="L13" s="274"/>
      <c r="M13" s="274"/>
      <c r="N13" s="274"/>
      <c r="O13" s="274"/>
      <c r="P13" s="274"/>
      <c r="Q13" s="274"/>
      <c r="R13" s="274"/>
      <c r="S13" s="274"/>
      <c r="T13" s="275"/>
      <c r="U13" s="289">
        <f t="shared" si="0"/>
        <v>43709</v>
      </c>
      <c r="V13" s="290" t="s">
        <v>229</v>
      </c>
      <c r="W13" s="291" t="s">
        <v>229</v>
      </c>
      <c r="X13" s="292">
        <v>33</v>
      </c>
      <c r="Y13" s="293">
        <v>22.364999999999998</v>
      </c>
      <c r="Z13" s="294">
        <v>68.334999999999994</v>
      </c>
      <c r="AA13" s="294">
        <v>33.965000000000003</v>
      </c>
      <c r="AB13" s="294">
        <v>56.231000000000002</v>
      </c>
      <c r="AC13" s="294">
        <v>42.408000000000001</v>
      </c>
      <c r="AD13" s="294">
        <v>46.631999999999998</v>
      </c>
      <c r="AE13" s="294">
        <v>28.46</v>
      </c>
      <c r="AF13" s="294">
        <v>34.415999999999997</v>
      </c>
      <c r="AG13" s="294">
        <v>27.850999999999999</v>
      </c>
      <c r="AH13" s="294">
        <v>28.902999999999999</v>
      </c>
      <c r="AI13" s="294">
        <v>28.292000000000002</v>
      </c>
      <c r="AJ13" s="294">
        <v>33</v>
      </c>
      <c r="AK13" s="294">
        <v>47.957000000000001</v>
      </c>
      <c r="AL13" s="294">
        <v>26.361999999999998</v>
      </c>
      <c r="AM13" s="294">
        <v>53.743000000000002</v>
      </c>
      <c r="AN13" s="294">
        <v>35.067</v>
      </c>
      <c r="AO13" s="294">
        <v>49.38</v>
      </c>
      <c r="AP13" s="294">
        <v>26.08</v>
      </c>
      <c r="AQ13" s="294">
        <v>40.340000000000003</v>
      </c>
      <c r="AR13" s="294">
        <v>30.728000000000002</v>
      </c>
      <c r="AS13" s="294">
        <v>27.923999999999999</v>
      </c>
      <c r="AT13" s="294">
        <v>17.888999999999999</v>
      </c>
      <c r="AU13" s="294">
        <v>51.472999999999999</v>
      </c>
      <c r="AV13" s="294">
        <v>30.02</v>
      </c>
      <c r="AW13" s="294">
        <v>33.945</v>
      </c>
      <c r="AX13" s="294">
        <v>34.878</v>
      </c>
      <c r="AY13" s="294">
        <v>34.642000000000003</v>
      </c>
      <c r="AZ13" s="294">
        <v>43.899000000000001</v>
      </c>
      <c r="BA13" s="294">
        <v>35</v>
      </c>
      <c r="BB13" s="294">
        <v>25.376000000000001</v>
      </c>
      <c r="BC13" s="294">
        <v>36.835000000000001</v>
      </c>
      <c r="BD13" s="294">
        <v>17.234999999999999</v>
      </c>
      <c r="BE13" s="294">
        <v>55.688000000000002</v>
      </c>
      <c r="BF13" s="294">
        <v>41.805999999999997</v>
      </c>
      <c r="BG13" s="294">
        <v>31.710999999999999</v>
      </c>
      <c r="BH13" s="294"/>
      <c r="BI13" s="294"/>
      <c r="BJ13" s="294"/>
      <c r="BK13" s="294"/>
      <c r="BL13" s="294"/>
      <c r="BM13" s="294"/>
      <c r="BN13" s="294"/>
      <c r="BO13" s="294"/>
      <c r="BP13" s="294"/>
      <c r="BQ13" s="294"/>
      <c r="BR13" s="294"/>
      <c r="BS13" s="294"/>
      <c r="BT13" s="294"/>
      <c r="BU13" s="294"/>
      <c r="BV13" s="294"/>
      <c r="BW13" s="294"/>
      <c r="BX13" s="294"/>
      <c r="BY13" s="294"/>
      <c r="BZ13" s="294"/>
      <c r="CA13" s="294"/>
      <c r="CB13" s="294"/>
      <c r="CC13" s="294"/>
      <c r="CD13" s="294"/>
      <c r="CE13" s="294"/>
      <c r="CF13" s="294"/>
      <c r="CG13" s="294"/>
      <c r="CH13" s="294"/>
      <c r="CI13" s="294"/>
      <c r="CJ13" s="294"/>
      <c r="CK13" s="294"/>
      <c r="CL13" s="294"/>
      <c r="CM13" s="294"/>
      <c r="CN13" s="294"/>
      <c r="CO13" s="294"/>
      <c r="CP13" s="294"/>
      <c r="CQ13" s="294"/>
      <c r="CR13" s="294"/>
      <c r="CS13" s="294"/>
      <c r="CT13" s="294"/>
      <c r="CU13" s="294"/>
      <c r="CV13" s="294"/>
      <c r="CW13" s="294"/>
      <c r="CX13" s="294"/>
      <c r="CY13" s="294"/>
      <c r="CZ13" s="294"/>
      <c r="DA13" s="294"/>
      <c r="DB13" s="294"/>
      <c r="DC13" s="294"/>
      <c r="DD13" s="294"/>
      <c r="DE13" s="294"/>
      <c r="DF13" s="294"/>
      <c r="DG13" s="294"/>
      <c r="DH13" s="294"/>
      <c r="DI13" s="294"/>
      <c r="DJ13" s="294"/>
      <c r="DK13" s="294"/>
      <c r="DL13" s="294"/>
      <c r="DM13" s="294"/>
      <c r="DN13" s="294"/>
      <c r="DO13" s="294"/>
      <c r="DP13" s="294"/>
      <c r="DQ13" s="294"/>
      <c r="DR13" s="294"/>
      <c r="DS13" s="294"/>
      <c r="DT13" s="294"/>
      <c r="DU13" s="294"/>
      <c r="DV13" s="294"/>
      <c r="DW13" s="294"/>
      <c r="DX13" s="294"/>
      <c r="DY13" s="294"/>
      <c r="DZ13" s="294"/>
      <c r="EA13" s="294"/>
      <c r="EB13" s="287"/>
      <c r="EC13" s="287"/>
      <c r="ED13" s="287"/>
    </row>
    <row r="14" spans="1:134" ht="15" x14ac:dyDescent="0.25">
      <c r="A14" s="295"/>
      <c r="B14" s="274"/>
      <c r="C14" s="274"/>
      <c r="D14" s="274"/>
      <c r="E14" s="274"/>
      <c r="F14" s="274"/>
      <c r="G14" s="274"/>
      <c r="H14" s="274"/>
      <c r="I14" s="274"/>
      <c r="J14" s="274"/>
      <c r="K14" s="274"/>
      <c r="L14" s="274"/>
      <c r="M14" s="274"/>
      <c r="N14" s="274"/>
      <c r="O14" s="274"/>
      <c r="P14" s="274"/>
      <c r="Q14" s="274"/>
      <c r="R14" s="274"/>
      <c r="S14" s="274"/>
      <c r="T14" s="275"/>
      <c r="U14" s="289">
        <f t="shared" si="0"/>
        <v>43739</v>
      </c>
      <c r="V14" s="290" t="s">
        <v>229</v>
      </c>
      <c r="W14" s="291" t="s">
        <v>229</v>
      </c>
      <c r="X14" s="292">
        <v>34.869999999999997</v>
      </c>
      <c r="Y14" s="293">
        <v>24.178999999999998</v>
      </c>
      <c r="Z14" s="294">
        <v>47.36</v>
      </c>
      <c r="AA14" s="294">
        <v>31.065000000000001</v>
      </c>
      <c r="AB14" s="294">
        <v>51.661999999999999</v>
      </c>
      <c r="AC14" s="294">
        <v>75.042000000000002</v>
      </c>
      <c r="AD14" s="294">
        <v>58.468000000000004</v>
      </c>
      <c r="AE14" s="294">
        <v>24.187000000000001</v>
      </c>
      <c r="AF14" s="294">
        <v>29.11</v>
      </c>
      <c r="AG14" s="294">
        <v>28.646999999999998</v>
      </c>
      <c r="AH14" s="294">
        <v>47.241999999999997</v>
      </c>
      <c r="AI14" s="294">
        <v>25.978999999999999</v>
      </c>
      <c r="AJ14" s="294">
        <v>23.52</v>
      </c>
      <c r="AK14" s="294">
        <v>44.795999999999999</v>
      </c>
      <c r="AL14" s="294">
        <v>25.949000000000002</v>
      </c>
      <c r="AM14" s="294">
        <v>53.436999999999998</v>
      </c>
      <c r="AN14" s="294">
        <v>40.061999999999998</v>
      </c>
      <c r="AO14" s="294">
        <v>52.408999999999999</v>
      </c>
      <c r="AP14" s="294">
        <v>31.47</v>
      </c>
      <c r="AQ14" s="294">
        <v>32.414000000000001</v>
      </c>
      <c r="AR14" s="294">
        <v>25.846</v>
      </c>
      <c r="AS14" s="294">
        <v>24.716999999999999</v>
      </c>
      <c r="AT14" s="294">
        <v>25.189</v>
      </c>
      <c r="AU14" s="294">
        <v>33.328000000000003</v>
      </c>
      <c r="AV14" s="294">
        <v>29.061</v>
      </c>
      <c r="AW14" s="294">
        <v>46.417000000000002</v>
      </c>
      <c r="AX14" s="294">
        <v>55.2</v>
      </c>
      <c r="AY14" s="294">
        <v>32.524000000000001</v>
      </c>
      <c r="AZ14" s="294">
        <v>37.906999999999996</v>
      </c>
      <c r="BA14" s="294">
        <v>34.265999999999998</v>
      </c>
      <c r="BB14" s="294">
        <v>25.623999999999999</v>
      </c>
      <c r="BC14" s="294">
        <v>35.267000000000003</v>
      </c>
      <c r="BD14" s="294">
        <v>16.146000000000001</v>
      </c>
      <c r="BE14" s="294">
        <v>49.575000000000003</v>
      </c>
      <c r="BF14" s="294">
        <v>52.887999999999998</v>
      </c>
      <c r="BG14" s="294">
        <v>26.696000000000002</v>
      </c>
      <c r="BH14" s="294"/>
      <c r="BI14" s="294"/>
      <c r="BJ14" s="294"/>
      <c r="BK14" s="294"/>
      <c r="BL14" s="294"/>
      <c r="BM14" s="294"/>
      <c r="BN14" s="294"/>
      <c r="BO14" s="294"/>
      <c r="BP14" s="294"/>
      <c r="BQ14" s="294"/>
      <c r="BR14" s="294"/>
      <c r="BS14" s="294"/>
      <c r="BT14" s="294"/>
      <c r="BU14" s="294"/>
      <c r="BV14" s="294"/>
      <c r="BW14" s="294"/>
      <c r="BX14" s="294"/>
      <c r="BY14" s="294"/>
      <c r="BZ14" s="294"/>
      <c r="CA14" s="294"/>
      <c r="CB14" s="294"/>
      <c r="CC14" s="294"/>
      <c r="CD14" s="294"/>
      <c r="CE14" s="294"/>
      <c r="CF14" s="294"/>
      <c r="CG14" s="294"/>
      <c r="CH14" s="294"/>
      <c r="CI14" s="294"/>
      <c r="CJ14" s="294"/>
      <c r="CK14" s="294"/>
      <c r="CL14" s="294"/>
      <c r="CM14" s="294"/>
      <c r="CN14" s="294"/>
      <c r="CO14" s="294"/>
      <c r="CP14" s="294"/>
      <c r="CQ14" s="294"/>
      <c r="CR14" s="294"/>
      <c r="CS14" s="294"/>
      <c r="CT14" s="294"/>
      <c r="CU14" s="294"/>
      <c r="CV14" s="294"/>
      <c r="CW14" s="294"/>
      <c r="CX14" s="294"/>
      <c r="CY14" s="294"/>
      <c r="CZ14" s="294"/>
      <c r="DA14" s="294"/>
      <c r="DB14" s="294"/>
      <c r="DC14" s="294"/>
      <c r="DD14" s="294"/>
      <c r="DE14" s="294"/>
      <c r="DF14" s="294"/>
      <c r="DG14" s="294"/>
      <c r="DH14" s="294"/>
      <c r="DI14" s="294"/>
      <c r="DJ14" s="294"/>
      <c r="DK14" s="294"/>
      <c r="DL14" s="294"/>
      <c r="DM14" s="294"/>
      <c r="DN14" s="294"/>
      <c r="DO14" s="294"/>
      <c r="DP14" s="294"/>
      <c r="DQ14" s="294"/>
      <c r="DR14" s="294"/>
      <c r="DS14" s="294"/>
      <c r="DT14" s="294"/>
      <c r="DU14" s="294"/>
      <c r="DV14" s="294"/>
      <c r="DW14" s="294"/>
      <c r="DX14" s="294"/>
      <c r="DY14" s="294"/>
      <c r="DZ14" s="294"/>
      <c r="EA14" s="294"/>
      <c r="EB14" s="287"/>
      <c r="EC14" s="287"/>
      <c r="ED14" s="287"/>
    </row>
    <row r="15" spans="1:134" ht="15" x14ac:dyDescent="0.25">
      <c r="A15" s="295"/>
      <c r="B15" s="273" t="b">
        <v>1</v>
      </c>
      <c r="C15" s="273" t="b">
        <v>1</v>
      </c>
      <c r="D15" s="273" t="b">
        <v>1</v>
      </c>
      <c r="E15" s="274"/>
      <c r="F15" s="274"/>
      <c r="G15" s="274"/>
      <c r="H15" s="274"/>
      <c r="I15" s="274"/>
      <c r="J15" s="274"/>
      <c r="K15" s="274"/>
      <c r="L15" s="274"/>
      <c r="M15" s="274"/>
      <c r="N15" s="274"/>
      <c r="O15" s="274"/>
      <c r="P15" s="274"/>
      <c r="Q15" s="274"/>
      <c r="R15" s="274"/>
      <c r="S15" s="274"/>
      <c r="T15" s="275"/>
      <c r="U15" s="289">
        <f t="shared" si="0"/>
        <v>43770</v>
      </c>
      <c r="V15" s="290" t="s">
        <v>229</v>
      </c>
      <c r="W15" s="291" t="s">
        <v>229</v>
      </c>
      <c r="X15" s="292">
        <v>29.75</v>
      </c>
      <c r="Y15" s="293">
        <v>22.209</v>
      </c>
      <c r="Z15" s="294">
        <v>32.761000000000003</v>
      </c>
      <c r="AA15" s="294">
        <v>26.556999999999999</v>
      </c>
      <c r="AB15" s="294">
        <v>41.55</v>
      </c>
      <c r="AC15" s="294">
        <v>42.752000000000002</v>
      </c>
      <c r="AD15" s="294">
        <v>39.613999999999997</v>
      </c>
      <c r="AE15" s="294">
        <v>23.385999999999999</v>
      </c>
      <c r="AF15" s="294">
        <v>22.388000000000002</v>
      </c>
      <c r="AG15" s="294">
        <v>23.05</v>
      </c>
      <c r="AH15" s="294">
        <v>39.546999999999997</v>
      </c>
      <c r="AI15" s="294">
        <v>23.997</v>
      </c>
      <c r="AJ15" s="294">
        <v>19.643999999999998</v>
      </c>
      <c r="AK15" s="294">
        <v>34.579000000000001</v>
      </c>
      <c r="AL15" s="294">
        <v>23.984999999999999</v>
      </c>
      <c r="AM15" s="294">
        <v>40.408999999999999</v>
      </c>
      <c r="AN15" s="294">
        <v>30.916</v>
      </c>
      <c r="AO15" s="294">
        <v>36.707999999999998</v>
      </c>
      <c r="AP15" s="294">
        <v>25.937999999999999</v>
      </c>
      <c r="AQ15" s="294">
        <v>25.827999999999999</v>
      </c>
      <c r="AR15" s="294">
        <v>22.434000000000001</v>
      </c>
      <c r="AS15" s="294">
        <v>24.754999999999999</v>
      </c>
      <c r="AT15" s="294">
        <v>15.375999999999999</v>
      </c>
      <c r="AU15" s="294">
        <v>23.512</v>
      </c>
      <c r="AV15" s="294">
        <v>24.266999999999999</v>
      </c>
      <c r="AW15" s="294">
        <v>35.122</v>
      </c>
      <c r="AX15" s="294">
        <v>36.795000000000002</v>
      </c>
      <c r="AY15" s="294">
        <v>24.155999999999999</v>
      </c>
      <c r="AZ15" s="294">
        <v>32.692999999999998</v>
      </c>
      <c r="BA15" s="294">
        <v>31.34</v>
      </c>
      <c r="BB15" s="294">
        <v>25.587</v>
      </c>
      <c r="BC15" s="294">
        <v>29.218</v>
      </c>
      <c r="BD15" s="294">
        <v>13.477</v>
      </c>
      <c r="BE15" s="294">
        <v>29.047000000000001</v>
      </c>
      <c r="BF15" s="294">
        <v>32.265999999999998</v>
      </c>
      <c r="BG15" s="294">
        <v>25.041</v>
      </c>
      <c r="BH15" s="294"/>
      <c r="BI15" s="294"/>
      <c r="BJ15" s="294"/>
      <c r="BK15" s="294"/>
      <c r="BL15" s="294"/>
      <c r="BM15" s="294"/>
      <c r="BN15" s="294"/>
      <c r="BO15" s="294"/>
      <c r="BP15" s="294"/>
      <c r="BQ15" s="294"/>
      <c r="BR15" s="294"/>
      <c r="BS15" s="294"/>
      <c r="BT15" s="294"/>
      <c r="BU15" s="294"/>
      <c r="BV15" s="294"/>
      <c r="BW15" s="294"/>
      <c r="BX15" s="294"/>
      <c r="BY15" s="294"/>
      <c r="BZ15" s="294"/>
      <c r="CA15" s="294"/>
      <c r="CB15" s="294"/>
      <c r="CC15" s="294"/>
      <c r="CD15" s="294"/>
      <c r="CE15" s="294"/>
      <c r="CF15" s="294"/>
      <c r="CG15" s="294"/>
      <c r="CH15" s="294"/>
      <c r="CI15" s="294"/>
      <c r="CJ15" s="294"/>
      <c r="CK15" s="294"/>
      <c r="CL15" s="294"/>
      <c r="CM15" s="294"/>
      <c r="CN15" s="294"/>
      <c r="CO15" s="294"/>
      <c r="CP15" s="294"/>
      <c r="CQ15" s="294"/>
      <c r="CR15" s="294"/>
      <c r="CS15" s="294"/>
      <c r="CT15" s="294"/>
      <c r="CU15" s="294"/>
      <c r="CV15" s="294"/>
      <c r="CW15" s="294"/>
      <c r="CX15" s="294"/>
      <c r="CY15" s="294"/>
      <c r="CZ15" s="294"/>
      <c r="DA15" s="294"/>
      <c r="DB15" s="294"/>
      <c r="DC15" s="294"/>
      <c r="DD15" s="294"/>
      <c r="DE15" s="294"/>
      <c r="DF15" s="294"/>
      <c r="DG15" s="294"/>
      <c r="DH15" s="294"/>
      <c r="DI15" s="294"/>
      <c r="DJ15" s="294"/>
      <c r="DK15" s="294"/>
      <c r="DL15" s="294"/>
      <c r="DM15" s="294"/>
      <c r="DN15" s="294"/>
      <c r="DO15" s="294"/>
      <c r="DP15" s="294"/>
      <c r="DQ15" s="294"/>
      <c r="DR15" s="294"/>
      <c r="DS15" s="294"/>
      <c r="DT15" s="294"/>
      <c r="DU15" s="294"/>
      <c r="DV15" s="294"/>
      <c r="DW15" s="294"/>
      <c r="DX15" s="294"/>
      <c r="DY15" s="294"/>
      <c r="DZ15" s="294"/>
      <c r="EA15" s="294"/>
      <c r="EB15" s="287"/>
      <c r="EC15" s="287"/>
      <c r="ED15" s="287"/>
    </row>
    <row r="16" spans="1:134" ht="15" x14ac:dyDescent="0.25">
      <c r="A16" s="295"/>
      <c r="B16" s="273" t="b">
        <v>1</v>
      </c>
      <c r="C16" s="273" t="b">
        <v>1</v>
      </c>
      <c r="D16" s="273" t="b">
        <v>1</v>
      </c>
      <c r="E16" s="274"/>
      <c r="F16" s="274"/>
      <c r="G16" s="274"/>
      <c r="H16" s="274"/>
      <c r="I16" s="274"/>
      <c r="J16" s="274"/>
      <c r="K16" s="274"/>
      <c r="L16" s="274"/>
      <c r="M16" s="274"/>
      <c r="N16" s="274"/>
      <c r="O16" s="274"/>
      <c r="P16" s="274"/>
      <c r="Q16" s="274"/>
      <c r="R16" s="274"/>
      <c r="S16" s="274"/>
      <c r="T16" s="275"/>
      <c r="U16" s="289">
        <f t="shared" si="0"/>
        <v>43800</v>
      </c>
      <c r="V16" s="290" t="s">
        <v>229</v>
      </c>
      <c r="W16" s="291" t="s">
        <v>229</v>
      </c>
      <c r="X16" s="292">
        <v>25.64</v>
      </c>
      <c r="Y16" s="293">
        <v>18.085000000000001</v>
      </c>
      <c r="Z16" s="294">
        <v>28.87</v>
      </c>
      <c r="AA16" s="294">
        <v>25.286000000000001</v>
      </c>
      <c r="AB16" s="294">
        <v>36.33</v>
      </c>
      <c r="AC16" s="294">
        <v>29.713000000000001</v>
      </c>
      <c r="AD16" s="294">
        <v>29.683</v>
      </c>
      <c r="AE16" s="294">
        <v>20.702999999999999</v>
      </c>
      <c r="AF16" s="294">
        <v>20.404</v>
      </c>
      <c r="AG16" s="294">
        <v>20.75</v>
      </c>
      <c r="AH16" s="294">
        <v>28.048999999999999</v>
      </c>
      <c r="AI16" s="294">
        <v>21.834</v>
      </c>
      <c r="AJ16" s="294">
        <v>18.12</v>
      </c>
      <c r="AK16" s="294">
        <v>29.908000000000001</v>
      </c>
      <c r="AL16" s="294">
        <v>20.164000000000001</v>
      </c>
      <c r="AM16" s="294">
        <v>36.716999999999999</v>
      </c>
      <c r="AN16" s="294">
        <v>27.57</v>
      </c>
      <c r="AO16" s="294">
        <v>30.279</v>
      </c>
      <c r="AP16" s="294">
        <v>24.09</v>
      </c>
      <c r="AQ16" s="294">
        <v>23.661999999999999</v>
      </c>
      <c r="AR16" s="294">
        <v>20.029</v>
      </c>
      <c r="AS16" s="294">
        <v>21.113</v>
      </c>
      <c r="AT16" s="294">
        <v>12.949</v>
      </c>
      <c r="AU16" s="294">
        <v>21.82</v>
      </c>
      <c r="AV16" s="294">
        <v>20.402000000000001</v>
      </c>
      <c r="AW16" s="294">
        <v>26.501000000000001</v>
      </c>
      <c r="AX16" s="294">
        <v>26.145</v>
      </c>
      <c r="AY16" s="294">
        <v>18.824999999999999</v>
      </c>
      <c r="AZ16" s="294">
        <v>29.954000000000001</v>
      </c>
      <c r="BA16" s="294">
        <v>26.158999999999999</v>
      </c>
      <c r="BB16" s="294">
        <v>21.363</v>
      </c>
      <c r="BC16" s="294">
        <v>26.198</v>
      </c>
      <c r="BD16" s="294">
        <v>12.539</v>
      </c>
      <c r="BE16" s="294">
        <v>22.928999999999998</v>
      </c>
      <c r="BF16" s="294">
        <v>24.931000000000001</v>
      </c>
      <c r="BG16" s="294">
        <v>23.454999999999998</v>
      </c>
      <c r="BH16" s="294"/>
      <c r="BI16" s="294"/>
      <c r="BJ16" s="294"/>
      <c r="BK16" s="294"/>
      <c r="BL16" s="294"/>
      <c r="BM16" s="294"/>
      <c r="BN16" s="294"/>
      <c r="BO16" s="294"/>
      <c r="BP16" s="294"/>
      <c r="BQ16" s="294"/>
      <c r="BR16" s="294"/>
      <c r="BS16" s="294"/>
      <c r="BT16" s="294"/>
      <c r="BU16" s="294"/>
      <c r="BV16" s="294"/>
      <c r="BW16" s="294"/>
      <c r="BX16" s="294"/>
      <c r="BY16" s="294"/>
      <c r="BZ16" s="294"/>
      <c r="CA16" s="294"/>
      <c r="CB16" s="294"/>
      <c r="CC16" s="294"/>
      <c r="CD16" s="294"/>
      <c r="CE16" s="294"/>
      <c r="CF16" s="294"/>
      <c r="CG16" s="294"/>
      <c r="CH16" s="294"/>
      <c r="CI16" s="294"/>
      <c r="CJ16" s="294"/>
      <c r="CK16" s="294"/>
      <c r="CL16" s="294"/>
      <c r="CM16" s="294"/>
      <c r="CN16" s="294"/>
      <c r="CO16" s="294"/>
      <c r="CP16" s="294"/>
      <c r="CQ16" s="294"/>
      <c r="CR16" s="294"/>
      <c r="CS16" s="294"/>
      <c r="CT16" s="294"/>
      <c r="CU16" s="294"/>
      <c r="CV16" s="294"/>
      <c r="CW16" s="294"/>
      <c r="CX16" s="294"/>
      <c r="CY16" s="294"/>
      <c r="CZ16" s="294"/>
      <c r="DA16" s="294"/>
      <c r="DB16" s="294"/>
      <c r="DC16" s="294"/>
      <c r="DD16" s="294"/>
      <c r="DE16" s="294"/>
      <c r="DF16" s="294"/>
      <c r="DG16" s="294"/>
      <c r="DH16" s="294"/>
      <c r="DI16" s="294"/>
      <c r="DJ16" s="294"/>
      <c r="DK16" s="294"/>
      <c r="DL16" s="294"/>
      <c r="DM16" s="294"/>
      <c r="DN16" s="294"/>
      <c r="DO16" s="294"/>
      <c r="DP16" s="294"/>
      <c r="DQ16" s="294"/>
      <c r="DR16" s="294"/>
      <c r="DS16" s="294"/>
      <c r="DT16" s="294"/>
      <c r="DU16" s="294"/>
      <c r="DV16" s="294"/>
      <c r="DW16" s="294"/>
      <c r="DX16" s="294"/>
      <c r="DY16" s="294"/>
      <c r="DZ16" s="294"/>
      <c r="EA16" s="294"/>
      <c r="EB16" s="287"/>
      <c r="EC16" s="287"/>
      <c r="ED16" s="287"/>
    </row>
    <row r="17" spans="1:134" ht="15" x14ac:dyDescent="0.25">
      <c r="A17" s="295"/>
      <c r="B17" s="273" t="b">
        <v>1</v>
      </c>
      <c r="C17" s="273" t="b">
        <v>1</v>
      </c>
      <c r="D17" s="273" t="b">
        <v>1</v>
      </c>
      <c r="E17" s="274"/>
      <c r="F17" s="274"/>
      <c r="G17" s="274"/>
      <c r="H17" s="274"/>
      <c r="I17" s="274"/>
      <c r="J17" s="274"/>
      <c r="K17" s="274"/>
      <c r="L17" s="274"/>
      <c r="M17" s="274"/>
      <c r="N17" s="274"/>
      <c r="O17" s="274"/>
      <c r="P17" s="274"/>
      <c r="Q17" s="274"/>
      <c r="R17" s="274"/>
      <c r="S17" s="274"/>
      <c r="T17" s="275"/>
      <c r="U17" s="289">
        <f t="shared" si="0"/>
        <v>43831</v>
      </c>
      <c r="V17" s="290" t="s">
        <v>229</v>
      </c>
      <c r="W17" s="291" t="s">
        <v>229</v>
      </c>
      <c r="X17" s="292">
        <v>24.31</v>
      </c>
      <c r="Y17" s="293">
        <v>15.696</v>
      </c>
      <c r="Z17" s="294">
        <v>25.803999999999998</v>
      </c>
      <c r="AA17" s="294">
        <v>24.632000000000001</v>
      </c>
      <c r="AB17" s="294">
        <v>32.537999999999997</v>
      </c>
      <c r="AC17" s="294">
        <v>25.488</v>
      </c>
      <c r="AD17" s="294">
        <v>24.72</v>
      </c>
      <c r="AE17" s="294">
        <v>18.292000000000002</v>
      </c>
      <c r="AF17" s="294">
        <v>18.260000000000002</v>
      </c>
      <c r="AG17" s="294">
        <v>18.587</v>
      </c>
      <c r="AH17" s="294">
        <v>22.28</v>
      </c>
      <c r="AI17" s="294">
        <v>19.038</v>
      </c>
      <c r="AJ17" s="294">
        <v>16.523</v>
      </c>
      <c r="AK17" s="294">
        <v>26.748999999999999</v>
      </c>
      <c r="AL17" s="294">
        <v>17.856000000000002</v>
      </c>
      <c r="AM17" s="294">
        <v>31.986000000000001</v>
      </c>
      <c r="AN17" s="294">
        <v>23.454000000000001</v>
      </c>
      <c r="AO17" s="294">
        <v>27.155999999999999</v>
      </c>
      <c r="AP17" s="294">
        <v>20.605</v>
      </c>
      <c r="AQ17" s="294">
        <v>23.021000000000001</v>
      </c>
      <c r="AR17" s="294">
        <v>17.885000000000002</v>
      </c>
      <c r="AS17" s="294">
        <v>18.614000000000001</v>
      </c>
      <c r="AT17" s="294">
        <v>11.682</v>
      </c>
      <c r="AU17" s="294">
        <v>19.358000000000001</v>
      </c>
      <c r="AV17" s="294">
        <v>21.364999999999998</v>
      </c>
      <c r="AW17" s="294">
        <v>22.885000000000002</v>
      </c>
      <c r="AX17" s="294">
        <v>23.439</v>
      </c>
      <c r="AY17" s="294">
        <v>16.227</v>
      </c>
      <c r="AZ17" s="294">
        <v>26.969000000000001</v>
      </c>
      <c r="BA17" s="294">
        <v>22.960999999999999</v>
      </c>
      <c r="BB17" s="294">
        <v>18.966999999999999</v>
      </c>
      <c r="BC17" s="294">
        <v>23.675000000000001</v>
      </c>
      <c r="BD17" s="294">
        <v>11.268000000000001</v>
      </c>
      <c r="BE17" s="294">
        <v>20.143999999999998</v>
      </c>
      <c r="BF17" s="294">
        <v>21.887</v>
      </c>
      <c r="BG17" s="294">
        <v>21.542000000000002</v>
      </c>
      <c r="BH17" s="294"/>
      <c r="BI17" s="294"/>
      <c r="BJ17" s="294"/>
      <c r="BK17" s="294"/>
      <c r="BL17" s="294"/>
      <c r="BM17" s="294"/>
      <c r="BN17" s="294"/>
      <c r="BO17" s="294"/>
      <c r="BP17" s="294"/>
      <c r="BQ17" s="294"/>
      <c r="BR17" s="294"/>
      <c r="BS17" s="294"/>
      <c r="BT17" s="294"/>
      <c r="BU17" s="294"/>
      <c r="BV17" s="294"/>
      <c r="BW17" s="294"/>
      <c r="BX17" s="294"/>
      <c r="BY17" s="294"/>
      <c r="BZ17" s="294"/>
      <c r="CA17" s="294"/>
      <c r="CB17" s="294"/>
      <c r="CC17" s="294"/>
      <c r="CD17" s="294"/>
      <c r="CE17" s="294"/>
      <c r="CF17" s="294"/>
      <c r="CG17" s="294"/>
      <c r="CH17" s="294"/>
      <c r="CI17" s="294"/>
      <c r="CJ17" s="294"/>
      <c r="CK17" s="294"/>
      <c r="CL17" s="294"/>
      <c r="CM17" s="294"/>
      <c r="CN17" s="294"/>
      <c r="CO17" s="294"/>
      <c r="CP17" s="294"/>
      <c r="CQ17" s="294"/>
      <c r="CR17" s="294"/>
      <c r="CS17" s="294"/>
      <c r="CT17" s="294"/>
      <c r="CU17" s="294"/>
      <c r="CV17" s="294"/>
      <c r="CW17" s="294"/>
      <c r="CX17" s="294"/>
      <c r="CY17" s="294"/>
      <c r="CZ17" s="294"/>
      <c r="DA17" s="294"/>
      <c r="DB17" s="294"/>
      <c r="DC17" s="294"/>
      <c r="DD17" s="294"/>
      <c r="DE17" s="294"/>
      <c r="DF17" s="294"/>
      <c r="DG17" s="294"/>
      <c r="DH17" s="294"/>
      <c r="DI17" s="294"/>
      <c r="DJ17" s="294"/>
      <c r="DK17" s="294"/>
      <c r="DL17" s="294"/>
      <c r="DM17" s="294"/>
      <c r="DN17" s="294"/>
      <c r="DO17" s="294"/>
      <c r="DP17" s="294"/>
      <c r="DQ17" s="294"/>
      <c r="DR17" s="294"/>
      <c r="DS17" s="294"/>
      <c r="DT17" s="294"/>
      <c r="DU17" s="294"/>
      <c r="DV17" s="294"/>
      <c r="DW17" s="294"/>
      <c r="DX17" s="294"/>
      <c r="DY17" s="294"/>
      <c r="DZ17" s="294"/>
      <c r="EA17" s="294"/>
      <c r="EB17" s="287"/>
      <c r="EC17" s="287"/>
      <c r="ED17" s="287"/>
    </row>
    <row r="18" spans="1:134" ht="15" x14ac:dyDescent="0.25">
      <c r="A18" s="295"/>
      <c r="B18" s="273" t="b">
        <v>1</v>
      </c>
      <c r="C18" s="273" t="b">
        <v>1</v>
      </c>
      <c r="D18" s="273" t="b">
        <v>1</v>
      </c>
      <c r="E18" s="274"/>
      <c r="F18" s="274"/>
      <c r="G18" s="274"/>
      <c r="H18" s="274"/>
      <c r="I18" s="274"/>
      <c r="J18" s="274"/>
      <c r="K18" s="274"/>
      <c r="L18" s="274"/>
      <c r="M18" s="274"/>
      <c r="N18" s="274"/>
      <c r="O18" s="274"/>
      <c r="P18" s="274"/>
      <c r="Q18" s="274"/>
      <c r="R18" s="274"/>
      <c r="S18" s="274"/>
      <c r="T18" s="275"/>
      <c r="U18" s="289">
        <f t="shared" si="0"/>
        <v>43862</v>
      </c>
      <c r="V18" s="290" t="s">
        <v>229</v>
      </c>
      <c r="W18" s="291" t="s">
        <v>229</v>
      </c>
      <c r="X18" s="292">
        <v>22.39</v>
      </c>
      <c r="Y18" s="293">
        <v>13.617000000000001</v>
      </c>
      <c r="Z18" s="294">
        <v>22.452999999999999</v>
      </c>
      <c r="AA18" s="294">
        <v>19.416</v>
      </c>
      <c r="AB18" s="294">
        <v>27.998000000000001</v>
      </c>
      <c r="AC18" s="294">
        <v>36.613</v>
      </c>
      <c r="AD18" s="294">
        <v>23.821999999999999</v>
      </c>
      <c r="AE18" s="294">
        <v>15.522</v>
      </c>
      <c r="AF18" s="294">
        <v>15.525</v>
      </c>
      <c r="AG18" s="294">
        <v>16.446999999999999</v>
      </c>
      <c r="AH18" s="294">
        <v>19.986000000000001</v>
      </c>
      <c r="AI18" s="294">
        <v>16.946000000000002</v>
      </c>
      <c r="AJ18" s="294">
        <v>16.111999999999998</v>
      </c>
      <c r="AK18" s="294">
        <v>22.57</v>
      </c>
      <c r="AL18" s="294">
        <v>19.57</v>
      </c>
      <c r="AM18" s="294">
        <v>29.763999999999999</v>
      </c>
      <c r="AN18" s="294">
        <v>19.783000000000001</v>
      </c>
      <c r="AO18" s="294">
        <v>24.347999999999999</v>
      </c>
      <c r="AP18" s="294">
        <v>21.22</v>
      </c>
      <c r="AQ18" s="294">
        <v>24.277999999999999</v>
      </c>
      <c r="AR18" s="294">
        <v>18.405000000000001</v>
      </c>
      <c r="AS18" s="294">
        <v>15.776</v>
      </c>
      <c r="AT18" s="294">
        <v>15.285</v>
      </c>
      <c r="AU18" s="294">
        <v>16.739999999999998</v>
      </c>
      <c r="AV18" s="294">
        <v>18.997</v>
      </c>
      <c r="AW18" s="294">
        <v>19.050999999999998</v>
      </c>
      <c r="AX18" s="294">
        <v>22.402000000000001</v>
      </c>
      <c r="AY18" s="294">
        <v>13.694000000000001</v>
      </c>
      <c r="AZ18" s="294">
        <v>23.564</v>
      </c>
      <c r="BA18" s="294">
        <v>19.486000000000001</v>
      </c>
      <c r="BB18" s="294">
        <v>16.170999999999999</v>
      </c>
      <c r="BC18" s="294">
        <v>20.321000000000002</v>
      </c>
      <c r="BD18" s="294">
        <v>9.7200000000000006</v>
      </c>
      <c r="BE18" s="294">
        <v>19.664999999999999</v>
      </c>
      <c r="BF18" s="294">
        <v>21.643000000000001</v>
      </c>
      <c r="BG18" s="294">
        <v>18.693999999999999</v>
      </c>
      <c r="BH18" s="294"/>
      <c r="BI18" s="294"/>
      <c r="BJ18" s="294"/>
      <c r="BK18" s="294"/>
      <c r="BL18" s="294"/>
      <c r="BM18" s="294"/>
      <c r="BN18" s="294"/>
      <c r="BO18" s="294"/>
      <c r="BP18" s="294"/>
      <c r="BQ18" s="294"/>
      <c r="BR18" s="294"/>
      <c r="BS18" s="294"/>
      <c r="BT18" s="294"/>
      <c r="BU18" s="294"/>
      <c r="BV18" s="294"/>
      <c r="BW18" s="294"/>
      <c r="BX18" s="294"/>
      <c r="BY18" s="294"/>
      <c r="BZ18" s="294"/>
      <c r="CA18" s="294"/>
      <c r="CB18" s="294"/>
      <c r="CC18" s="294"/>
      <c r="CD18" s="294"/>
      <c r="CE18" s="294"/>
      <c r="CF18" s="294"/>
      <c r="CG18" s="294"/>
      <c r="CH18" s="294"/>
      <c r="CI18" s="294"/>
      <c r="CJ18" s="294"/>
      <c r="CK18" s="294"/>
      <c r="CL18" s="294"/>
      <c r="CM18" s="294"/>
      <c r="CN18" s="294"/>
      <c r="CO18" s="294"/>
      <c r="CP18" s="294"/>
      <c r="CQ18" s="294"/>
      <c r="CR18" s="294"/>
      <c r="CS18" s="294"/>
      <c r="CT18" s="294"/>
      <c r="CU18" s="294"/>
      <c r="CV18" s="294"/>
      <c r="CW18" s="294"/>
      <c r="CX18" s="294"/>
      <c r="CY18" s="294"/>
      <c r="CZ18" s="294"/>
      <c r="DA18" s="294"/>
      <c r="DB18" s="294"/>
      <c r="DC18" s="294"/>
      <c r="DD18" s="294"/>
      <c r="DE18" s="294"/>
      <c r="DF18" s="294"/>
      <c r="DG18" s="294"/>
      <c r="DH18" s="294"/>
      <c r="DI18" s="294"/>
      <c r="DJ18" s="294"/>
      <c r="DK18" s="294"/>
      <c r="DL18" s="294"/>
      <c r="DM18" s="294"/>
      <c r="DN18" s="294"/>
      <c r="DO18" s="294"/>
      <c r="DP18" s="294"/>
      <c r="DQ18" s="294"/>
      <c r="DR18" s="294"/>
      <c r="DS18" s="294"/>
      <c r="DT18" s="294"/>
      <c r="DU18" s="294"/>
      <c r="DV18" s="294"/>
      <c r="DW18" s="294"/>
      <c r="DX18" s="294"/>
      <c r="DY18" s="294"/>
      <c r="DZ18" s="294"/>
      <c r="EA18" s="294"/>
      <c r="EB18" s="287"/>
      <c r="EC18" s="287"/>
      <c r="ED18" s="287"/>
    </row>
    <row r="19" spans="1:134" ht="15" x14ac:dyDescent="0.25">
      <c r="A19" s="295"/>
      <c r="B19" s="273" t="b">
        <v>1</v>
      </c>
      <c r="C19" s="273" t="b">
        <v>1</v>
      </c>
      <c r="D19" s="273" t="b">
        <v>1</v>
      </c>
      <c r="E19" s="274"/>
      <c r="F19" s="274"/>
      <c r="G19" s="274"/>
      <c r="H19" s="274"/>
      <c r="I19" s="274"/>
      <c r="J19" s="274"/>
      <c r="K19" s="274"/>
      <c r="L19" s="274"/>
      <c r="M19" s="274"/>
      <c r="N19" s="274"/>
      <c r="O19" s="274"/>
      <c r="P19" s="274"/>
      <c r="Q19" s="274"/>
      <c r="R19" s="274"/>
      <c r="S19" s="274"/>
      <c r="T19" s="275"/>
      <c r="U19" s="289">
        <f t="shared" si="0"/>
        <v>43891</v>
      </c>
      <c r="V19" s="290" t="s">
        <v>229</v>
      </c>
      <c r="W19" s="291" t="s">
        <v>229</v>
      </c>
      <c r="X19" s="292">
        <v>36.020000000000003</v>
      </c>
      <c r="Y19" s="293">
        <v>23.654</v>
      </c>
      <c r="Z19" s="294">
        <v>33.779000000000003</v>
      </c>
      <c r="AA19" s="294">
        <v>19.091000000000001</v>
      </c>
      <c r="AB19" s="294">
        <v>40.575000000000003</v>
      </c>
      <c r="AC19" s="294">
        <v>66.361999999999995</v>
      </c>
      <c r="AD19" s="294">
        <v>27.535</v>
      </c>
      <c r="AE19" s="294">
        <v>23.704000000000001</v>
      </c>
      <c r="AF19" s="294">
        <v>41.212000000000003</v>
      </c>
      <c r="AG19" s="294">
        <v>26.094000000000001</v>
      </c>
      <c r="AH19" s="294">
        <v>27.869</v>
      </c>
      <c r="AI19" s="294">
        <v>26.513999999999999</v>
      </c>
      <c r="AJ19" s="294">
        <v>29.529</v>
      </c>
      <c r="AK19" s="294">
        <v>39.792999999999999</v>
      </c>
      <c r="AL19" s="294">
        <v>44.448999999999998</v>
      </c>
      <c r="AM19" s="294">
        <v>38.61</v>
      </c>
      <c r="AN19" s="294">
        <v>35.744</v>
      </c>
      <c r="AO19" s="294">
        <v>36.875</v>
      </c>
      <c r="AP19" s="294">
        <v>29.376000000000001</v>
      </c>
      <c r="AQ19" s="294">
        <v>26.882000000000001</v>
      </c>
      <c r="AR19" s="294">
        <v>27.992000000000001</v>
      </c>
      <c r="AS19" s="294">
        <v>19.204000000000001</v>
      </c>
      <c r="AT19" s="294">
        <v>24.422000000000001</v>
      </c>
      <c r="AU19" s="294">
        <v>44.898000000000003</v>
      </c>
      <c r="AV19" s="294">
        <v>21.280999999999999</v>
      </c>
      <c r="AW19" s="294">
        <v>25.916</v>
      </c>
      <c r="AX19" s="294">
        <v>54.771000000000001</v>
      </c>
      <c r="AY19" s="294">
        <v>13.722</v>
      </c>
      <c r="AZ19" s="294">
        <v>42.19</v>
      </c>
      <c r="BA19" s="294">
        <v>22.536000000000001</v>
      </c>
      <c r="BB19" s="294">
        <v>29.151</v>
      </c>
      <c r="BC19" s="294">
        <v>37.734999999999999</v>
      </c>
      <c r="BD19" s="294">
        <v>16.120999999999999</v>
      </c>
      <c r="BE19" s="294">
        <v>20.670999999999999</v>
      </c>
      <c r="BF19" s="294">
        <v>39.679000000000002</v>
      </c>
      <c r="BG19" s="294">
        <v>19.699000000000002</v>
      </c>
      <c r="BH19" s="294"/>
      <c r="BI19" s="294"/>
      <c r="BJ19" s="294"/>
      <c r="BK19" s="294"/>
      <c r="BL19" s="294"/>
      <c r="BM19" s="294"/>
      <c r="BN19" s="294"/>
      <c r="BO19" s="294"/>
      <c r="BP19" s="294"/>
      <c r="BQ19" s="294"/>
      <c r="BR19" s="294"/>
      <c r="BS19" s="294"/>
      <c r="BT19" s="294"/>
      <c r="BU19" s="294"/>
      <c r="BV19" s="294"/>
      <c r="BW19" s="294"/>
      <c r="BX19" s="294"/>
      <c r="BY19" s="294"/>
      <c r="BZ19" s="294"/>
      <c r="CA19" s="294"/>
      <c r="CB19" s="294"/>
      <c r="CC19" s="294"/>
      <c r="CD19" s="294"/>
      <c r="CE19" s="294"/>
      <c r="CF19" s="294"/>
      <c r="CG19" s="294"/>
      <c r="CH19" s="294"/>
      <c r="CI19" s="294"/>
      <c r="CJ19" s="294"/>
      <c r="CK19" s="294"/>
      <c r="CL19" s="294"/>
      <c r="CM19" s="294"/>
      <c r="CN19" s="294"/>
      <c r="CO19" s="294"/>
      <c r="CP19" s="294"/>
      <c r="CQ19" s="294"/>
      <c r="CR19" s="294"/>
      <c r="CS19" s="294"/>
      <c r="CT19" s="294"/>
      <c r="CU19" s="294"/>
      <c r="CV19" s="294"/>
      <c r="CW19" s="294"/>
      <c r="CX19" s="294"/>
      <c r="CY19" s="294"/>
      <c r="CZ19" s="294"/>
      <c r="DA19" s="294"/>
      <c r="DB19" s="294"/>
      <c r="DC19" s="294"/>
      <c r="DD19" s="294"/>
      <c r="DE19" s="294"/>
      <c r="DF19" s="294"/>
      <c r="DG19" s="294"/>
      <c r="DH19" s="294"/>
      <c r="DI19" s="294"/>
      <c r="DJ19" s="294"/>
      <c r="DK19" s="294"/>
      <c r="DL19" s="294"/>
      <c r="DM19" s="294"/>
      <c r="DN19" s="294"/>
      <c r="DO19" s="294"/>
      <c r="DP19" s="294"/>
      <c r="DQ19" s="294"/>
      <c r="DR19" s="294"/>
      <c r="DS19" s="294"/>
      <c r="DT19" s="294"/>
      <c r="DU19" s="294"/>
      <c r="DV19" s="294"/>
      <c r="DW19" s="294"/>
      <c r="DX19" s="294"/>
      <c r="DY19" s="294"/>
      <c r="DZ19" s="294"/>
      <c r="EA19" s="294"/>
      <c r="EB19" s="287"/>
      <c r="EC19" s="287"/>
      <c r="ED19" s="287"/>
    </row>
    <row r="20" spans="1:134" ht="15" x14ac:dyDescent="0.25">
      <c r="A20" s="295"/>
      <c r="B20" s="273" t="b">
        <v>1</v>
      </c>
      <c r="C20" s="273" t="b">
        <v>1</v>
      </c>
      <c r="D20" s="273" t="b">
        <v>1</v>
      </c>
      <c r="E20" s="274"/>
      <c r="F20" s="274"/>
      <c r="G20" s="274"/>
      <c r="H20" s="274"/>
      <c r="I20" s="274"/>
      <c r="J20" s="274"/>
      <c r="K20" s="274"/>
      <c r="L20" s="274"/>
      <c r="M20" s="274"/>
      <c r="N20" s="274"/>
      <c r="O20" s="274"/>
      <c r="P20" s="274"/>
      <c r="Q20" s="274"/>
      <c r="R20" s="274"/>
      <c r="S20" s="274"/>
      <c r="T20" s="275"/>
      <c r="U20" s="289">
        <f t="shared" si="0"/>
        <v>43922</v>
      </c>
      <c r="V20" s="290" t="s">
        <v>229</v>
      </c>
      <c r="W20" s="291" t="s">
        <v>229</v>
      </c>
      <c r="X20" s="292">
        <v>77.08</v>
      </c>
      <c r="Y20" s="293">
        <v>42.164999999999999</v>
      </c>
      <c r="Z20" s="294">
        <v>41.411999999999999</v>
      </c>
      <c r="AA20" s="294">
        <v>42.732999999999997</v>
      </c>
      <c r="AB20" s="294">
        <v>92.046000000000006</v>
      </c>
      <c r="AC20" s="294">
        <v>115.396</v>
      </c>
      <c r="AD20" s="294">
        <v>83.108000000000004</v>
      </c>
      <c r="AE20" s="294">
        <v>58.786999999999999</v>
      </c>
      <c r="AF20" s="294">
        <v>102.3</v>
      </c>
      <c r="AG20" s="294">
        <v>56.886000000000003</v>
      </c>
      <c r="AH20" s="294">
        <v>52.640999999999998</v>
      </c>
      <c r="AI20" s="294">
        <v>70.981999999999999</v>
      </c>
      <c r="AJ20" s="294">
        <v>89.147999999999996</v>
      </c>
      <c r="AK20" s="294">
        <v>77.456000000000003</v>
      </c>
      <c r="AL20" s="294">
        <v>57.77</v>
      </c>
      <c r="AM20" s="294">
        <v>86.722999999999999</v>
      </c>
      <c r="AN20" s="294">
        <v>74.75</v>
      </c>
      <c r="AO20" s="294">
        <v>55.064999999999998</v>
      </c>
      <c r="AP20" s="294">
        <v>40.15</v>
      </c>
      <c r="AQ20" s="294">
        <v>70.995999999999995</v>
      </c>
      <c r="AR20" s="294">
        <v>54.951999999999998</v>
      </c>
      <c r="AS20" s="294">
        <v>50.48</v>
      </c>
      <c r="AT20" s="294">
        <v>49.947000000000003</v>
      </c>
      <c r="AU20" s="294">
        <v>90.096999999999994</v>
      </c>
      <c r="AV20" s="294">
        <v>55.854999999999997</v>
      </c>
      <c r="AW20" s="294">
        <v>82.105999999999995</v>
      </c>
      <c r="AX20" s="294">
        <v>79.045000000000002</v>
      </c>
      <c r="AY20" s="294">
        <v>48.78</v>
      </c>
      <c r="AZ20" s="294">
        <v>67.087000000000003</v>
      </c>
      <c r="BA20" s="294">
        <v>54.701000000000001</v>
      </c>
      <c r="BB20" s="294">
        <v>66.272999999999996</v>
      </c>
      <c r="BC20" s="294">
        <v>79.338999999999999</v>
      </c>
      <c r="BD20" s="294">
        <v>37.887</v>
      </c>
      <c r="BE20" s="294">
        <v>51.631999999999998</v>
      </c>
      <c r="BF20" s="294">
        <v>72.353999999999999</v>
      </c>
      <c r="BG20" s="294">
        <v>47.343000000000004</v>
      </c>
      <c r="BH20" s="294"/>
      <c r="BI20" s="294"/>
      <c r="BJ20" s="294"/>
      <c r="BK20" s="294"/>
      <c r="BL20" s="294"/>
      <c r="BM20" s="294"/>
      <c r="BN20" s="294"/>
      <c r="BO20" s="294"/>
      <c r="BP20" s="294"/>
      <c r="BQ20" s="294"/>
      <c r="BR20" s="294"/>
      <c r="BS20" s="294"/>
      <c r="BT20" s="294"/>
      <c r="BU20" s="294"/>
      <c r="BV20" s="294"/>
      <c r="BW20" s="294"/>
      <c r="BX20" s="294"/>
      <c r="BY20" s="294"/>
      <c r="BZ20" s="294"/>
      <c r="CA20" s="294"/>
      <c r="CB20" s="294"/>
      <c r="CC20" s="294"/>
      <c r="CD20" s="294"/>
      <c r="CE20" s="294"/>
      <c r="CF20" s="294"/>
      <c r="CG20" s="294"/>
      <c r="CH20" s="294"/>
      <c r="CI20" s="294"/>
      <c r="CJ20" s="294"/>
      <c r="CK20" s="294"/>
      <c r="CL20" s="294"/>
      <c r="CM20" s="294"/>
      <c r="CN20" s="294"/>
      <c r="CO20" s="294"/>
      <c r="CP20" s="294"/>
      <c r="CQ20" s="294"/>
      <c r="CR20" s="294"/>
      <c r="CS20" s="294"/>
      <c r="CT20" s="294"/>
      <c r="CU20" s="294"/>
      <c r="CV20" s="294"/>
      <c r="CW20" s="294"/>
      <c r="CX20" s="294"/>
      <c r="CY20" s="294"/>
      <c r="CZ20" s="294"/>
      <c r="DA20" s="294"/>
      <c r="DB20" s="294"/>
      <c r="DC20" s="294"/>
      <c r="DD20" s="294"/>
      <c r="DE20" s="294"/>
      <c r="DF20" s="294"/>
      <c r="DG20" s="294"/>
      <c r="DH20" s="294"/>
      <c r="DI20" s="294"/>
      <c r="DJ20" s="294"/>
      <c r="DK20" s="294"/>
      <c r="DL20" s="294"/>
      <c r="DM20" s="294"/>
      <c r="DN20" s="294"/>
      <c r="DO20" s="294"/>
      <c r="DP20" s="294"/>
      <c r="DQ20" s="294"/>
      <c r="DR20" s="294"/>
      <c r="DS20" s="294"/>
      <c r="DT20" s="294"/>
      <c r="DU20" s="294"/>
      <c r="DV20" s="294"/>
      <c r="DW20" s="294"/>
      <c r="DX20" s="294"/>
      <c r="DY20" s="294"/>
      <c r="DZ20" s="294"/>
      <c r="EA20" s="294"/>
      <c r="EB20" s="287"/>
      <c r="EC20" s="287"/>
      <c r="ED20" s="287"/>
    </row>
    <row r="21" spans="1:134" ht="15" x14ac:dyDescent="0.25">
      <c r="A21" s="295"/>
      <c r="B21" s="273" t="b">
        <v>1</v>
      </c>
      <c r="C21" s="273" t="b">
        <v>1</v>
      </c>
      <c r="D21" s="273" t="b">
        <v>1</v>
      </c>
      <c r="E21" s="274"/>
      <c r="F21" s="274"/>
      <c r="G21" s="274"/>
      <c r="H21" s="274"/>
      <c r="I21" s="274"/>
      <c r="J21" s="274"/>
      <c r="K21" s="274"/>
      <c r="L21" s="274"/>
      <c r="M21" s="274"/>
      <c r="N21" s="274"/>
      <c r="O21" s="274"/>
      <c r="P21" s="274"/>
      <c r="Q21" s="274"/>
      <c r="R21" s="274"/>
      <c r="S21" s="274"/>
      <c r="T21" s="275"/>
      <c r="U21" s="289">
        <f t="shared" si="0"/>
        <v>43952</v>
      </c>
      <c r="V21" s="290" t="s">
        <v>229</v>
      </c>
      <c r="W21" s="291" t="s">
        <v>229</v>
      </c>
      <c r="X21" s="292">
        <v>221.07</v>
      </c>
      <c r="Y21" s="293">
        <v>152.374</v>
      </c>
      <c r="Z21" s="294">
        <v>148.54400000000001</v>
      </c>
      <c r="AA21" s="294">
        <v>437.81400000000002</v>
      </c>
      <c r="AB21" s="294">
        <v>370.95400000000001</v>
      </c>
      <c r="AC21" s="294">
        <v>318.392</v>
      </c>
      <c r="AD21" s="294">
        <v>276.50900000000001</v>
      </c>
      <c r="AE21" s="294">
        <v>135.62100000000001</v>
      </c>
      <c r="AF21" s="294">
        <v>180.20500000000001</v>
      </c>
      <c r="AG21" s="294">
        <v>115.39100000000001</v>
      </c>
      <c r="AH21" s="294">
        <v>168.221</v>
      </c>
      <c r="AI21" s="294">
        <v>195.209</v>
      </c>
      <c r="AJ21" s="294">
        <v>261.286</v>
      </c>
      <c r="AK21" s="294">
        <v>217.59399999999999</v>
      </c>
      <c r="AL21" s="294">
        <v>183.54599999999999</v>
      </c>
      <c r="AM21" s="294">
        <v>346.66899999999998</v>
      </c>
      <c r="AN21" s="294">
        <v>302.99200000000002</v>
      </c>
      <c r="AO21" s="294">
        <v>189.02699999999999</v>
      </c>
      <c r="AP21" s="294">
        <v>190.44900000000001</v>
      </c>
      <c r="AQ21" s="294">
        <v>219.25800000000001</v>
      </c>
      <c r="AR21" s="294">
        <v>235.696</v>
      </c>
      <c r="AS21" s="294">
        <v>73.501000000000005</v>
      </c>
      <c r="AT21" s="294">
        <v>156.54300000000001</v>
      </c>
      <c r="AU21" s="294">
        <v>209.48099999999999</v>
      </c>
      <c r="AV21" s="294">
        <v>240.518</v>
      </c>
      <c r="AW21" s="294">
        <v>208.81800000000001</v>
      </c>
      <c r="AX21" s="294">
        <v>212.95400000000001</v>
      </c>
      <c r="AY21" s="294">
        <v>239.71700000000001</v>
      </c>
      <c r="AZ21" s="294">
        <v>272.57799999999997</v>
      </c>
      <c r="BA21" s="294">
        <v>113.026</v>
      </c>
      <c r="BB21" s="294">
        <v>145.49299999999999</v>
      </c>
      <c r="BC21" s="294">
        <v>118.91800000000001</v>
      </c>
      <c r="BD21" s="294">
        <v>100.586</v>
      </c>
      <c r="BE21" s="294">
        <v>238.36</v>
      </c>
      <c r="BF21" s="294">
        <v>182.804</v>
      </c>
      <c r="BG21" s="294">
        <v>107.17400000000001</v>
      </c>
      <c r="BH21" s="294"/>
      <c r="BI21" s="294"/>
      <c r="BJ21" s="294"/>
      <c r="BK21" s="294"/>
      <c r="BL21" s="294"/>
      <c r="BM21" s="294"/>
      <c r="BN21" s="294"/>
      <c r="BO21" s="294"/>
      <c r="BP21" s="294"/>
      <c r="BQ21" s="294"/>
      <c r="BR21" s="294"/>
      <c r="BS21" s="294"/>
      <c r="BT21" s="294"/>
      <c r="BU21" s="294"/>
      <c r="BV21" s="294"/>
      <c r="BW21" s="294"/>
      <c r="BX21" s="294"/>
      <c r="BY21" s="294"/>
      <c r="BZ21" s="294"/>
      <c r="CA21" s="294"/>
      <c r="CB21" s="294"/>
      <c r="CC21" s="294"/>
      <c r="CD21" s="294"/>
      <c r="CE21" s="294"/>
      <c r="CF21" s="294"/>
      <c r="CG21" s="294"/>
      <c r="CH21" s="294"/>
      <c r="CI21" s="294"/>
      <c r="CJ21" s="294"/>
      <c r="CK21" s="294"/>
      <c r="CL21" s="294"/>
      <c r="CM21" s="294"/>
      <c r="CN21" s="294"/>
      <c r="CO21" s="294"/>
      <c r="CP21" s="294"/>
      <c r="CQ21" s="294"/>
      <c r="CR21" s="294"/>
      <c r="CS21" s="294"/>
      <c r="CT21" s="294"/>
      <c r="CU21" s="294"/>
      <c r="CV21" s="294"/>
      <c r="CW21" s="294"/>
      <c r="CX21" s="294"/>
      <c r="CY21" s="294"/>
      <c r="CZ21" s="294"/>
      <c r="DA21" s="294"/>
      <c r="DB21" s="294"/>
      <c r="DC21" s="294"/>
      <c r="DD21" s="294"/>
      <c r="DE21" s="294"/>
      <c r="DF21" s="294"/>
      <c r="DG21" s="294"/>
      <c r="DH21" s="294"/>
      <c r="DI21" s="294"/>
      <c r="DJ21" s="294"/>
      <c r="DK21" s="294"/>
      <c r="DL21" s="294"/>
      <c r="DM21" s="294"/>
      <c r="DN21" s="294"/>
      <c r="DO21" s="294"/>
      <c r="DP21" s="294"/>
      <c r="DQ21" s="294"/>
      <c r="DR21" s="294"/>
      <c r="DS21" s="294"/>
      <c r="DT21" s="294"/>
      <c r="DU21" s="294"/>
      <c r="DV21" s="294"/>
      <c r="DW21" s="294"/>
      <c r="DX21" s="294"/>
      <c r="DY21" s="294"/>
      <c r="DZ21" s="294"/>
      <c r="EA21" s="294"/>
      <c r="EB21" s="287"/>
      <c r="EC21" s="287"/>
      <c r="ED21" s="287"/>
    </row>
    <row r="22" spans="1:134" ht="15" x14ac:dyDescent="0.25">
      <c r="A22" s="295"/>
      <c r="B22" s="273" t="b">
        <v>1</v>
      </c>
      <c r="C22" s="273" t="b">
        <v>1</v>
      </c>
      <c r="D22" s="273" t="b">
        <v>1</v>
      </c>
      <c r="E22" s="274"/>
      <c r="F22" s="274"/>
      <c r="G22" s="274"/>
      <c r="H22" s="274"/>
      <c r="I22" s="274"/>
      <c r="J22" s="274"/>
      <c r="K22" s="274"/>
      <c r="L22" s="274"/>
      <c r="M22" s="274"/>
      <c r="N22" s="274"/>
      <c r="O22" s="274"/>
      <c r="P22" s="274"/>
      <c r="Q22" s="274"/>
      <c r="R22" s="274"/>
      <c r="S22" s="274"/>
      <c r="T22" s="275"/>
      <c r="U22" s="289">
        <f t="shared" si="0"/>
        <v>43983</v>
      </c>
      <c r="V22" s="290" t="s">
        <v>229</v>
      </c>
      <c r="W22" s="291" t="s">
        <v>229</v>
      </c>
      <c r="X22" s="292">
        <v>261.05</v>
      </c>
      <c r="Y22" s="293">
        <v>294.13099999999997</v>
      </c>
      <c r="Z22" s="294">
        <v>369.3</v>
      </c>
      <c r="AA22" s="294">
        <v>671.74599999999998</v>
      </c>
      <c r="AB22" s="294">
        <v>394.04599999999999</v>
      </c>
      <c r="AC22" s="294">
        <v>395.52199999999999</v>
      </c>
      <c r="AD22" s="294">
        <v>271.83699999999999</v>
      </c>
      <c r="AE22" s="294">
        <v>166.85599999999999</v>
      </c>
      <c r="AF22" s="294">
        <v>149.857</v>
      </c>
      <c r="AG22" s="294">
        <v>170.714</v>
      </c>
      <c r="AH22" s="294">
        <v>276.08100000000002</v>
      </c>
      <c r="AI22" s="294">
        <v>165.952</v>
      </c>
      <c r="AJ22" s="294">
        <v>404.04500000000002</v>
      </c>
      <c r="AK22" s="294">
        <v>217.173</v>
      </c>
      <c r="AL22" s="294">
        <v>539.51199999999994</v>
      </c>
      <c r="AM22" s="294">
        <v>311.27699999999999</v>
      </c>
      <c r="AN22" s="294">
        <v>506.58499999999998</v>
      </c>
      <c r="AO22" s="294">
        <v>190.99600000000001</v>
      </c>
      <c r="AP22" s="294">
        <v>332.50900000000001</v>
      </c>
      <c r="AQ22" s="294">
        <v>153.34</v>
      </c>
      <c r="AR22" s="294">
        <v>195.387</v>
      </c>
      <c r="AS22" s="294">
        <v>51.398000000000003</v>
      </c>
      <c r="AT22" s="294">
        <v>213.32599999999999</v>
      </c>
      <c r="AU22" s="294">
        <v>139.28200000000001</v>
      </c>
      <c r="AV22" s="294">
        <v>281.23</v>
      </c>
      <c r="AW22" s="294">
        <v>193.74600000000001</v>
      </c>
      <c r="AX22" s="294">
        <v>169.70500000000001</v>
      </c>
      <c r="AY22" s="294">
        <v>471.76</v>
      </c>
      <c r="AZ22" s="294">
        <v>275.67899999999997</v>
      </c>
      <c r="BA22" s="294">
        <v>245.755</v>
      </c>
      <c r="BB22" s="294">
        <v>425.74599999999998</v>
      </c>
      <c r="BC22" s="294">
        <v>47.412999999999997</v>
      </c>
      <c r="BD22" s="294">
        <v>142.178</v>
      </c>
      <c r="BE22" s="294">
        <v>327.11399999999998</v>
      </c>
      <c r="BF22" s="294">
        <v>317.67700000000002</v>
      </c>
      <c r="BG22" s="294">
        <v>109.901</v>
      </c>
      <c r="BH22" s="294"/>
      <c r="BI22" s="294"/>
      <c r="BJ22" s="294"/>
      <c r="BK22" s="294"/>
      <c r="BL22" s="294"/>
      <c r="BM22" s="294"/>
      <c r="BN22" s="294"/>
      <c r="BO22" s="294"/>
      <c r="BP22" s="294"/>
      <c r="BQ22" s="294"/>
      <c r="BR22" s="294"/>
      <c r="BS22" s="294"/>
      <c r="BT22" s="294"/>
      <c r="BU22" s="294"/>
      <c r="BV22" s="294"/>
      <c r="BW22" s="294"/>
      <c r="BX22" s="294"/>
      <c r="BY22" s="294"/>
      <c r="BZ22" s="294"/>
      <c r="CA22" s="294"/>
      <c r="CB22" s="294"/>
      <c r="CC22" s="294"/>
      <c r="CD22" s="294"/>
      <c r="CE22" s="294"/>
      <c r="CF22" s="294"/>
      <c r="CG22" s="294"/>
      <c r="CH22" s="294"/>
      <c r="CI22" s="294"/>
      <c r="CJ22" s="294"/>
      <c r="CK22" s="294"/>
      <c r="CL22" s="294"/>
      <c r="CM22" s="294"/>
      <c r="CN22" s="294"/>
      <c r="CO22" s="294"/>
      <c r="CP22" s="294"/>
      <c r="CQ22" s="294"/>
      <c r="CR22" s="294"/>
      <c r="CS22" s="294"/>
      <c r="CT22" s="294"/>
      <c r="CU22" s="294"/>
      <c r="CV22" s="294"/>
      <c r="CW22" s="294"/>
      <c r="CX22" s="294"/>
      <c r="CY22" s="294"/>
      <c r="CZ22" s="294"/>
      <c r="DA22" s="294"/>
      <c r="DB22" s="294"/>
      <c r="DC22" s="294"/>
      <c r="DD22" s="294"/>
      <c r="DE22" s="294"/>
      <c r="DF22" s="294"/>
      <c r="DG22" s="294"/>
      <c r="DH22" s="294"/>
      <c r="DI22" s="294"/>
      <c r="DJ22" s="294"/>
      <c r="DK22" s="294"/>
      <c r="DL22" s="294"/>
      <c r="DM22" s="294"/>
      <c r="DN22" s="294"/>
      <c r="DO22" s="294"/>
      <c r="DP22" s="294"/>
      <c r="DQ22" s="294"/>
      <c r="DR22" s="294"/>
      <c r="DS22" s="294"/>
      <c r="DT22" s="294"/>
      <c r="DU22" s="294"/>
      <c r="DV22" s="294"/>
      <c r="DW22" s="294"/>
      <c r="DX22" s="294"/>
      <c r="DY22" s="294"/>
      <c r="DZ22" s="294"/>
      <c r="EA22" s="294"/>
      <c r="EB22" s="287"/>
      <c r="EC22" s="287"/>
      <c r="ED22" s="287"/>
    </row>
    <row r="23" spans="1:134" ht="15" x14ac:dyDescent="0.25">
      <c r="A23" s="295"/>
      <c r="B23" s="273" t="b">
        <v>1</v>
      </c>
      <c r="C23" s="273" t="b">
        <v>1</v>
      </c>
      <c r="D23" s="273" t="b">
        <v>1</v>
      </c>
      <c r="E23" s="274"/>
      <c r="F23" s="274"/>
      <c r="G23" s="274"/>
      <c r="H23" s="274"/>
      <c r="I23" s="274"/>
      <c r="J23" s="274"/>
      <c r="K23" s="274"/>
      <c r="L23" s="274"/>
      <c r="M23" s="274"/>
      <c r="N23" s="274"/>
      <c r="O23" s="274"/>
      <c r="P23" s="274"/>
      <c r="Q23" s="274"/>
      <c r="R23" s="274"/>
      <c r="S23" s="274"/>
      <c r="T23" s="275"/>
      <c r="U23" s="289">
        <f t="shared" si="0"/>
        <v>44013</v>
      </c>
      <c r="V23" s="290" t="s">
        <v>229</v>
      </c>
      <c r="W23" s="291" t="s">
        <v>229</v>
      </c>
      <c r="X23" s="292">
        <v>116.85</v>
      </c>
      <c r="Y23" s="293">
        <v>167.30600000000001</v>
      </c>
      <c r="Z23" s="294">
        <v>210.74</v>
      </c>
      <c r="AA23" s="294">
        <v>321.06299999999999</v>
      </c>
      <c r="AB23" s="294">
        <v>127.017</v>
      </c>
      <c r="AC23" s="294">
        <v>161.21700000000001</v>
      </c>
      <c r="AD23" s="294">
        <v>89.756</v>
      </c>
      <c r="AE23" s="294">
        <v>65.447000000000003</v>
      </c>
      <c r="AF23" s="294">
        <v>64.760999999999996</v>
      </c>
      <c r="AG23" s="294">
        <v>70.456000000000003</v>
      </c>
      <c r="AH23" s="294">
        <v>129.40700000000001</v>
      </c>
      <c r="AI23" s="294">
        <v>65.692999999999998</v>
      </c>
      <c r="AJ23" s="294">
        <v>195.72</v>
      </c>
      <c r="AK23" s="294">
        <v>69.25</v>
      </c>
      <c r="AL23" s="294">
        <v>485.47699999999998</v>
      </c>
      <c r="AM23" s="294">
        <v>121.66200000000001</v>
      </c>
      <c r="AN23" s="294">
        <v>187.76400000000001</v>
      </c>
      <c r="AO23" s="294">
        <v>94.879000000000005</v>
      </c>
      <c r="AP23" s="294">
        <v>206.596</v>
      </c>
      <c r="AQ23" s="294">
        <v>48.646000000000001</v>
      </c>
      <c r="AR23" s="294">
        <v>57.779000000000003</v>
      </c>
      <c r="AS23" s="294">
        <v>21.186</v>
      </c>
      <c r="AT23" s="294">
        <v>62.844000000000001</v>
      </c>
      <c r="AU23" s="294">
        <v>52.713999999999999</v>
      </c>
      <c r="AV23" s="294">
        <v>115.977</v>
      </c>
      <c r="AW23" s="294">
        <v>74.3</v>
      </c>
      <c r="AX23" s="294">
        <v>62.146999999999998</v>
      </c>
      <c r="AY23" s="294">
        <v>208.90899999999999</v>
      </c>
      <c r="AZ23" s="294">
        <v>145.48599999999999</v>
      </c>
      <c r="BA23" s="294">
        <v>73.540999999999997</v>
      </c>
      <c r="BB23" s="294">
        <v>207.76300000000001</v>
      </c>
      <c r="BC23" s="294">
        <v>24.183</v>
      </c>
      <c r="BD23" s="294">
        <v>50.377000000000002</v>
      </c>
      <c r="BE23" s="294">
        <v>104.084</v>
      </c>
      <c r="BF23" s="294">
        <v>96.513000000000005</v>
      </c>
      <c r="BG23" s="294">
        <v>42.609000000000002</v>
      </c>
      <c r="BH23" s="294"/>
      <c r="BI23" s="294"/>
      <c r="BJ23" s="294"/>
      <c r="BK23" s="294"/>
      <c r="BL23" s="294"/>
      <c r="BM23" s="294"/>
      <c r="BN23" s="294"/>
      <c r="BO23" s="294"/>
      <c r="BP23" s="294"/>
      <c r="BQ23" s="294"/>
      <c r="BR23" s="294"/>
      <c r="BS23" s="294"/>
      <c r="BT23" s="294"/>
      <c r="BU23" s="294"/>
      <c r="BV23" s="294"/>
      <c r="BW23" s="294"/>
      <c r="BX23" s="294"/>
      <c r="BY23" s="294"/>
      <c r="BZ23" s="294"/>
      <c r="CA23" s="294"/>
      <c r="CB23" s="294"/>
      <c r="CC23" s="294"/>
      <c r="CD23" s="294"/>
      <c r="CE23" s="294"/>
      <c r="CF23" s="294"/>
      <c r="CG23" s="294"/>
      <c r="CH23" s="294"/>
      <c r="CI23" s="294"/>
      <c r="CJ23" s="294"/>
      <c r="CK23" s="294"/>
      <c r="CL23" s="294"/>
      <c r="CM23" s="294"/>
      <c r="CN23" s="294"/>
      <c r="CO23" s="294"/>
      <c r="CP23" s="294"/>
      <c r="CQ23" s="294"/>
      <c r="CR23" s="294"/>
      <c r="CS23" s="294"/>
      <c r="CT23" s="294"/>
      <c r="CU23" s="294"/>
      <c r="CV23" s="294"/>
      <c r="CW23" s="294"/>
      <c r="CX23" s="294"/>
      <c r="CY23" s="294"/>
      <c r="CZ23" s="294"/>
      <c r="DA23" s="294"/>
      <c r="DB23" s="294"/>
      <c r="DC23" s="294"/>
      <c r="DD23" s="294"/>
      <c r="DE23" s="294"/>
      <c r="DF23" s="294"/>
      <c r="DG23" s="294"/>
      <c r="DH23" s="294"/>
      <c r="DI23" s="294"/>
      <c r="DJ23" s="294"/>
      <c r="DK23" s="294"/>
      <c r="DL23" s="294"/>
      <c r="DM23" s="294"/>
      <c r="DN23" s="294"/>
      <c r="DO23" s="294"/>
      <c r="DP23" s="294"/>
      <c r="DQ23" s="294"/>
      <c r="DR23" s="294"/>
      <c r="DS23" s="294"/>
      <c r="DT23" s="294"/>
      <c r="DU23" s="294"/>
      <c r="DV23" s="294"/>
      <c r="DW23" s="294"/>
      <c r="DX23" s="294"/>
      <c r="DY23" s="294"/>
      <c r="DZ23" s="294"/>
      <c r="EA23" s="294"/>
      <c r="EB23" s="287"/>
      <c r="EC23" s="287"/>
      <c r="ED23" s="287"/>
    </row>
    <row r="24" spans="1:134" ht="15" x14ac:dyDescent="0.25">
      <c r="A24" s="295"/>
      <c r="B24" s="273" t="b">
        <v>1</v>
      </c>
      <c r="C24" s="273" t="b">
        <v>1</v>
      </c>
      <c r="D24" s="273" t="b">
        <v>1</v>
      </c>
      <c r="E24" s="274"/>
      <c r="F24" s="274"/>
      <c r="G24" s="274"/>
      <c r="H24" s="274"/>
      <c r="I24" s="274"/>
      <c r="J24" s="274"/>
      <c r="K24" s="274"/>
      <c r="L24" s="274"/>
      <c r="M24" s="274"/>
      <c r="N24" s="274"/>
      <c r="O24" s="274"/>
      <c r="P24" s="274"/>
      <c r="Q24" s="274"/>
      <c r="R24" s="274"/>
      <c r="S24" s="274"/>
      <c r="T24" s="275"/>
      <c r="U24" s="289">
        <f t="shared" si="0"/>
        <v>44044</v>
      </c>
      <c r="V24" s="290" t="s">
        <v>229</v>
      </c>
      <c r="W24" s="291" t="s">
        <v>229</v>
      </c>
      <c r="X24" s="292">
        <v>63.46</v>
      </c>
      <c r="Y24" s="293">
        <v>86.378</v>
      </c>
      <c r="Z24" s="294">
        <v>81.503</v>
      </c>
      <c r="AA24" s="294">
        <v>120.11199999999999</v>
      </c>
      <c r="AB24" s="294">
        <v>57.707000000000001</v>
      </c>
      <c r="AC24" s="294">
        <v>61.939</v>
      </c>
      <c r="AD24" s="294">
        <v>51.106999999999999</v>
      </c>
      <c r="AE24" s="294">
        <v>38.323999999999998</v>
      </c>
      <c r="AF24" s="294">
        <v>48.253999999999998</v>
      </c>
      <c r="AG24" s="294">
        <v>36.859000000000002</v>
      </c>
      <c r="AH24" s="294">
        <v>55.341000000000001</v>
      </c>
      <c r="AI24" s="294">
        <v>50.539000000000001</v>
      </c>
      <c r="AJ24" s="294">
        <v>65.67</v>
      </c>
      <c r="AK24" s="294">
        <v>40.296999999999997</v>
      </c>
      <c r="AL24" s="294">
        <v>129.73699999999999</v>
      </c>
      <c r="AM24" s="294">
        <v>51.369</v>
      </c>
      <c r="AN24" s="294">
        <v>78.89</v>
      </c>
      <c r="AO24" s="294">
        <v>44.749000000000002</v>
      </c>
      <c r="AP24" s="294">
        <v>78.953000000000003</v>
      </c>
      <c r="AQ24" s="294">
        <v>39.223999999999997</v>
      </c>
      <c r="AR24" s="294">
        <v>43.951000000000001</v>
      </c>
      <c r="AS24" s="294">
        <v>16.667999999999999</v>
      </c>
      <c r="AT24" s="294">
        <v>37.146999999999998</v>
      </c>
      <c r="AU24" s="294">
        <v>33.142000000000003</v>
      </c>
      <c r="AV24" s="294">
        <v>53.713000000000001</v>
      </c>
      <c r="AW24" s="294">
        <v>50.951999999999998</v>
      </c>
      <c r="AX24" s="294">
        <v>43.116999999999997</v>
      </c>
      <c r="AY24" s="294">
        <v>73.430000000000007</v>
      </c>
      <c r="AZ24" s="294">
        <v>54.213999999999999</v>
      </c>
      <c r="BA24" s="294">
        <v>43.402000000000001</v>
      </c>
      <c r="BB24" s="294">
        <v>63.304000000000002</v>
      </c>
      <c r="BC24" s="294">
        <v>23.076000000000001</v>
      </c>
      <c r="BD24" s="294">
        <v>34.884999999999998</v>
      </c>
      <c r="BE24" s="294">
        <v>51.542000000000002</v>
      </c>
      <c r="BF24" s="294">
        <v>41.296999999999997</v>
      </c>
      <c r="BG24" s="294">
        <v>27.375</v>
      </c>
      <c r="BH24" s="294"/>
      <c r="BI24" s="294"/>
      <c r="BJ24" s="294"/>
      <c r="BK24" s="294"/>
      <c r="BL24" s="294"/>
      <c r="BM24" s="294"/>
      <c r="BN24" s="294"/>
      <c r="BO24" s="294"/>
      <c r="BP24" s="294"/>
      <c r="BQ24" s="294"/>
      <c r="BR24" s="294"/>
      <c r="BS24" s="294"/>
      <c r="BT24" s="294"/>
      <c r="BU24" s="294"/>
      <c r="BV24" s="294"/>
      <c r="BW24" s="294"/>
      <c r="BX24" s="294"/>
      <c r="BY24" s="294"/>
      <c r="BZ24" s="294"/>
      <c r="CA24" s="294"/>
      <c r="CB24" s="294"/>
      <c r="CC24" s="294"/>
      <c r="CD24" s="294"/>
      <c r="CE24" s="294"/>
      <c r="CF24" s="294"/>
      <c r="CG24" s="294"/>
      <c r="CH24" s="294"/>
      <c r="CI24" s="294"/>
      <c r="CJ24" s="294"/>
      <c r="CK24" s="294"/>
      <c r="CL24" s="294"/>
      <c r="CM24" s="294"/>
      <c r="CN24" s="294"/>
      <c r="CO24" s="294"/>
      <c r="CP24" s="294"/>
      <c r="CQ24" s="294"/>
      <c r="CR24" s="294"/>
      <c r="CS24" s="294"/>
      <c r="CT24" s="294"/>
      <c r="CU24" s="294"/>
      <c r="CV24" s="294"/>
      <c r="CW24" s="294"/>
      <c r="CX24" s="294"/>
      <c r="CY24" s="294"/>
      <c r="CZ24" s="294"/>
      <c r="DA24" s="294"/>
      <c r="DB24" s="294"/>
      <c r="DC24" s="294"/>
      <c r="DD24" s="294"/>
      <c r="DE24" s="294"/>
      <c r="DF24" s="294"/>
      <c r="DG24" s="294"/>
      <c r="DH24" s="294"/>
      <c r="DI24" s="294"/>
      <c r="DJ24" s="294"/>
      <c r="DK24" s="294"/>
      <c r="DL24" s="294"/>
      <c r="DM24" s="294"/>
      <c r="DN24" s="294"/>
      <c r="DO24" s="294"/>
      <c r="DP24" s="294"/>
      <c r="DQ24" s="294"/>
      <c r="DR24" s="294"/>
      <c r="DS24" s="294"/>
      <c r="DT24" s="294"/>
      <c r="DU24" s="294"/>
      <c r="DV24" s="294"/>
      <c r="DW24" s="294"/>
      <c r="DX24" s="294"/>
      <c r="DY24" s="294"/>
      <c r="DZ24" s="294"/>
      <c r="EA24" s="294"/>
      <c r="EB24" s="287"/>
      <c r="EC24" s="287"/>
      <c r="ED24" s="287"/>
    </row>
    <row r="25" spans="1:134" ht="15" x14ac:dyDescent="0.25">
      <c r="A25" s="295"/>
      <c r="B25" s="273" t="b">
        <v>1</v>
      </c>
      <c r="C25" s="273" t="b">
        <v>1</v>
      </c>
      <c r="D25" s="273" t="b">
        <v>1</v>
      </c>
      <c r="E25" s="274"/>
      <c r="F25" s="274"/>
      <c r="G25" s="274"/>
      <c r="H25" s="274"/>
      <c r="I25" s="274"/>
      <c r="J25" s="274"/>
      <c r="K25" s="274"/>
      <c r="L25" s="274"/>
      <c r="M25" s="274"/>
      <c r="N25" s="274"/>
      <c r="O25" s="274"/>
      <c r="P25" s="274"/>
      <c r="Q25" s="274"/>
      <c r="R25" s="274"/>
      <c r="S25" s="274"/>
      <c r="T25" s="275"/>
      <c r="U25" s="289">
        <f t="shared" si="0"/>
        <v>44075</v>
      </c>
      <c r="V25" s="290" t="s">
        <v>229</v>
      </c>
      <c r="W25" s="291" t="s">
        <v>229</v>
      </c>
      <c r="X25" s="292">
        <v>38.04</v>
      </c>
      <c r="Y25" s="293">
        <v>70.945999999999998</v>
      </c>
      <c r="Z25" s="294">
        <v>41.381999999999998</v>
      </c>
      <c r="AA25" s="294">
        <v>67.572999999999993</v>
      </c>
      <c r="AB25" s="294">
        <v>55.323999999999998</v>
      </c>
      <c r="AC25" s="294">
        <v>61.427</v>
      </c>
      <c r="AD25" s="294">
        <v>39.143999999999998</v>
      </c>
      <c r="AE25" s="294">
        <v>37.037999999999997</v>
      </c>
      <c r="AF25" s="294">
        <v>32.445999999999998</v>
      </c>
      <c r="AG25" s="294">
        <v>31.292000000000002</v>
      </c>
      <c r="AH25" s="294">
        <v>34.72</v>
      </c>
      <c r="AI25" s="294">
        <v>40.753</v>
      </c>
      <c r="AJ25" s="294">
        <v>54.884</v>
      </c>
      <c r="AK25" s="294">
        <v>36.106999999999999</v>
      </c>
      <c r="AL25" s="294">
        <v>61.914999999999999</v>
      </c>
      <c r="AM25" s="294">
        <v>39.847000000000001</v>
      </c>
      <c r="AN25" s="294">
        <v>55.457000000000001</v>
      </c>
      <c r="AO25" s="294">
        <v>31.25</v>
      </c>
      <c r="AP25" s="294">
        <v>43.398000000000003</v>
      </c>
      <c r="AQ25" s="294">
        <v>31.905999999999999</v>
      </c>
      <c r="AR25" s="294">
        <v>29.888000000000002</v>
      </c>
      <c r="AS25" s="294">
        <v>18.651</v>
      </c>
      <c r="AT25" s="294">
        <v>52.835000000000001</v>
      </c>
      <c r="AU25" s="294">
        <v>32.795999999999999</v>
      </c>
      <c r="AV25" s="294">
        <v>35.261000000000003</v>
      </c>
      <c r="AW25" s="294">
        <v>38.085000000000001</v>
      </c>
      <c r="AX25" s="294">
        <v>40.447000000000003</v>
      </c>
      <c r="AY25" s="294">
        <v>43.930999999999997</v>
      </c>
      <c r="AZ25" s="294">
        <v>37.597999999999999</v>
      </c>
      <c r="BA25" s="294">
        <v>28.184000000000001</v>
      </c>
      <c r="BB25" s="294">
        <v>38.020000000000003</v>
      </c>
      <c r="BC25" s="294">
        <v>20.863</v>
      </c>
      <c r="BD25" s="294">
        <v>51.832999999999998</v>
      </c>
      <c r="BE25" s="294">
        <v>46.220999999999997</v>
      </c>
      <c r="BF25" s="294">
        <v>33.468000000000004</v>
      </c>
      <c r="BG25" s="294">
        <v>23.379000000000001</v>
      </c>
      <c r="BH25" s="294"/>
      <c r="BI25" s="294"/>
      <c r="BJ25" s="294"/>
      <c r="BK25" s="294"/>
      <c r="BL25" s="294"/>
      <c r="BM25" s="294"/>
      <c r="BN25" s="294"/>
      <c r="BO25" s="294"/>
      <c r="BP25" s="294"/>
      <c r="BQ25" s="294"/>
      <c r="BR25" s="294"/>
      <c r="BS25" s="294"/>
      <c r="BT25" s="294"/>
      <c r="BU25" s="294"/>
      <c r="BV25" s="294"/>
      <c r="BW25" s="294"/>
      <c r="BX25" s="294"/>
      <c r="BY25" s="294"/>
      <c r="BZ25" s="294"/>
      <c r="CA25" s="294"/>
      <c r="CB25" s="294"/>
      <c r="CC25" s="294"/>
      <c r="CD25" s="294"/>
      <c r="CE25" s="294"/>
      <c r="CF25" s="294"/>
      <c r="CG25" s="294"/>
      <c r="CH25" s="294"/>
      <c r="CI25" s="294"/>
      <c r="CJ25" s="294"/>
      <c r="CK25" s="294"/>
      <c r="CL25" s="294"/>
      <c r="CM25" s="294"/>
      <c r="CN25" s="294"/>
      <c r="CO25" s="294"/>
      <c r="CP25" s="294"/>
      <c r="CQ25" s="294"/>
      <c r="CR25" s="294"/>
      <c r="CS25" s="294"/>
      <c r="CT25" s="294"/>
      <c r="CU25" s="294"/>
      <c r="CV25" s="294"/>
      <c r="CW25" s="294"/>
      <c r="CX25" s="294"/>
      <c r="CY25" s="294"/>
      <c r="CZ25" s="294"/>
      <c r="DA25" s="294"/>
      <c r="DB25" s="294"/>
      <c r="DC25" s="294"/>
      <c r="DD25" s="294"/>
      <c r="DE25" s="294"/>
      <c r="DF25" s="294"/>
      <c r="DG25" s="294"/>
      <c r="DH25" s="294"/>
      <c r="DI25" s="294"/>
      <c r="DJ25" s="294"/>
      <c r="DK25" s="294"/>
      <c r="DL25" s="294"/>
      <c r="DM25" s="294"/>
      <c r="DN25" s="294"/>
      <c r="DO25" s="294"/>
      <c r="DP25" s="294"/>
      <c r="DQ25" s="294"/>
      <c r="DR25" s="294"/>
      <c r="DS25" s="294"/>
      <c r="DT25" s="294"/>
      <c r="DU25" s="294"/>
      <c r="DV25" s="294"/>
      <c r="DW25" s="294"/>
      <c r="DX25" s="294"/>
      <c r="DY25" s="294"/>
      <c r="DZ25" s="294"/>
      <c r="EA25" s="294"/>
      <c r="EB25" s="287"/>
      <c r="EC25" s="287"/>
      <c r="ED25" s="287"/>
    </row>
    <row r="26" spans="1:134" ht="15" x14ac:dyDescent="0.25">
      <c r="A26" s="295"/>
      <c r="B26" s="273" t="b">
        <v>1</v>
      </c>
      <c r="C26" s="273" t="b">
        <v>1</v>
      </c>
      <c r="D26" s="273" t="b">
        <v>1</v>
      </c>
      <c r="E26" s="274"/>
      <c r="F26" s="274"/>
      <c r="G26" s="274"/>
      <c r="H26" s="274"/>
      <c r="I26" s="274"/>
      <c r="J26" s="274"/>
      <c r="K26" s="274"/>
      <c r="L26" s="274"/>
      <c r="M26" s="274"/>
      <c r="N26" s="274"/>
      <c r="O26" s="274"/>
      <c r="P26" s="274"/>
      <c r="Q26" s="274"/>
      <c r="R26" s="274"/>
      <c r="S26" s="274"/>
      <c r="T26" s="275"/>
      <c r="U26" s="289">
        <f t="shared" si="0"/>
        <v>44105</v>
      </c>
      <c r="V26" s="290" t="s">
        <v>229</v>
      </c>
      <c r="W26" s="291" t="s">
        <v>229</v>
      </c>
      <c r="X26" s="292">
        <v>38.25</v>
      </c>
      <c r="Y26" s="293">
        <v>43.963000000000001</v>
      </c>
      <c r="Z26" s="294">
        <v>34.601999999999997</v>
      </c>
      <c r="AA26" s="294">
        <v>57.042999999999999</v>
      </c>
      <c r="AB26" s="294">
        <v>84.813999999999993</v>
      </c>
      <c r="AC26" s="294">
        <v>65.893000000000001</v>
      </c>
      <c r="AD26" s="294">
        <v>30.998000000000001</v>
      </c>
      <c r="AE26" s="294">
        <v>28.359000000000002</v>
      </c>
      <c r="AF26" s="294">
        <v>30.292999999999999</v>
      </c>
      <c r="AG26" s="294">
        <v>46.098999999999997</v>
      </c>
      <c r="AH26" s="294">
        <v>29.206</v>
      </c>
      <c r="AI26" s="294">
        <v>27.727</v>
      </c>
      <c r="AJ26" s="294">
        <v>46.741999999999997</v>
      </c>
      <c r="AK26" s="294">
        <v>32.216999999999999</v>
      </c>
      <c r="AL26" s="294">
        <v>55.128</v>
      </c>
      <c r="AM26" s="294">
        <v>44.524999999999999</v>
      </c>
      <c r="AN26" s="294">
        <v>57.256</v>
      </c>
      <c r="AO26" s="294">
        <v>36.729999999999997</v>
      </c>
      <c r="AP26" s="294">
        <v>34.799999999999997</v>
      </c>
      <c r="AQ26" s="294">
        <v>27.021999999999998</v>
      </c>
      <c r="AR26" s="294">
        <v>26.376999999999999</v>
      </c>
      <c r="AS26" s="294">
        <v>25.489000000000001</v>
      </c>
      <c r="AT26" s="294">
        <v>33.180999999999997</v>
      </c>
      <c r="AU26" s="294">
        <v>30.634</v>
      </c>
      <c r="AV26" s="294">
        <v>47.779000000000003</v>
      </c>
      <c r="AW26" s="294">
        <v>57.515999999999998</v>
      </c>
      <c r="AX26" s="294">
        <v>36.728000000000002</v>
      </c>
      <c r="AY26" s="294">
        <v>38.186999999999998</v>
      </c>
      <c r="AZ26" s="294">
        <v>36.817999999999998</v>
      </c>
      <c r="BA26" s="294">
        <v>28.347999999999999</v>
      </c>
      <c r="BB26" s="294">
        <v>36.46</v>
      </c>
      <c r="BC26" s="294">
        <v>19.27</v>
      </c>
      <c r="BD26" s="294">
        <v>46.570999999999998</v>
      </c>
      <c r="BE26" s="294">
        <v>56.591999999999999</v>
      </c>
      <c r="BF26" s="294">
        <v>28.279</v>
      </c>
      <c r="BG26" s="294">
        <v>23.349</v>
      </c>
      <c r="BH26" s="294"/>
      <c r="BI26" s="294"/>
      <c r="BJ26" s="294"/>
      <c r="BK26" s="294"/>
      <c r="BL26" s="294"/>
      <c r="BM26" s="294"/>
      <c r="BN26" s="294"/>
      <c r="BO26" s="294"/>
      <c r="BP26" s="294"/>
      <c r="BQ26" s="294"/>
      <c r="BR26" s="294"/>
      <c r="BS26" s="294"/>
      <c r="BT26" s="294"/>
      <c r="BU26" s="294"/>
      <c r="BV26" s="294"/>
      <c r="BW26" s="294"/>
      <c r="BX26" s="294"/>
      <c r="BY26" s="294"/>
      <c r="BZ26" s="294"/>
      <c r="CA26" s="294"/>
      <c r="CB26" s="294"/>
      <c r="CC26" s="294"/>
      <c r="CD26" s="294"/>
      <c r="CE26" s="294"/>
      <c r="CF26" s="294"/>
      <c r="CG26" s="294"/>
      <c r="CH26" s="294"/>
      <c r="CI26" s="294"/>
      <c r="CJ26" s="294"/>
      <c r="CK26" s="294"/>
      <c r="CL26" s="294"/>
      <c r="CM26" s="294"/>
      <c r="CN26" s="294"/>
      <c r="CO26" s="294"/>
      <c r="CP26" s="294"/>
      <c r="CQ26" s="294"/>
      <c r="CR26" s="294"/>
      <c r="CS26" s="294"/>
      <c r="CT26" s="294"/>
      <c r="CU26" s="294"/>
      <c r="CV26" s="294"/>
      <c r="CW26" s="294"/>
      <c r="CX26" s="294"/>
      <c r="CY26" s="294"/>
      <c r="CZ26" s="294"/>
      <c r="DA26" s="294"/>
      <c r="DB26" s="294"/>
      <c r="DC26" s="294"/>
      <c r="DD26" s="294"/>
      <c r="DE26" s="294"/>
      <c r="DF26" s="294"/>
      <c r="DG26" s="294"/>
      <c r="DH26" s="294"/>
      <c r="DI26" s="294"/>
      <c r="DJ26" s="294"/>
      <c r="DK26" s="294"/>
      <c r="DL26" s="294"/>
      <c r="DM26" s="294"/>
      <c r="DN26" s="294"/>
      <c r="DO26" s="294"/>
      <c r="DP26" s="294"/>
      <c r="DQ26" s="294"/>
      <c r="DR26" s="294"/>
      <c r="DS26" s="294"/>
      <c r="DT26" s="294"/>
      <c r="DU26" s="294"/>
      <c r="DV26" s="294"/>
      <c r="DW26" s="294"/>
      <c r="DX26" s="294"/>
      <c r="DY26" s="294"/>
      <c r="DZ26" s="294"/>
      <c r="EA26" s="294"/>
      <c r="EB26" s="287"/>
      <c r="EC26" s="287"/>
      <c r="ED26" s="287"/>
    </row>
    <row r="27" spans="1:134" ht="15" x14ac:dyDescent="0.25">
      <c r="A27" s="295"/>
      <c r="B27" s="296" t="b">
        <v>1</v>
      </c>
      <c r="C27" s="296" t="b">
        <v>1</v>
      </c>
      <c r="D27" s="273" t="b">
        <v>1</v>
      </c>
      <c r="E27" s="274"/>
      <c r="F27" s="274"/>
      <c r="G27" s="274"/>
      <c r="H27" s="274"/>
      <c r="I27" s="274"/>
      <c r="J27" s="274"/>
      <c r="K27" s="274"/>
      <c r="L27" s="274"/>
      <c r="M27" s="274"/>
      <c r="N27" s="274"/>
      <c r="O27" s="274"/>
      <c r="P27" s="274"/>
      <c r="Q27" s="274"/>
      <c r="R27" s="274"/>
      <c r="S27" s="274"/>
      <c r="T27" s="275"/>
      <c r="U27" s="289">
        <f t="shared" si="0"/>
        <v>44136</v>
      </c>
      <c r="V27" s="290" t="s">
        <v>229</v>
      </c>
      <c r="W27" s="291" t="s">
        <v>229</v>
      </c>
      <c r="X27" s="292">
        <v>31.12</v>
      </c>
      <c r="Y27" s="293">
        <v>30.716000000000001</v>
      </c>
      <c r="Z27" s="294">
        <v>29.527999999999999</v>
      </c>
      <c r="AA27" s="294">
        <v>46.031999999999996</v>
      </c>
      <c r="AB27" s="294">
        <v>49.247</v>
      </c>
      <c r="AC27" s="294">
        <v>44.899000000000001</v>
      </c>
      <c r="AD27" s="294">
        <v>29.193999999999999</v>
      </c>
      <c r="AE27" s="294">
        <v>21.928999999999998</v>
      </c>
      <c r="AF27" s="294">
        <v>24.399000000000001</v>
      </c>
      <c r="AG27" s="294">
        <v>38.109000000000002</v>
      </c>
      <c r="AH27" s="294">
        <v>26.847000000000001</v>
      </c>
      <c r="AI27" s="294">
        <v>23.286999999999999</v>
      </c>
      <c r="AJ27" s="294">
        <v>36.155000000000001</v>
      </c>
      <c r="AK27" s="294">
        <v>29.234000000000002</v>
      </c>
      <c r="AL27" s="294">
        <v>42.006999999999998</v>
      </c>
      <c r="AM27" s="294">
        <v>34.923999999999999</v>
      </c>
      <c r="AN27" s="294">
        <v>40.42</v>
      </c>
      <c r="AO27" s="294">
        <v>29.774000000000001</v>
      </c>
      <c r="AP27" s="294">
        <v>27.853999999999999</v>
      </c>
      <c r="AQ27" s="294">
        <v>23.521000000000001</v>
      </c>
      <c r="AR27" s="294">
        <v>26.175999999999998</v>
      </c>
      <c r="AS27" s="294">
        <v>15.676</v>
      </c>
      <c r="AT27" s="294">
        <v>23.716999999999999</v>
      </c>
      <c r="AU27" s="294">
        <v>25.899000000000001</v>
      </c>
      <c r="AV27" s="294">
        <v>36.073999999999998</v>
      </c>
      <c r="AW27" s="294">
        <v>38.381</v>
      </c>
      <c r="AX27" s="294">
        <v>27.535</v>
      </c>
      <c r="AY27" s="294">
        <v>32.878</v>
      </c>
      <c r="AZ27" s="294">
        <v>33.624000000000002</v>
      </c>
      <c r="BA27" s="294">
        <v>27.751000000000001</v>
      </c>
      <c r="BB27" s="294">
        <v>30.076000000000001</v>
      </c>
      <c r="BC27" s="294">
        <v>16.234999999999999</v>
      </c>
      <c r="BD27" s="294">
        <v>26.841000000000001</v>
      </c>
      <c r="BE27" s="294">
        <v>34.543999999999997</v>
      </c>
      <c r="BF27" s="294">
        <v>26.58</v>
      </c>
      <c r="BG27" s="294">
        <v>21.498000000000001</v>
      </c>
      <c r="BH27" s="294"/>
      <c r="BI27" s="294"/>
      <c r="BJ27" s="294"/>
      <c r="BK27" s="294"/>
      <c r="BL27" s="294"/>
      <c r="BM27" s="294"/>
      <c r="BN27" s="294"/>
      <c r="BO27" s="294"/>
      <c r="BP27" s="294"/>
      <c r="BQ27" s="294"/>
      <c r="BR27" s="294"/>
      <c r="BS27" s="294"/>
      <c r="BT27" s="294"/>
      <c r="BU27" s="294"/>
      <c r="BV27" s="294"/>
      <c r="BW27" s="294"/>
      <c r="BX27" s="294"/>
      <c r="BY27" s="294"/>
      <c r="BZ27" s="294"/>
      <c r="CA27" s="294"/>
      <c r="CB27" s="294"/>
      <c r="CC27" s="294"/>
      <c r="CD27" s="294"/>
      <c r="CE27" s="294"/>
      <c r="CF27" s="294"/>
      <c r="CG27" s="294"/>
      <c r="CH27" s="294"/>
      <c r="CI27" s="294"/>
      <c r="CJ27" s="294"/>
      <c r="CK27" s="294"/>
      <c r="CL27" s="294"/>
      <c r="CM27" s="294"/>
      <c r="CN27" s="294"/>
      <c r="CO27" s="294"/>
      <c r="CP27" s="294"/>
      <c r="CQ27" s="294"/>
      <c r="CR27" s="294"/>
      <c r="CS27" s="294"/>
      <c r="CT27" s="294"/>
      <c r="CU27" s="294"/>
      <c r="CV27" s="294"/>
      <c r="CW27" s="294"/>
      <c r="CX27" s="294"/>
      <c r="CY27" s="294"/>
      <c r="CZ27" s="294"/>
      <c r="DA27" s="294"/>
      <c r="DB27" s="294"/>
      <c r="DC27" s="294"/>
      <c r="DD27" s="294"/>
      <c r="DE27" s="294"/>
      <c r="DF27" s="294"/>
      <c r="DG27" s="294"/>
      <c r="DH27" s="294"/>
      <c r="DI27" s="294"/>
      <c r="DJ27" s="294"/>
      <c r="DK27" s="294"/>
      <c r="DL27" s="294"/>
      <c r="DM27" s="294"/>
      <c r="DN27" s="294"/>
      <c r="DO27" s="294"/>
      <c r="DP27" s="294"/>
      <c r="DQ27" s="294"/>
      <c r="DR27" s="294"/>
      <c r="DS27" s="294"/>
      <c r="DT27" s="294"/>
      <c r="DU27" s="294"/>
      <c r="DV27" s="294"/>
      <c r="DW27" s="294"/>
      <c r="DX27" s="294"/>
      <c r="DY27" s="294"/>
      <c r="DZ27" s="294"/>
      <c r="EA27" s="294"/>
      <c r="EB27" s="287"/>
      <c r="EC27" s="287"/>
      <c r="ED27" s="287"/>
    </row>
    <row r="28" spans="1:134" ht="15" x14ac:dyDescent="0.25">
      <c r="A28" s="295"/>
      <c r="B28" s="296" t="b">
        <v>1</v>
      </c>
      <c r="C28" s="296" t="b">
        <v>1</v>
      </c>
      <c r="D28" s="273" t="b">
        <v>1</v>
      </c>
      <c r="E28" s="274"/>
      <c r="F28" s="274"/>
      <c r="G28" s="274"/>
      <c r="H28" s="274"/>
      <c r="I28" s="274"/>
      <c r="J28" s="274"/>
      <c r="K28" s="274"/>
      <c r="L28" s="274"/>
      <c r="M28" s="274"/>
      <c r="N28" s="274"/>
      <c r="O28" s="274"/>
      <c r="P28" s="274"/>
      <c r="Q28" s="274"/>
      <c r="R28" s="274"/>
      <c r="S28" s="274"/>
      <c r="T28" s="275"/>
      <c r="U28" s="289">
        <f t="shared" si="0"/>
        <v>44166</v>
      </c>
      <c r="V28" s="290" t="s">
        <v>229</v>
      </c>
      <c r="W28" s="291" t="s">
        <v>229</v>
      </c>
      <c r="X28" s="292">
        <v>25.64</v>
      </c>
      <c r="Y28" s="293">
        <v>26.986000000000001</v>
      </c>
      <c r="Z28" s="294">
        <v>28.361000000000001</v>
      </c>
      <c r="AA28" s="294">
        <v>40.514000000000003</v>
      </c>
      <c r="AB28" s="294">
        <v>35.337000000000003</v>
      </c>
      <c r="AC28" s="294">
        <v>34.542000000000002</v>
      </c>
      <c r="AD28" s="294">
        <v>26.158999999999999</v>
      </c>
      <c r="AE28" s="294">
        <v>20.027000000000001</v>
      </c>
      <c r="AF28" s="294">
        <v>22.001999999999999</v>
      </c>
      <c r="AG28" s="294">
        <v>27.138999999999999</v>
      </c>
      <c r="AH28" s="294">
        <v>24.396999999999998</v>
      </c>
      <c r="AI28" s="294">
        <v>21.471</v>
      </c>
      <c r="AJ28" s="294">
        <v>31.33</v>
      </c>
      <c r="AK28" s="294">
        <v>25.216999999999999</v>
      </c>
      <c r="AL28" s="294">
        <v>37.924999999999997</v>
      </c>
      <c r="AM28" s="294">
        <v>31.172999999999998</v>
      </c>
      <c r="AN28" s="294">
        <v>33.636000000000003</v>
      </c>
      <c r="AO28" s="294">
        <v>27.803999999999998</v>
      </c>
      <c r="AP28" s="294">
        <v>25.652000000000001</v>
      </c>
      <c r="AQ28" s="294">
        <v>21.106999999999999</v>
      </c>
      <c r="AR28" s="294">
        <v>22.428000000000001</v>
      </c>
      <c r="AS28" s="294">
        <v>13.327999999999999</v>
      </c>
      <c r="AT28" s="294">
        <v>22.027999999999999</v>
      </c>
      <c r="AU28" s="294">
        <v>21.922000000000001</v>
      </c>
      <c r="AV28" s="294">
        <v>27.315000000000001</v>
      </c>
      <c r="AW28" s="294">
        <v>27.844000000000001</v>
      </c>
      <c r="AX28" s="294">
        <v>22.05</v>
      </c>
      <c r="AY28" s="294">
        <v>30.209</v>
      </c>
      <c r="AZ28" s="294">
        <v>28.311</v>
      </c>
      <c r="BA28" s="294">
        <v>23.474</v>
      </c>
      <c r="BB28" s="294">
        <v>27.094999999999999</v>
      </c>
      <c r="BC28" s="294">
        <v>15.132</v>
      </c>
      <c r="BD28" s="294">
        <v>21.106000000000002</v>
      </c>
      <c r="BE28" s="294">
        <v>27.381</v>
      </c>
      <c r="BF28" s="294">
        <v>24.928999999999998</v>
      </c>
      <c r="BG28" s="294">
        <v>17.434000000000001</v>
      </c>
      <c r="BH28" s="294"/>
      <c r="BI28" s="294"/>
      <c r="BJ28" s="294"/>
      <c r="BK28" s="294"/>
      <c r="BL28" s="294"/>
      <c r="BM28" s="294"/>
      <c r="BN28" s="294"/>
      <c r="BO28" s="294"/>
      <c r="BP28" s="294"/>
      <c r="BQ28" s="294"/>
      <c r="BR28" s="294"/>
      <c r="BS28" s="294"/>
      <c r="BT28" s="294"/>
      <c r="BU28" s="294"/>
      <c r="BV28" s="294"/>
      <c r="BW28" s="294"/>
      <c r="BX28" s="294"/>
      <c r="BY28" s="294"/>
      <c r="BZ28" s="294"/>
      <c r="CA28" s="294"/>
      <c r="CB28" s="294"/>
      <c r="CC28" s="294"/>
      <c r="CD28" s="294"/>
      <c r="CE28" s="294"/>
      <c r="CF28" s="294"/>
      <c r="CG28" s="294"/>
      <c r="CH28" s="294"/>
      <c r="CI28" s="294"/>
      <c r="CJ28" s="294"/>
      <c r="CK28" s="294"/>
      <c r="CL28" s="294"/>
      <c r="CM28" s="294"/>
      <c r="CN28" s="294"/>
      <c r="CO28" s="294"/>
      <c r="CP28" s="294"/>
      <c r="CQ28" s="294"/>
      <c r="CR28" s="294"/>
      <c r="CS28" s="294"/>
      <c r="CT28" s="294"/>
      <c r="CU28" s="294"/>
      <c r="CV28" s="294"/>
      <c r="CW28" s="294"/>
      <c r="CX28" s="294"/>
      <c r="CY28" s="294"/>
      <c r="CZ28" s="294"/>
      <c r="DA28" s="294"/>
      <c r="DB28" s="294"/>
      <c r="DC28" s="294"/>
      <c r="DD28" s="294"/>
      <c r="DE28" s="294"/>
      <c r="DF28" s="294"/>
      <c r="DG28" s="294"/>
      <c r="DH28" s="294"/>
      <c r="DI28" s="294"/>
      <c r="DJ28" s="294"/>
      <c r="DK28" s="294"/>
      <c r="DL28" s="294"/>
      <c r="DM28" s="294"/>
      <c r="DN28" s="294"/>
      <c r="DO28" s="294"/>
      <c r="DP28" s="294"/>
      <c r="DQ28" s="294"/>
      <c r="DR28" s="294"/>
      <c r="DS28" s="294"/>
      <c r="DT28" s="294"/>
      <c r="DU28" s="294"/>
      <c r="DV28" s="294"/>
      <c r="DW28" s="294"/>
      <c r="DX28" s="294"/>
      <c r="DY28" s="294"/>
      <c r="DZ28" s="294"/>
      <c r="EA28" s="294"/>
      <c r="EB28" s="287"/>
      <c r="EC28" s="287"/>
      <c r="ED28" s="287"/>
    </row>
    <row r="29" spans="1:134" ht="15" x14ac:dyDescent="0.25">
      <c r="A29" s="295"/>
      <c r="B29" s="296" t="b">
        <v>1</v>
      </c>
      <c r="C29" s="296" t="b">
        <v>1</v>
      </c>
      <c r="D29" s="273"/>
      <c r="E29" s="274"/>
      <c r="F29" s="274"/>
      <c r="G29" s="274"/>
      <c r="H29" s="274"/>
      <c r="I29" s="274"/>
      <c r="J29" s="274"/>
      <c r="K29" s="274"/>
      <c r="L29" s="274"/>
      <c r="M29" s="274"/>
      <c r="N29" s="274"/>
      <c r="O29" s="274"/>
      <c r="P29" s="274"/>
      <c r="Q29" s="274"/>
      <c r="R29" s="274"/>
      <c r="S29" s="274"/>
      <c r="T29" s="275"/>
      <c r="U29" s="289">
        <f t="shared" si="0"/>
        <v>44197</v>
      </c>
      <c r="V29" s="290" t="s">
        <v>229</v>
      </c>
      <c r="W29" s="291" t="s">
        <v>229</v>
      </c>
      <c r="X29" s="292">
        <v>24.31</v>
      </c>
      <c r="Y29" s="293">
        <v>24.097999999999999</v>
      </c>
      <c r="Z29" s="294">
        <v>27.15</v>
      </c>
      <c r="AA29" s="294">
        <v>36.271999999999998</v>
      </c>
      <c r="AB29" s="294">
        <v>30.515000000000001</v>
      </c>
      <c r="AC29" s="294">
        <v>29.28</v>
      </c>
      <c r="AD29" s="294">
        <v>23.231999999999999</v>
      </c>
      <c r="AE29" s="294">
        <v>17.936</v>
      </c>
      <c r="AF29" s="294">
        <v>19.710999999999999</v>
      </c>
      <c r="AG29" s="294">
        <v>21.663</v>
      </c>
      <c r="AH29" s="294">
        <v>21.428000000000001</v>
      </c>
      <c r="AI29" s="294">
        <v>19.552</v>
      </c>
      <c r="AJ29" s="294">
        <v>28.018999999999998</v>
      </c>
      <c r="AK29" s="294">
        <v>22.484000000000002</v>
      </c>
      <c r="AL29" s="294">
        <v>33.116</v>
      </c>
      <c r="AM29" s="294">
        <v>26.77</v>
      </c>
      <c r="AN29" s="294">
        <v>30.193000000000001</v>
      </c>
      <c r="AO29" s="294">
        <v>24.047000000000001</v>
      </c>
      <c r="AP29" s="294">
        <v>25.018999999999998</v>
      </c>
      <c r="AQ29" s="294">
        <v>18.873999999999999</v>
      </c>
      <c r="AR29" s="294">
        <v>19.800999999999998</v>
      </c>
      <c r="AS29" s="294">
        <v>12.180999999999999</v>
      </c>
      <c r="AT29" s="294">
        <v>19.533999999999999</v>
      </c>
      <c r="AU29" s="294">
        <v>22.824999999999999</v>
      </c>
      <c r="AV29" s="294">
        <v>23.602</v>
      </c>
      <c r="AW29" s="294">
        <v>25.048999999999999</v>
      </c>
      <c r="AX29" s="294">
        <v>19.13</v>
      </c>
      <c r="AY29" s="294">
        <v>27.199000000000002</v>
      </c>
      <c r="AZ29" s="294">
        <v>24.902999999999999</v>
      </c>
      <c r="BA29" s="294">
        <v>20.792000000000002</v>
      </c>
      <c r="BB29" s="294">
        <v>24.469000000000001</v>
      </c>
      <c r="BC29" s="294">
        <v>13.622</v>
      </c>
      <c r="BD29" s="294">
        <v>18.533999999999999</v>
      </c>
      <c r="BE29" s="294">
        <v>24.17</v>
      </c>
      <c r="BF29" s="294">
        <v>22.728999999999999</v>
      </c>
      <c r="BG29" s="294">
        <v>15.118</v>
      </c>
      <c r="BH29" s="294"/>
      <c r="BI29" s="294"/>
      <c r="BJ29" s="294"/>
      <c r="BK29" s="294"/>
      <c r="BL29" s="294"/>
      <c r="BM29" s="294"/>
      <c r="BN29" s="294"/>
      <c r="BO29" s="294"/>
      <c r="BP29" s="294"/>
      <c r="BQ29" s="294"/>
      <c r="BR29" s="294"/>
      <c r="BS29" s="294"/>
      <c r="BT29" s="294"/>
      <c r="BU29" s="294"/>
      <c r="BV29" s="294"/>
      <c r="BW29" s="294"/>
      <c r="BX29" s="294"/>
      <c r="BY29" s="294"/>
      <c r="BZ29" s="294"/>
      <c r="CA29" s="294"/>
      <c r="CB29" s="294"/>
      <c r="CC29" s="294"/>
      <c r="CD29" s="294"/>
      <c r="CE29" s="294"/>
      <c r="CF29" s="294"/>
      <c r="CG29" s="294"/>
      <c r="CH29" s="294"/>
      <c r="CI29" s="294"/>
      <c r="CJ29" s="294"/>
      <c r="CK29" s="294"/>
      <c r="CL29" s="294"/>
      <c r="CM29" s="294"/>
      <c r="CN29" s="294"/>
      <c r="CO29" s="294"/>
      <c r="CP29" s="294"/>
      <c r="CQ29" s="294"/>
      <c r="CR29" s="294"/>
      <c r="CS29" s="294"/>
      <c r="CT29" s="294"/>
      <c r="CU29" s="294"/>
      <c r="CV29" s="294"/>
      <c r="CW29" s="294"/>
      <c r="CX29" s="294"/>
      <c r="CY29" s="294"/>
      <c r="CZ29" s="294"/>
      <c r="DA29" s="294"/>
      <c r="DB29" s="294"/>
      <c r="DC29" s="294"/>
      <c r="DD29" s="294"/>
      <c r="DE29" s="294"/>
      <c r="DF29" s="294"/>
      <c r="DG29" s="294"/>
      <c r="DH29" s="294"/>
      <c r="DI29" s="294"/>
      <c r="DJ29" s="294"/>
      <c r="DK29" s="294"/>
      <c r="DL29" s="294"/>
      <c r="DM29" s="294"/>
      <c r="DN29" s="294"/>
      <c r="DO29" s="294"/>
      <c r="DP29" s="294"/>
      <c r="DQ29" s="294"/>
      <c r="DR29" s="294"/>
      <c r="DS29" s="294"/>
      <c r="DT29" s="294"/>
      <c r="DU29" s="294"/>
      <c r="DV29" s="294"/>
      <c r="DW29" s="294"/>
      <c r="DX29" s="294"/>
      <c r="DY29" s="294"/>
      <c r="DZ29" s="294"/>
      <c r="EA29" s="294"/>
      <c r="EB29" s="287"/>
      <c r="EC29" s="287"/>
      <c r="ED29" s="287"/>
    </row>
    <row r="30" spans="1:134" ht="15" x14ac:dyDescent="0.25">
      <c r="A30" s="295"/>
      <c r="B30" s="273" t="b">
        <v>1</v>
      </c>
      <c r="C30" s="273"/>
      <c r="D30" s="273"/>
      <c r="E30" s="274"/>
      <c r="F30" s="274"/>
      <c r="G30" s="274"/>
      <c r="H30" s="274"/>
      <c r="I30" s="274"/>
      <c r="J30" s="274"/>
      <c r="K30" s="274"/>
      <c r="L30" s="274"/>
      <c r="M30" s="274"/>
      <c r="N30" s="274"/>
      <c r="O30" s="274"/>
      <c r="P30" s="274"/>
      <c r="Q30" s="274"/>
      <c r="R30" s="274"/>
      <c r="S30" s="274"/>
      <c r="T30" s="275"/>
      <c r="U30" s="289">
        <f t="shared" si="0"/>
        <v>44228</v>
      </c>
      <c r="V30" s="290" t="s">
        <v>229</v>
      </c>
      <c r="W30" s="291" t="s">
        <v>229</v>
      </c>
      <c r="X30" s="292">
        <v>22.39</v>
      </c>
      <c r="Y30" s="293">
        <v>20.356999999999999</v>
      </c>
      <c r="Z30" s="294">
        <v>20.91</v>
      </c>
      <c r="AA30" s="294">
        <v>30.157</v>
      </c>
      <c r="AB30" s="294">
        <v>39.286999999999999</v>
      </c>
      <c r="AC30" s="294">
        <v>26.87</v>
      </c>
      <c r="AD30" s="294">
        <v>19.059000000000001</v>
      </c>
      <c r="AE30" s="294">
        <v>14.756</v>
      </c>
      <c r="AF30" s="294">
        <v>16.706</v>
      </c>
      <c r="AG30" s="294">
        <v>18.861000000000001</v>
      </c>
      <c r="AH30" s="294">
        <v>18.38</v>
      </c>
      <c r="AI30" s="294">
        <v>18.059999999999999</v>
      </c>
      <c r="AJ30" s="294">
        <v>22.821999999999999</v>
      </c>
      <c r="AK30" s="294">
        <v>22.756</v>
      </c>
      <c r="AL30" s="294">
        <v>29.78</v>
      </c>
      <c r="AM30" s="294">
        <v>21.853999999999999</v>
      </c>
      <c r="AN30" s="294">
        <v>25.969000000000001</v>
      </c>
      <c r="AO30" s="294">
        <v>23.4</v>
      </c>
      <c r="AP30" s="294">
        <v>25.053999999999998</v>
      </c>
      <c r="AQ30" s="294">
        <v>18.658999999999999</v>
      </c>
      <c r="AR30" s="294">
        <v>16.22</v>
      </c>
      <c r="AS30" s="294">
        <v>15.074</v>
      </c>
      <c r="AT30" s="294">
        <v>16.337</v>
      </c>
      <c r="AU30" s="294">
        <v>19.568000000000001</v>
      </c>
      <c r="AV30" s="294">
        <v>19.023</v>
      </c>
      <c r="AW30" s="294">
        <v>23.021999999999998</v>
      </c>
      <c r="AX30" s="294">
        <v>15.606</v>
      </c>
      <c r="AY30" s="294">
        <v>22.991</v>
      </c>
      <c r="AZ30" s="294">
        <v>20.341999999999999</v>
      </c>
      <c r="BA30" s="294">
        <v>17.204999999999998</v>
      </c>
      <c r="BB30" s="294">
        <v>20.286000000000001</v>
      </c>
      <c r="BC30" s="294">
        <v>11.321999999999999</v>
      </c>
      <c r="BD30" s="294">
        <v>17.635000000000002</v>
      </c>
      <c r="BE30" s="294">
        <v>22.831</v>
      </c>
      <c r="BF30" s="294">
        <v>19.164000000000001</v>
      </c>
      <c r="BG30" s="294">
        <v>12.645</v>
      </c>
      <c r="BH30" s="294"/>
      <c r="BI30" s="294"/>
      <c r="BJ30" s="294"/>
      <c r="BK30" s="294"/>
      <c r="BL30" s="294"/>
      <c r="BM30" s="294"/>
      <c r="BN30" s="294"/>
      <c r="BO30" s="294"/>
      <c r="BP30" s="294"/>
      <c r="BQ30" s="294"/>
      <c r="BR30" s="294"/>
      <c r="BS30" s="294"/>
      <c r="BT30" s="294"/>
      <c r="BU30" s="294"/>
      <c r="BV30" s="294"/>
      <c r="BW30" s="294"/>
      <c r="BX30" s="294"/>
      <c r="BY30" s="294"/>
      <c r="BZ30" s="294"/>
      <c r="CA30" s="294"/>
      <c r="CB30" s="294"/>
      <c r="CC30" s="294"/>
      <c r="CD30" s="294"/>
      <c r="CE30" s="294"/>
      <c r="CF30" s="294"/>
      <c r="CG30" s="294"/>
      <c r="CH30" s="294"/>
      <c r="CI30" s="294"/>
      <c r="CJ30" s="294"/>
      <c r="CK30" s="294"/>
      <c r="CL30" s="294"/>
      <c r="CM30" s="294"/>
      <c r="CN30" s="294"/>
      <c r="CO30" s="294"/>
      <c r="CP30" s="294"/>
      <c r="CQ30" s="294"/>
      <c r="CR30" s="294"/>
      <c r="CS30" s="294"/>
      <c r="CT30" s="294"/>
      <c r="CU30" s="294"/>
      <c r="CV30" s="294"/>
      <c r="CW30" s="294"/>
      <c r="CX30" s="294"/>
      <c r="CY30" s="294"/>
      <c r="CZ30" s="294"/>
      <c r="DA30" s="294"/>
      <c r="DB30" s="294"/>
      <c r="DC30" s="294"/>
      <c r="DD30" s="294"/>
      <c r="DE30" s="294"/>
      <c r="DF30" s="294"/>
      <c r="DG30" s="294"/>
      <c r="DH30" s="294"/>
      <c r="DI30" s="294"/>
      <c r="DJ30" s="294"/>
      <c r="DK30" s="294"/>
      <c r="DL30" s="294"/>
      <c r="DM30" s="294"/>
      <c r="DN30" s="294"/>
      <c r="DO30" s="294"/>
      <c r="DP30" s="294"/>
      <c r="DQ30" s="294"/>
      <c r="DR30" s="294"/>
      <c r="DS30" s="294"/>
      <c r="DT30" s="294"/>
      <c r="DU30" s="294"/>
      <c r="DV30" s="294"/>
      <c r="DW30" s="294"/>
      <c r="DX30" s="294"/>
      <c r="DY30" s="294"/>
      <c r="DZ30" s="294"/>
      <c r="EA30" s="294"/>
      <c r="EB30" s="287"/>
      <c r="EC30" s="287"/>
      <c r="ED30" s="287"/>
    </row>
    <row r="31" spans="1:134" ht="15" x14ac:dyDescent="0.25">
      <c r="A31" s="295"/>
      <c r="B31" s="273"/>
      <c r="C31" s="273"/>
      <c r="D31" s="273"/>
      <c r="E31" s="274"/>
      <c r="F31" s="274"/>
      <c r="G31" s="274"/>
      <c r="H31" s="274"/>
      <c r="I31" s="274"/>
      <c r="J31" s="274"/>
      <c r="K31" s="274"/>
      <c r="L31" s="274"/>
      <c r="M31" s="274"/>
      <c r="N31" s="274"/>
      <c r="O31" s="274"/>
      <c r="P31" s="274"/>
      <c r="Q31" s="274"/>
      <c r="R31" s="274"/>
      <c r="S31" s="274"/>
      <c r="T31" s="275"/>
      <c r="U31" s="289">
        <f t="shared" si="0"/>
        <v>44256</v>
      </c>
      <c r="V31" s="290" t="s">
        <v>229</v>
      </c>
      <c r="W31" s="291" t="s">
        <v>229</v>
      </c>
      <c r="X31" s="292">
        <v>36.020000000000003</v>
      </c>
      <c r="Y31" s="293">
        <v>32.094000000000001</v>
      </c>
      <c r="Z31" s="294">
        <v>21.384</v>
      </c>
      <c r="AA31" s="294">
        <v>44.063000000000002</v>
      </c>
      <c r="AB31" s="294">
        <v>70.356999999999999</v>
      </c>
      <c r="AC31" s="294">
        <v>31.56</v>
      </c>
      <c r="AD31" s="294">
        <v>27.824000000000002</v>
      </c>
      <c r="AE31" s="294">
        <v>40.948999999999998</v>
      </c>
      <c r="AF31" s="294">
        <v>26.556000000000001</v>
      </c>
      <c r="AG31" s="294">
        <v>27.440999999999999</v>
      </c>
      <c r="AH31" s="294">
        <v>28.821000000000002</v>
      </c>
      <c r="AI31" s="294">
        <v>32.21</v>
      </c>
      <c r="AJ31" s="294">
        <v>40.545999999999999</v>
      </c>
      <c r="AK31" s="294">
        <v>49.408000000000001</v>
      </c>
      <c r="AL31" s="294">
        <v>39.646000000000001</v>
      </c>
      <c r="AM31" s="294">
        <v>38.893000000000001</v>
      </c>
      <c r="AN31" s="294">
        <v>38.938000000000002</v>
      </c>
      <c r="AO31" s="294">
        <v>32.616</v>
      </c>
      <c r="AP31" s="294">
        <v>28.638999999999999</v>
      </c>
      <c r="AQ31" s="294">
        <v>28.913</v>
      </c>
      <c r="AR31" s="294">
        <v>19.809000000000001</v>
      </c>
      <c r="AS31" s="294">
        <v>24.777000000000001</v>
      </c>
      <c r="AT31" s="294">
        <v>45.02</v>
      </c>
      <c r="AU31" s="294">
        <v>22.606000000000002</v>
      </c>
      <c r="AV31" s="294">
        <v>26.254000000000001</v>
      </c>
      <c r="AW31" s="294">
        <v>56.331000000000003</v>
      </c>
      <c r="AX31" s="294">
        <v>16.148</v>
      </c>
      <c r="AY31" s="294">
        <v>42.527999999999999</v>
      </c>
      <c r="AZ31" s="294">
        <v>23.814</v>
      </c>
      <c r="BA31" s="294">
        <v>30.89</v>
      </c>
      <c r="BB31" s="294">
        <v>38.527000000000001</v>
      </c>
      <c r="BC31" s="294">
        <v>18.164000000000001</v>
      </c>
      <c r="BD31" s="294">
        <v>19.478000000000002</v>
      </c>
      <c r="BE31" s="294">
        <v>41.908999999999999</v>
      </c>
      <c r="BF31" s="294">
        <v>20.888000000000002</v>
      </c>
      <c r="BG31" s="294">
        <v>22.655000000000001</v>
      </c>
      <c r="BH31" s="294"/>
      <c r="BI31" s="294"/>
      <c r="BJ31" s="294"/>
      <c r="BK31" s="294"/>
      <c r="BL31" s="294"/>
      <c r="BM31" s="294"/>
      <c r="BN31" s="294"/>
      <c r="BO31" s="294"/>
      <c r="BP31" s="294"/>
      <c r="BQ31" s="294"/>
      <c r="BR31" s="294"/>
      <c r="BS31" s="294"/>
      <c r="BT31" s="294"/>
      <c r="BU31" s="294"/>
      <c r="BV31" s="294"/>
      <c r="BW31" s="294"/>
      <c r="BX31" s="294"/>
      <c r="BY31" s="294"/>
      <c r="BZ31" s="294"/>
      <c r="CA31" s="294"/>
      <c r="CB31" s="294"/>
      <c r="CC31" s="294"/>
      <c r="CD31" s="294"/>
      <c r="CE31" s="294"/>
      <c r="CF31" s="294"/>
      <c r="CG31" s="294"/>
      <c r="CH31" s="294"/>
      <c r="CI31" s="294"/>
      <c r="CJ31" s="294"/>
      <c r="CK31" s="294"/>
      <c r="CL31" s="294"/>
      <c r="CM31" s="294"/>
      <c r="CN31" s="294"/>
      <c r="CO31" s="294"/>
      <c r="CP31" s="294"/>
      <c r="CQ31" s="294"/>
      <c r="CR31" s="294"/>
      <c r="CS31" s="294"/>
      <c r="CT31" s="294"/>
      <c r="CU31" s="294"/>
      <c r="CV31" s="294"/>
      <c r="CW31" s="294"/>
      <c r="CX31" s="294"/>
      <c r="CY31" s="294"/>
      <c r="CZ31" s="294"/>
      <c r="DA31" s="294"/>
      <c r="DB31" s="294"/>
      <c r="DC31" s="294"/>
      <c r="DD31" s="294"/>
      <c r="DE31" s="294"/>
      <c r="DF31" s="294"/>
      <c r="DG31" s="294"/>
      <c r="DH31" s="294"/>
      <c r="DI31" s="294"/>
      <c r="DJ31" s="294"/>
      <c r="DK31" s="294"/>
      <c r="DL31" s="294"/>
      <c r="DM31" s="294"/>
      <c r="DN31" s="294"/>
      <c r="DO31" s="294"/>
      <c r="DP31" s="294"/>
      <c r="DQ31" s="294"/>
      <c r="DR31" s="294"/>
      <c r="DS31" s="294"/>
      <c r="DT31" s="294"/>
      <c r="DU31" s="294"/>
      <c r="DV31" s="294"/>
      <c r="DW31" s="294"/>
      <c r="DX31" s="294"/>
      <c r="DY31" s="294"/>
      <c r="DZ31" s="294"/>
      <c r="EA31" s="294"/>
      <c r="EB31" s="287"/>
      <c r="EC31" s="287"/>
      <c r="ED31" s="287"/>
    </row>
    <row r="32" spans="1:134" ht="15" x14ac:dyDescent="0.25">
      <c r="A32" s="295"/>
      <c r="B32" s="274"/>
      <c r="C32" s="274"/>
      <c r="D32" s="274"/>
      <c r="E32" s="274"/>
      <c r="F32" s="274"/>
      <c r="G32" s="274"/>
      <c r="H32" s="274"/>
      <c r="I32" s="274"/>
      <c r="J32" s="274"/>
      <c r="K32" s="274"/>
      <c r="L32" s="274"/>
      <c r="M32" s="274"/>
      <c r="N32" s="274"/>
      <c r="O32" s="274"/>
      <c r="P32" s="274"/>
      <c r="Q32" s="274"/>
      <c r="R32" s="274"/>
      <c r="S32" s="274"/>
      <c r="T32" s="275"/>
      <c r="U32" s="289">
        <f t="shared" si="0"/>
        <v>44287</v>
      </c>
      <c r="V32" s="290" t="s">
        <v>229</v>
      </c>
      <c r="W32" s="291" t="s">
        <v>229</v>
      </c>
      <c r="X32" s="292">
        <v>77.08</v>
      </c>
      <c r="Y32" s="293">
        <v>39.798000000000002</v>
      </c>
      <c r="Z32" s="294">
        <v>45.276000000000003</v>
      </c>
      <c r="AA32" s="294">
        <v>96.796000000000006</v>
      </c>
      <c r="AB32" s="294">
        <v>121.274</v>
      </c>
      <c r="AC32" s="294">
        <v>89.941999999999993</v>
      </c>
      <c r="AD32" s="294">
        <v>64.206000000000003</v>
      </c>
      <c r="AE32" s="294">
        <v>101.79600000000001</v>
      </c>
      <c r="AF32" s="294">
        <v>57.262999999999998</v>
      </c>
      <c r="AG32" s="294">
        <v>52.225999999999999</v>
      </c>
      <c r="AH32" s="294">
        <v>74.311999999999998</v>
      </c>
      <c r="AI32" s="294">
        <v>92.655000000000001</v>
      </c>
      <c r="AJ32" s="294">
        <v>77.554000000000002</v>
      </c>
      <c r="AK32" s="294">
        <v>62.975000000000001</v>
      </c>
      <c r="AL32" s="294">
        <v>88.537000000000006</v>
      </c>
      <c r="AM32" s="294">
        <v>78.731999999999999</v>
      </c>
      <c r="AN32" s="294">
        <v>56.905999999999999</v>
      </c>
      <c r="AO32" s="294">
        <v>43.29</v>
      </c>
      <c r="AP32" s="294">
        <v>73.518000000000001</v>
      </c>
      <c r="AQ32" s="294">
        <v>56.17</v>
      </c>
      <c r="AR32" s="294">
        <v>50.679000000000002</v>
      </c>
      <c r="AS32" s="294">
        <v>50.284999999999997</v>
      </c>
      <c r="AT32" s="294">
        <v>90.462999999999994</v>
      </c>
      <c r="AU32" s="294">
        <v>57.548999999999999</v>
      </c>
      <c r="AV32" s="294">
        <v>80.762</v>
      </c>
      <c r="AW32" s="294">
        <v>80.555999999999997</v>
      </c>
      <c r="AX32" s="294">
        <v>51.649000000000001</v>
      </c>
      <c r="AY32" s="294">
        <v>67.605000000000004</v>
      </c>
      <c r="AZ32" s="294">
        <v>55.625999999999998</v>
      </c>
      <c r="BA32" s="294">
        <v>68.385999999999996</v>
      </c>
      <c r="BB32" s="294">
        <v>80.224000000000004</v>
      </c>
      <c r="BC32" s="294">
        <v>40.148000000000003</v>
      </c>
      <c r="BD32" s="294">
        <v>48.658000000000001</v>
      </c>
      <c r="BE32" s="294">
        <v>74.869</v>
      </c>
      <c r="BF32" s="294">
        <v>48.7</v>
      </c>
      <c r="BG32" s="294">
        <v>40.015999999999998</v>
      </c>
      <c r="BH32" s="294"/>
      <c r="BI32" s="294"/>
      <c r="BJ32" s="294"/>
      <c r="BK32" s="294"/>
      <c r="BL32" s="294"/>
      <c r="BM32" s="294"/>
      <c r="BN32" s="294"/>
      <c r="BO32" s="294"/>
      <c r="BP32" s="294"/>
      <c r="BQ32" s="294"/>
      <c r="BR32" s="294"/>
      <c r="BS32" s="294"/>
      <c r="BT32" s="294"/>
      <c r="BU32" s="294"/>
      <c r="BV32" s="294"/>
      <c r="BW32" s="294"/>
      <c r="BX32" s="294"/>
      <c r="BY32" s="294"/>
      <c r="BZ32" s="294"/>
      <c r="CA32" s="294"/>
      <c r="CB32" s="294"/>
      <c r="CC32" s="294"/>
      <c r="CD32" s="294"/>
      <c r="CE32" s="294"/>
      <c r="CF32" s="294"/>
      <c r="CG32" s="294"/>
      <c r="CH32" s="294"/>
      <c r="CI32" s="294"/>
      <c r="CJ32" s="294"/>
      <c r="CK32" s="294"/>
      <c r="CL32" s="294"/>
      <c r="CM32" s="294"/>
      <c r="CN32" s="294"/>
      <c r="CO32" s="294"/>
      <c r="CP32" s="294"/>
      <c r="CQ32" s="294"/>
      <c r="CR32" s="294"/>
      <c r="CS32" s="294"/>
      <c r="CT32" s="294"/>
      <c r="CU32" s="294"/>
      <c r="CV32" s="294"/>
      <c r="CW32" s="294"/>
      <c r="CX32" s="294"/>
      <c r="CY32" s="294"/>
      <c r="CZ32" s="294"/>
      <c r="DA32" s="294"/>
      <c r="DB32" s="294"/>
      <c r="DC32" s="294"/>
      <c r="DD32" s="294"/>
      <c r="DE32" s="294"/>
      <c r="DF32" s="294"/>
      <c r="DG32" s="294"/>
      <c r="DH32" s="294"/>
      <c r="DI32" s="294"/>
      <c r="DJ32" s="294"/>
      <c r="DK32" s="294"/>
      <c r="DL32" s="294"/>
      <c r="DM32" s="294"/>
      <c r="DN32" s="294"/>
      <c r="DO32" s="294"/>
      <c r="DP32" s="294"/>
      <c r="DQ32" s="294"/>
      <c r="DR32" s="294"/>
      <c r="DS32" s="294"/>
      <c r="DT32" s="294"/>
      <c r="DU32" s="294"/>
      <c r="DV32" s="294"/>
      <c r="DW32" s="294"/>
      <c r="DX32" s="294"/>
      <c r="DY32" s="294"/>
      <c r="DZ32" s="294"/>
      <c r="EA32" s="294"/>
      <c r="EB32" s="287"/>
      <c r="EC32" s="287"/>
      <c r="ED32" s="287"/>
    </row>
    <row r="33" spans="1:134" ht="15" x14ac:dyDescent="0.25">
      <c r="A33" s="295"/>
      <c r="B33" s="274"/>
      <c r="C33" s="274"/>
      <c r="D33" s="274"/>
      <c r="E33" s="274"/>
      <c r="F33" s="274"/>
      <c r="G33" s="274"/>
      <c r="H33" s="274"/>
      <c r="I33" s="274"/>
      <c r="J33" s="274"/>
      <c r="K33" s="274"/>
      <c r="L33" s="274"/>
      <c r="M33" s="274"/>
      <c r="N33" s="274"/>
      <c r="O33" s="274"/>
      <c r="P33" s="274"/>
      <c r="Q33" s="274"/>
      <c r="R33" s="274"/>
      <c r="S33" s="274"/>
      <c r="T33" s="275"/>
      <c r="U33" s="289">
        <f t="shared" si="0"/>
        <v>44317</v>
      </c>
      <c r="V33" s="290" t="s">
        <v>229</v>
      </c>
      <c r="W33" s="291" t="s">
        <v>229</v>
      </c>
      <c r="X33" s="292">
        <v>221.07</v>
      </c>
      <c r="Y33" s="293">
        <v>144.648</v>
      </c>
      <c r="Z33" s="294">
        <v>449.80700000000002</v>
      </c>
      <c r="AA33" s="294">
        <v>379.57400000000001</v>
      </c>
      <c r="AB33" s="294">
        <v>325.11399999999998</v>
      </c>
      <c r="AC33" s="294">
        <v>288.92700000000002</v>
      </c>
      <c r="AD33" s="294">
        <v>144.96799999999999</v>
      </c>
      <c r="AE33" s="294">
        <v>179.52099999999999</v>
      </c>
      <c r="AF33" s="294">
        <v>113.664</v>
      </c>
      <c r="AG33" s="294">
        <v>165.99199999999999</v>
      </c>
      <c r="AH33" s="294">
        <v>200.70099999999999</v>
      </c>
      <c r="AI33" s="294">
        <v>272.45999999999998</v>
      </c>
      <c r="AJ33" s="294">
        <v>213.173</v>
      </c>
      <c r="AK33" s="294">
        <v>193.32400000000001</v>
      </c>
      <c r="AL33" s="294">
        <v>350.93400000000003</v>
      </c>
      <c r="AM33" s="294">
        <v>310.60199999999998</v>
      </c>
      <c r="AN33" s="294">
        <v>189.143</v>
      </c>
      <c r="AO33" s="294">
        <v>196.81100000000001</v>
      </c>
      <c r="AP33" s="294">
        <v>222.52600000000001</v>
      </c>
      <c r="AQ33" s="294">
        <v>237.142</v>
      </c>
      <c r="AR33" s="294">
        <v>72.424999999999997</v>
      </c>
      <c r="AS33" s="294">
        <v>156.435</v>
      </c>
      <c r="AT33" s="294">
        <v>210.25200000000001</v>
      </c>
      <c r="AU33" s="294">
        <v>243.50200000000001</v>
      </c>
      <c r="AV33" s="294">
        <v>205.37</v>
      </c>
      <c r="AW33" s="294">
        <v>215.93199999999999</v>
      </c>
      <c r="AX33" s="294">
        <v>246.697</v>
      </c>
      <c r="AY33" s="294">
        <v>272.29500000000002</v>
      </c>
      <c r="AZ33" s="294">
        <v>108.705</v>
      </c>
      <c r="BA33" s="294">
        <v>148.38999999999999</v>
      </c>
      <c r="BB33" s="294">
        <v>119.661</v>
      </c>
      <c r="BC33" s="294">
        <v>103.684</v>
      </c>
      <c r="BD33" s="294">
        <v>221.083</v>
      </c>
      <c r="BE33" s="294">
        <v>186.66900000000001</v>
      </c>
      <c r="BF33" s="294">
        <v>108.286</v>
      </c>
      <c r="BG33" s="294">
        <v>144.66300000000001</v>
      </c>
      <c r="BH33" s="294"/>
      <c r="BI33" s="294"/>
      <c r="BJ33" s="294"/>
      <c r="BK33" s="294"/>
      <c r="BL33" s="294"/>
      <c r="BM33" s="294"/>
      <c r="BN33" s="294"/>
      <c r="BO33" s="294"/>
      <c r="BP33" s="294"/>
      <c r="BQ33" s="294"/>
      <c r="BR33" s="294"/>
      <c r="BS33" s="294"/>
      <c r="BT33" s="294"/>
      <c r="BU33" s="294"/>
      <c r="BV33" s="294"/>
      <c r="BW33" s="294"/>
      <c r="BX33" s="294"/>
      <c r="BY33" s="294"/>
      <c r="BZ33" s="294"/>
      <c r="CA33" s="294"/>
      <c r="CB33" s="294"/>
      <c r="CC33" s="294"/>
      <c r="CD33" s="294"/>
      <c r="CE33" s="294"/>
      <c r="CF33" s="294"/>
      <c r="CG33" s="294"/>
      <c r="CH33" s="294"/>
      <c r="CI33" s="294"/>
      <c r="CJ33" s="294"/>
      <c r="CK33" s="294"/>
      <c r="CL33" s="294"/>
      <c r="CM33" s="294"/>
      <c r="CN33" s="294"/>
      <c r="CO33" s="294"/>
      <c r="CP33" s="294"/>
      <c r="CQ33" s="294"/>
      <c r="CR33" s="294"/>
      <c r="CS33" s="294"/>
      <c r="CT33" s="294"/>
      <c r="CU33" s="294"/>
      <c r="CV33" s="294"/>
      <c r="CW33" s="294"/>
      <c r="CX33" s="294"/>
      <c r="CY33" s="294"/>
      <c r="CZ33" s="294"/>
      <c r="DA33" s="294"/>
      <c r="DB33" s="294"/>
      <c r="DC33" s="294"/>
      <c r="DD33" s="294"/>
      <c r="DE33" s="294"/>
      <c r="DF33" s="294"/>
      <c r="DG33" s="294"/>
      <c r="DH33" s="294"/>
      <c r="DI33" s="294"/>
      <c r="DJ33" s="294"/>
      <c r="DK33" s="294"/>
      <c r="DL33" s="294"/>
      <c r="DM33" s="294"/>
      <c r="DN33" s="294"/>
      <c r="DO33" s="294"/>
      <c r="DP33" s="294"/>
      <c r="DQ33" s="294"/>
      <c r="DR33" s="294"/>
      <c r="DS33" s="294"/>
      <c r="DT33" s="294"/>
      <c r="DU33" s="294"/>
      <c r="DV33" s="294"/>
      <c r="DW33" s="294"/>
      <c r="DX33" s="294"/>
      <c r="DY33" s="294"/>
      <c r="DZ33" s="294"/>
      <c r="EA33" s="294"/>
      <c r="EB33" s="287"/>
      <c r="EC33" s="287"/>
      <c r="ED33" s="287"/>
    </row>
    <row r="34" spans="1:134" ht="15" x14ac:dyDescent="0.25">
      <c r="A34" s="295"/>
      <c r="B34" s="273" t="b">
        <v>0</v>
      </c>
      <c r="C34" s="273" t="b">
        <v>0</v>
      </c>
      <c r="D34" s="273" t="b">
        <v>1</v>
      </c>
      <c r="E34" s="273"/>
      <c r="F34" s="274"/>
      <c r="G34" s="274"/>
      <c r="H34" s="274"/>
      <c r="I34" s="274"/>
      <c r="J34" s="274"/>
      <c r="K34" s="274"/>
      <c r="L34" s="274"/>
      <c r="M34" s="274"/>
      <c r="N34" s="274"/>
      <c r="O34" s="274"/>
      <c r="P34" s="274"/>
      <c r="Q34" s="274"/>
      <c r="R34" s="274"/>
      <c r="S34" s="274"/>
      <c r="T34" s="275"/>
      <c r="U34" s="289">
        <f t="shared" si="0"/>
        <v>44348</v>
      </c>
      <c r="V34" s="290" t="s">
        <v>229</v>
      </c>
      <c r="W34" s="291" t="s">
        <v>229</v>
      </c>
      <c r="X34" s="292">
        <v>261.05</v>
      </c>
      <c r="Y34" s="293">
        <v>365.39699999999999</v>
      </c>
      <c r="Z34" s="294">
        <v>679.84500000000003</v>
      </c>
      <c r="AA34" s="294">
        <v>397.37400000000002</v>
      </c>
      <c r="AB34" s="294">
        <v>402.142</v>
      </c>
      <c r="AC34" s="294">
        <v>277.08300000000003</v>
      </c>
      <c r="AD34" s="294">
        <v>173.18600000000001</v>
      </c>
      <c r="AE34" s="294">
        <v>149.19300000000001</v>
      </c>
      <c r="AF34" s="294">
        <v>174.02600000000001</v>
      </c>
      <c r="AG34" s="294">
        <v>273.91500000000002</v>
      </c>
      <c r="AH34" s="294">
        <v>168.71</v>
      </c>
      <c r="AI34" s="294">
        <v>412.69099999999997</v>
      </c>
      <c r="AJ34" s="294">
        <v>223.26</v>
      </c>
      <c r="AK34" s="294">
        <v>555.16200000000003</v>
      </c>
      <c r="AL34" s="294">
        <v>312.07299999999998</v>
      </c>
      <c r="AM34" s="294">
        <v>511.858</v>
      </c>
      <c r="AN34" s="294">
        <v>197.93899999999999</v>
      </c>
      <c r="AO34" s="294">
        <v>337.93</v>
      </c>
      <c r="AP34" s="294">
        <v>154.83500000000001</v>
      </c>
      <c r="AQ34" s="294">
        <v>196.05199999999999</v>
      </c>
      <c r="AR34" s="294">
        <v>54.036999999999999</v>
      </c>
      <c r="AS34" s="294">
        <v>213.33500000000001</v>
      </c>
      <c r="AT34" s="294">
        <v>139.43899999999999</v>
      </c>
      <c r="AU34" s="294">
        <v>282.786</v>
      </c>
      <c r="AV34" s="294">
        <v>196.917</v>
      </c>
      <c r="AW34" s="294">
        <v>170.57499999999999</v>
      </c>
      <c r="AX34" s="294">
        <v>480.14400000000001</v>
      </c>
      <c r="AY34" s="294">
        <v>275.34199999999998</v>
      </c>
      <c r="AZ34" s="294">
        <v>249.803</v>
      </c>
      <c r="BA34" s="294">
        <v>429.346</v>
      </c>
      <c r="BB34" s="294">
        <v>47.680999999999997</v>
      </c>
      <c r="BC34" s="294">
        <v>144.74799999999999</v>
      </c>
      <c r="BD34" s="294">
        <v>331.39100000000002</v>
      </c>
      <c r="BE34" s="294">
        <v>320.791</v>
      </c>
      <c r="BF34" s="294">
        <v>110.732</v>
      </c>
      <c r="BG34" s="294">
        <v>290.49900000000002</v>
      </c>
      <c r="BH34" s="294"/>
      <c r="BI34" s="294"/>
      <c r="BJ34" s="294"/>
      <c r="BK34" s="294"/>
      <c r="BL34" s="294"/>
      <c r="BM34" s="294"/>
      <c r="BN34" s="294"/>
      <c r="BO34" s="294"/>
      <c r="BP34" s="294"/>
      <c r="BQ34" s="294"/>
      <c r="BR34" s="294"/>
      <c r="BS34" s="294"/>
      <c r="BT34" s="294"/>
      <c r="BU34" s="294"/>
      <c r="BV34" s="294"/>
      <c r="BW34" s="294"/>
      <c r="BX34" s="294"/>
      <c r="BY34" s="294"/>
      <c r="BZ34" s="294"/>
      <c r="CA34" s="294"/>
      <c r="CB34" s="294"/>
      <c r="CC34" s="294"/>
      <c r="CD34" s="294"/>
      <c r="CE34" s="294"/>
      <c r="CF34" s="294"/>
      <c r="CG34" s="294"/>
      <c r="CH34" s="294"/>
      <c r="CI34" s="294"/>
      <c r="CJ34" s="294"/>
      <c r="CK34" s="294"/>
      <c r="CL34" s="294"/>
      <c r="CM34" s="294"/>
      <c r="CN34" s="294"/>
      <c r="CO34" s="294"/>
      <c r="CP34" s="294"/>
      <c r="CQ34" s="294"/>
      <c r="CR34" s="294"/>
      <c r="CS34" s="294"/>
      <c r="CT34" s="294"/>
      <c r="CU34" s="294"/>
      <c r="CV34" s="294"/>
      <c r="CW34" s="294"/>
      <c r="CX34" s="294"/>
      <c r="CY34" s="294"/>
      <c r="CZ34" s="294"/>
      <c r="DA34" s="294"/>
      <c r="DB34" s="294"/>
      <c r="DC34" s="294"/>
      <c r="DD34" s="294"/>
      <c r="DE34" s="294"/>
      <c r="DF34" s="294"/>
      <c r="DG34" s="294"/>
      <c r="DH34" s="294"/>
      <c r="DI34" s="294"/>
      <c r="DJ34" s="294"/>
      <c r="DK34" s="294"/>
      <c r="DL34" s="294"/>
      <c r="DM34" s="294"/>
      <c r="DN34" s="294"/>
      <c r="DO34" s="294"/>
      <c r="DP34" s="294"/>
      <c r="DQ34" s="294"/>
      <c r="DR34" s="294"/>
      <c r="DS34" s="294"/>
      <c r="DT34" s="294"/>
      <c r="DU34" s="294"/>
      <c r="DV34" s="294"/>
      <c r="DW34" s="294"/>
      <c r="DX34" s="294"/>
      <c r="DY34" s="294"/>
      <c r="DZ34" s="294"/>
      <c r="EA34" s="294"/>
      <c r="EB34" s="287"/>
      <c r="EC34" s="287"/>
      <c r="ED34" s="287"/>
    </row>
    <row r="35" spans="1:134" ht="15" x14ac:dyDescent="0.25">
      <c r="A35" s="297"/>
      <c r="B35" s="298"/>
      <c r="C35" s="298"/>
      <c r="D35" s="298"/>
      <c r="E35" s="298"/>
      <c r="F35" s="298"/>
      <c r="G35" s="298"/>
      <c r="H35" s="298"/>
      <c r="I35" s="298"/>
      <c r="J35" s="298"/>
      <c r="K35" s="298"/>
      <c r="L35" s="298"/>
      <c r="M35" s="298"/>
      <c r="N35" s="298"/>
      <c r="O35" s="298"/>
      <c r="P35" s="298"/>
      <c r="Q35" s="298"/>
      <c r="R35" s="298"/>
      <c r="S35" s="298"/>
      <c r="T35" s="299"/>
      <c r="U35" s="300">
        <f t="shared" si="0"/>
        <v>44378</v>
      </c>
      <c r="V35" s="290" t="s">
        <v>229</v>
      </c>
      <c r="W35" s="291" t="s">
        <v>229</v>
      </c>
      <c r="X35" s="292">
        <v>116.85</v>
      </c>
      <c r="Y35" s="293">
        <v>208.97300000000001</v>
      </c>
      <c r="Z35" s="294">
        <v>322.37599999999998</v>
      </c>
      <c r="AA35" s="294">
        <v>128.33199999999999</v>
      </c>
      <c r="AB35" s="294">
        <v>169.05099999999999</v>
      </c>
      <c r="AC35" s="294">
        <v>91.494</v>
      </c>
      <c r="AD35" s="294">
        <v>67.825000000000003</v>
      </c>
      <c r="AE35" s="294">
        <v>64.227000000000004</v>
      </c>
      <c r="AF35" s="294">
        <v>72.194000000000003</v>
      </c>
      <c r="AG35" s="294">
        <v>128.04</v>
      </c>
      <c r="AH35" s="294">
        <v>66.430000000000007</v>
      </c>
      <c r="AI35" s="294">
        <v>197.63200000000001</v>
      </c>
      <c r="AJ35" s="294">
        <v>71.707999999999998</v>
      </c>
      <c r="AK35" s="294">
        <v>490.20499999999998</v>
      </c>
      <c r="AL35" s="294">
        <v>121.70099999999999</v>
      </c>
      <c r="AM35" s="294">
        <v>189.03299999999999</v>
      </c>
      <c r="AN35" s="294">
        <v>98.784999999999997</v>
      </c>
      <c r="AO35" s="294">
        <v>208.37899999999999</v>
      </c>
      <c r="AP35" s="294">
        <v>49.180999999999997</v>
      </c>
      <c r="AQ35" s="294">
        <v>57.844000000000001</v>
      </c>
      <c r="AR35" s="294">
        <v>21.584</v>
      </c>
      <c r="AS35" s="294">
        <v>62.642000000000003</v>
      </c>
      <c r="AT35" s="294">
        <v>52.444000000000003</v>
      </c>
      <c r="AU35" s="294">
        <v>116.294</v>
      </c>
      <c r="AV35" s="294">
        <v>75.248000000000005</v>
      </c>
      <c r="AW35" s="294">
        <v>62.427999999999997</v>
      </c>
      <c r="AX35" s="294">
        <v>210.64500000000001</v>
      </c>
      <c r="AY35" s="294">
        <v>145.071</v>
      </c>
      <c r="AZ35" s="294">
        <v>76.635000000000005</v>
      </c>
      <c r="BA35" s="294">
        <v>208.55</v>
      </c>
      <c r="BB35" s="294">
        <v>24.347000000000001</v>
      </c>
      <c r="BC35" s="294">
        <v>51.420999999999999</v>
      </c>
      <c r="BD35" s="294">
        <v>105.874</v>
      </c>
      <c r="BE35" s="294">
        <v>97.119</v>
      </c>
      <c r="BF35" s="294">
        <v>42.984000000000002</v>
      </c>
      <c r="BG35" s="294">
        <v>171.88200000000001</v>
      </c>
      <c r="BH35" s="294"/>
      <c r="BI35" s="294"/>
      <c r="BJ35" s="294"/>
      <c r="BK35" s="294"/>
      <c r="BL35" s="294"/>
      <c r="BM35" s="294"/>
      <c r="BN35" s="294"/>
      <c r="BO35" s="294"/>
      <c r="BP35" s="294"/>
      <c r="BQ35" s="294"/>
      <c r="BR35" s="294"/>
      <c r="BS35" s="294"/>
      <c r="BT35" s="294"/>
      <c r="BU35" s="294"/>
      <c r="BV35" s="294"/>
      <c r="BW35" s="294"/>
      <c r="BX35" s="294"/>
      <c r="BY35" s="294"/>
      <c r="BZ35" s="294"/>
      <c r="CA35" s="294"/>
      <c r="CB35" s="294"/>
      <c r="CC35" s="294"/>
      <c r="CD35" s="294"/>
      <c r="CE35" s="294"/>
      <c r="CF35" s="294"/>
      <c r="CG35" s="294"/>
      <c r="CH35" s="294"/>
      <c r="CI35" s="294"/>
      <c r="CJ35" s="294"/>
      <c r="CK35" s="294"/>
      <c r="CL35" s="294"/>
      <c r="CM35" s="294"/>
      <c r="CN35" s="294"/>
      <c r="CO35" s="294"/>
      <c r="CP35" s="294"/>
      <c r="CQ35" s="294"/>
      <c r="CR35" s="294"/>
      <c r="CS35" s="294"/>
      <c r="CT35" s="294"/>
      <c r="CU35" s="294"/>
      <c r="CV35" s="294"/>
      <c r="CW35" s="294"/>
      <c r="CX35" s="294"/>
      <c r="CY35" s="294"/>
      <c r="CZ35" s="294"/>
      <c r="DA35" s="294"/>
      <c r="DB35" s="294"/>
      <c r="DC35" s="294"/>
      <c r="DD35" s="294"/>
      <c r="DE35" s="294"/>
      <c r="DF35" s="294"/>
      <c r="DG35" s="294"/>
      <c r="DH35" s="294"/>
      <c r="DI35" s="294"/>
      <c r="DJ35" s="294"/>
      <c r="DK35" s="294"/>
      <c r="DL35" s="294"/>
      <c r="DM35" s="294"/>
      <c r="DN35" s="294"/>
      <c r="DO35" s="294"/>
      <c r="DP35" s="294"/>
      <c r="DQ35" s="294"/>
      <c r="DR35" s="294"/>
      <c r="DS35" s="294"/>
      <c r="DT35" s="294"/>
      <c r="DU35" s="294"/>
      <c r="DV35" s="294"/>
      <c r="DW35" s="294"/>
      <c r="DX35" s="294"/>
      <c r="DY35" s="294"/>
      <c r="DZ35" s="294"/>
      <c r="EA35" s="294"/>
      <c r="EB35" s="287"/>
      <c r="EC35" s="287"/>
      <c r="ED35" s="287"/>
    </row>
    <row r="36" spans="1:134" ht="15" x14ac:dyDescent="0.25">
      <c r="U36" s="289">
        <f t="shared" si="0"/>
        <v>44409</v>
      </c>
      <c r="V36" s="290" t="s">
        <v>229</v>
      </c>
      <c r="W36" s="291" t="s">
        <v>229</v>
      </c>
      <c r="X36" s="292">
        <v>63.46</v>
      </c>
      <c r="Y36" s="293">
        <v>80.411000000000001</v>
      </c>
      <c r="Z36" s="294">
        <v>120.595</v>
      </c>
      <c r="AA36" s="294">
        <v>58.872</v>
      </c>
      <c r="AB36" s="294">
        <v>64.491</v>
      </c>
      <c r="AC36" s="294">
        <v>52.625</v>
      </c>
      <c r="AD36" s="294">
        <v>40.218000000000004</v>
      </c>
      <c r="AE36" s="294">
        <v>47.948</v>
      </c>
      <c r="AF36" s="294">
        <v>37.514000000000003</v>
      </c>
      <c r="AG36" s="294">
        <v>54.790999999999997</v>
      </c>
      <c r="AH36" s="294">
        <v>51.341999999999999</v>
      </c>
      <c r="AI36" s="294">
        <v>66.471999999999994</v>
      </c>
      <c r="AJ36" s="294">
        <v>40.954000000000001</v>
      </c>
      <c r="AK36" s="294">
        <v>130.95699999999999</v>
      </c>
      <c r="AL36" s="294">
        <v>51.54</v>
      </c>
      <c r="AM36" s="294">
        <v>79.801000000000002</v>
      </c>
      <c r="AN36" s="294">
        <v>46.603000000000002</v>
      </c>
      <c r="AO36" s="294">
        <v>79.972999999999999</v>
      </c>
      <c r="AP36" s="294">
        <v>39.887999999999998</v>
      </c>
      <c r="AQ36" s="294">
        <v>44.146000000000001</v>
      </c>
      <c r="AR36" s="294">
        <v>17.158000000000001</v>
      </c>
      <c r="AS36" s="294">
        <v>37.101999999999997</v>
      </c>
      <c r="AT36" s="294">
        <v>32.933999999999997</v>
      </c>
      <c r="AU36" s="294">
        <v>54.042999999999999</v>
      </c>
      <c r="AV36" s="294">
        <v>51.304000000000002</v>
      </c>
      <c r="AW36" s="294">
        <v>43.523000000000003</v>
      </c>
      <c r="AX36" s="294">
        <v>74.084000000000003</v>
      </c>
      <c r="AY36" s="294">
        <v>54.115000000000002</v>
      </c>
      <c r="AZ36" s="294">
        <v>44.616</v>
      </c>
      <c r="BA36" s="294">
        <v>63.765999999999998</v>
      </c>
      <c r="BB36" s="294">
        <v>23.279</v>
      </c>
      <c r="BC36" s="294">
        <v>35.767000000000003</v>
      </c>
      <c r="BD36" s="294">
        <v>51.588999999999999</v>
      </c>
      <c r="BE36" s="294">
        <v>41.860999999999997</v>
      </c>
      <c r="BF36" s="294">
        <v>27.782</v>
      </c>
      <c r="BG36" s="294">
        <v>87.634</v>
      </c>
      <c r="BH36" s="294"/>
      <c r="BI36" s="294"/>
      <c r="BJ36" s="294"/>
      <c r="BK36" s="294"/>
      <c r="BL36" s="294"/>
      <c r="BM36" s="294"/>
      <c r="BN36" s="294"/>
      <c r="BO36" s="294"/>
      <c r="BP36" s="294"/>
      <c r="BQ36" s="294"/>
      <c r="BR36" s="294"/>
      <c r="BS36" s="294"/>
      <c r="BT36" s="294"/>
      <c r="BU36" s="294"/>
      <c r="BV36" s="294"/>
      <c r="BW36" s="294"/>
      <c r="BX36" s="294"/>
      <c r="BY36" s="294"/>
      <c r="BZ36" s="294"/>
      <c r="CA36" s="294"/>
      <c r="CB36" s="294"/>
      <c r="CC36" s="294"/>
      <c r="CD36" s="294"/>
      <c r="CE36" s="294"/>
      <c r="CF36" s="294"/>
      <c r="CG36" s="294"/>
      <c r="CH36" s="294"/>
      <c r="CI36" s="294"/>
      <c r="CJ36" s="294"/>
      <c r="CK36" s="294"/>
      <c r="CL36" s="294"/>
      <c r="CM36" s="294"/>
      <c r="CN36" s="294"/>
      <c r="CO36" s="294"/>
      <c r="CP36" s="294"/>
      <c r="CQ36" s="294"/>
      <c r="CR36" s="294"/>
      <c r="CS36" s="294"/>
      <c r="CT36" s="294"/>
      <c r="CU36" s="294"/>
      <c r="CV36" s="294"/>
      <c r="CW36" s="294"/>
      <c r="CX36" s="294"/>
      <c r="CY36" s="294"/>
      <c r="CZ36" s="294"/>
      <c r="DA36" s="294"/>
      <c r="DB36" s="294"/>
      <c r="DC36" s="294"/>
      <c r="DD36" s="294"/>
      <c r="DE36" s="294"/>
      <c r="DF36" s="294"/>
      <c r="DG36" s="294"/>
      <c r="DH36" s="294"/>
      <c r="DI36" s="294"/>
      <c r="DJ36" s="294"/>
      <c r="DK36" s="294"/>
      <c r="DL36" s="294"/>
      <c r="DM36" s="294"/>
      <c r="DN36" s="294"/>
      <c r="DO36" s="294"/>
      <c r="DP36" s="294"/>
      <c r="DQ36" s="294"/>
      <c r="DR36" s="294"/>
      <c r="DS36" s="294"/>
      <c r="DT36" s="294"/>
      <c r="DU36" s="294"/>
      <c r="DV36" s="294"/>
      <c r="DW36" s="294"/>
      <c r="DX36" s="294"/>
      <c r="DY36" s="294"/>
      <c r="DZ36" s="294"/>
      <c r="EA36" s="294"/>
      <c r="EB36" s="287"/>
      <c r="EC36" s="287"/>
      <c r="ED36" s="287"/>
    </row>
    <row r="37" spans="1:134" ht="15" x14ac:dyDescent="0.25">
      <c r="B37" s="314" t="s">
        <v>164</v>
      </c>
      <c r="C37" s="314"/>
      <c r="D37" s="314"/>
      <c r="E37" s="314"/>
      <c r="F37" s="314"/>
      <c r="G37" s="314"/>
      <c r="H37" s="314"/>
      <c r="I37" s="314"/>
      <c r="J37" s="314"/>
      <c r="K37" s="314"/>
      <c r="L37" s="314"/>
      <c r="M37" s="314"/>
      <c r="N37" s="314"/>
      <c r="O37" s="314"/>
      <c r="P37" s="314"/>
      <c r="Q37" s="314"/>
      <c r="U37" s="289">
        <f t="shared" ref="U37:U68" si="1">IF((ROW()-3)&lt;=LOOKUP($B$6,TimestepID,Duration),EDATE(U36,1),"")</f>
        <v>44440</v>
      </c>
      <c r="V37" s="290" t="s">
        <v>229</v>
      </c>
      <c r="W37" s="291" t="s">
        <v>229</v>
      </c>
      <c r="X37" s="292">
        <v>38.04</v>
      </c>
      <c r="Y37" s="293">
        <v>40.613</v>
      </c>
      <c r="Z37" s="294">
        <v>67.986000000000004</v>
      </c>
      <c r="AA37" s="294">
        <v>56.427999999999997</v>
      </c>
      <c r="AB37" s="294">
        <v>62.043999999999997</v>
      </c>
      <c r="AC37" s="294">
        <v>40.511000000000003</v>
      </c>
      <c r="AD37" s="294">
        <v>38.758000000000003</v>
      </c>
      <c r="AE37" s="294">
        <v>32.295999999999999</v>
      </c>
      <c r="AF37" s="294">
        <v>30.942</v>
      </c>
      <c r="AG37" s="294">
        <v>34.426000000000002</v>
      </c>
      <c r="AH37" s="294">
        <v>41.462000000000003</v>
      </c>
      <c r="AI37" s="294">
        <v>55.665999999999997</v>
      </c>
      <c r="AJ37" s="294">
        <v>36.512</v>
      </c>
      <c r="AK37" s="294">
        <v>62.835999999999999</v>
      </c>
      <c r="AL37" s="294">
        <v>40.097000000000001</v>
      </c>
      <c r="AM37" s="294">
        <v>56.305</v>
      </c>
      <c r="AN37" s="294">
        <v>32.453000000000003</v>
      </c>
      <c r="AO37" s="294">
        <v>44.302</v>
      </c>
      <c r="AP37" s="294">
        <v>32.506999999999998</v>
      </c>
      <c r="AQ37" s="294">
        <v>30.135999999999999</v>
      </c>
      <c r="AR37" s="294">
        <v>18.959</v>
      </c>
      <c r="AS37" s="294">
        <v>52.915999999999997</v>
      </c>
      <c r="AT37" s="294">
        <v>32.700000000000003</v>
      </c>
      <c r="AU37" s="294">
        <v>35.616</v>
      </c>
      <c r="AV37" s="294">
        <v>37.969000000000001</v>
      </c>
      <c r="AW37" s="294">
        <v>40.909999999999997</v>
      </c>
      <c r="AX37" s="294">
        <v>44.469000000000001</v>
      </c>
      <c r="AY37" s="294">
        <v>37.619999999999997</v>
      </c>
      <c r="AZ37" s="294">
        <v>29.082000000000001</v>
      </c>
      <c r="BA37" s="294">
        <v>38.494</v>
      </c>
      <c r="BB37" s="294">
        <v>21.129000000000001</v>
      </c>
      <c r="BC37" s="294">
        <v>52.860999999999997</v>
      </c>
      <c r="BD37" s="294">
        <v>45.686</v>
      </c>
      <c r="BE37" s="294">
        <v>34.057000000000002</v>
      </c>
      <c r="BF37" s="294">
        <v>23.835999999999999</v>
      </c>
      <c r="BG37" s="294">
        <v>71.596999999999994</v>
      </c>
      <c r="BH37" s="294"/>
      <c r="BI37" s="294"/>
      <c r="BJ37" s="294"/>
      <c r="BK37" s="294"/>
      <c r="BL37" s="294"/>
      <c r="BM37" s="294"/>
      <c r="BN37" s="294"/>
      <c r="BO37" s="294"/>
      <c r="BP37" s="294"/>
      <c r="BQ37" s="294"/>
      <c r="BR37" s="294"/>
      <c r="BS37" s="294"/>
      <c r="BT37" s="294"/>
      <c r="BU37" s="294"/>
      <c r="BV37" s="294"/>
      <c r="BW37" s="294"/>
      <c r="BX37" s="294"/>
      <c r="BY37" s="294"/>
      <c r="BZ37" s="294"/>
      <c r="CA37" s="294"/>
      <c r="CB37" s="294"/>
      <c r="CC37" s="294"/>
      <c r="CD37" s="294"/>
      <c r="CE37" s="294"/>
      <c r="CF37" s="294"/>
      <c r="CG37" s="294"/>
      <c r="CH37" s="294"/>
      <c r="CI37" s="294"/>
      <c r="CJ37" s="294"/>
      <c r="CK37" s="294"/>
      <c r="CL37" s="294"/>
      <c r="CM37" s="294"/>
      <c r="CN37" s="294"/>
      <c r="CO37" s="294"/>
      <c r="CP37" s="294"/>
      <c r="CQ37" s="294"/>
      <c r="CR37" s="294"/>
      <c r="CS37" s="294"/>
      <c r="CT37" s="294"/>
      <c r="CU37" s="294"/>
      <c r="CV37" s="294"/>
      <c r="CW37" s="294"/>
      <c r="CX37" s="294"/>
      <c r="CY37" s="294"/>
      <c r="CZ37" s="294"/>
      <c r="DA37" s="294"/>
      <c r="DB37" s="294"/>
      <c r="DC37" s="294"/>
      <c r="DD37" s="294"/>
      <c r="DE37" s="294"/>
      <c r="DF37" s="294"/>
      <c r="DG37" s="294"/>
      <c r="DH37" s="294"/>
      <c r="DI37" s="294"/>
      <c r="DJ37" s="294"/>
      <c r="DK37" s="294"/>
      <c r="DL37" s="294"/>
      <c r="DM37" s="294"/>
      <c r="DN37" s="294"/>
      <c r="DO37" s="294"/>
      <c r="DP37" s="294"/>
      <c r="DQ37" s="294"/>
      <c r="DR37" s="294"/>
      <c r="DS37" s="294"/>
      <c r="DT37" s="294"/>
      <c r="DU37" s="294"/>
      <c r="DV37" s="294"/>
      <c r="DW37" s="294"/>
      <c r="DX37" s="294"/>
      <c r="DY37" s="294"/>
      <c r="DZ37" s="294"/>
      <c r="EA37" s="294"/>
      <c r="EB37" s="287"/>
      <c r="EC37" s="287"/>
      <c r="ED37" s="287"/>
    </row>
    <row r="38" spans="1:134" ht="15" x14ac:dyDescent="0.25">
      <c r="B38" s="314"/>
      <c r="C38" s="314"/>
      <c r="D38" s="314"/>
      <c r="E38" s="314"/>
      <c r="F38" s="314"/>
      <c r="G38" s="314"/>
      <c r="H38" s="314"/>
      <c r="I38" s="314"/>
      <c r="J38" s="314"/>
      <c r="K38" s="314"/>
      <c r="L38" s="314"/>
      <c r="M38" s="314"/>
      <c r="N38" s="314"/>
      <c r="O38" s="314"/>
      <c r="P38" s="314"/>
      <c r="Q38" s="314"/>
      <c r="U38" s="289">
        <f t="shared" si="1"/>
        <v>44470</v>
      </c>
      <c r="V38" s="290" t="s">
        <v>229</v>
      </c>
      <c r="W38" s="291" t="s">
        <v>229</v>
      </c>
      <c r="X38" s="292">
        <v>38.25</v>
      </c>
      <c r="Y38" s="293">
        <v>33.954999999999998</v>
      </c>
      <c r="Z38" s="294">
        <v>57.465000000000003</v>
      </c>
      <c r="AA38" s="294">
        <v>85.998999999999995</v>
      </c>
      <c r="AB38" s="294">
        <v>68.150999999999996</v>
      </c>
      <c r="AC38" s="294">
        <v>32.231999999999999</v>
      </c>
      <c r="AD38" s="294">
        <v>29.815000000000001</v>
      </c>
      <c r="AE38" s="294">
        <v>30.216999999999999</v>
      </c>
      <c r="AF38" s="294">
        <v>46.774999999999999</v>
      </c>
      <c r="AG38" s="294">
        <v>28.986000000000001</v>
      </c>
      <c r="AH38" s="294">
        <v>28.341000000000001</v>
      </c>
      <c r="AI38" s="294">
        <v>47.445999999999998</v>
      </c>
      <c r="AJ38" s="294">
        <v>32.723999999999997</v>
      </c>
      <c r="AK38" s="294">
        <v>56.03</v>
      </c>
      <c r="AL38" s="294">
        <v>44.835999999999999</v>
      </c>
      <c r="AM38" s="294">
        <v>58.097000000000001</v>
      </c>
      <c r="AN38" s="294">
        <v>37.640999999999998</v>
      </c>
      <c r="AO38" s="294">
        <v>35.685000000000002</v>
      </c>
      <c r="AP38" s="294">
        <v>27.568000000000001</v>
      </c>
      <c r="AQ38" s="294">
        <v>26.649000000000001</v>
      </c>
      <c r="AR38" s="294">
        <v>26.283999999999999</v>
      </c>
      <c r="AS38" s="294">
        <v>33.293999999999997</v>
      </c>
      <c r="AT38" s="294">
        <v>30.571999999999999</v>
      </c>
      <c r="AU38" s="294">
        <v>48.2</v>
      </c>
      <c r="AV38" s="294">
        <v>58.387</v>
      </c>
      <c r="AW38" s="294">
        <v>37.167000000000002</v>
      </c>
      <c r="AX38" s="294">
        <v>38.722000000000001</v>
      </c>
      <c r="AY38" s="294">
        <v>36.884999999999998</v>
      </c>
      <c r="AZ38" s="294">
        <v>29.047999999999998</v>
      </c>
      <c r="BA38" s="294">
        <v>36.909999999999997</v>
      </c>
      <c r="BB38" s="294">
        <v>19.556000000000001</v>
      </c>
      <c r="BC38" s="294">
        <v>47.47</v>
      </c>
      <c r="BD38" s="294">
        <v>56.622</v>
      </c>
      <c r="BE38" s="294">
        <v>28.827000000000002</v>
      </c>
      <c r="BF38" s="294">
        <v>23.832999999999998</v>
      </c>
      <c r="BG38" s="294">
        <v>44.753</v>
      </c>
      <c r="BH38" s="294"/>
      <c r="BI38" s="294"/>
      <c r="BJ38" s="294"/>
      <c r="BK38" s="294"/>
      <c r="BL38" s="294"/>
      <c r="BM38" s="294"/>
      <c r="BN38" s="294"/>
      <c r="BO38" s="294"/>
      <c r="BP38" s="294"/>
      <c r="BQ38" s="294"/>
      <c r="BR38" s="294"/>
      <c r="BS38" s="294"/>
      <c r="BT38" s="294"/>
      <c r="BU38" s="294"/>
      <c r="BV38" s="294"/>
      <c r="BW38" s="294"/>
      <c r="BX38" s="294"/>
      <c r="BY38" s="294"/>
      <c r="BZ38" s="294"/>
      <c r="CA38" s="294"/>
      <c r="CB38" s="294"/>
      <c r="CC38" s="294"/>
      <c r="CD38" s="294"/>
      <c r="CE38" s="294"/>
      <c r="CF38" s="294"/>
      <c r="CG38" s="294"/>
      <c r="CH38" s="294"/>
      <c r="CI38" s="294"/>
      <c r="CJ38" s="294"/>
      <c r="CK38" s="294"/>
      <c r="CL38" s="294"/>
      <c r="CM38" s="294"/>
      <c r="CN38" s="294"/>
      <c r="CO38" s="294"/>
      <c r="CP38" s="294"/>
      <c r="CQ38" s="294"/>
      <c r="CR38" s="294"/>
      <c r="CS38" s="294"/>
      <c r="CT38" s="294"/>
      <c r="CU38" s="294"/>
      <c r="CV38" s="294"/>
      <c r="CW38" s="294"/>
      <c r="CX38" s="294"/>
      <c r="CY38" s="294"/>
      <c r="CZ38" s="294"/>
      <c r="DA38" s="294"/>
      <c r="DB38" s="294"/>
      <c r="DC38" s="294"/>
      <c r="DD38" s="294"/>
      <c r="DE38" s="294"/>
      <c r="DF38" s="294"/>
      <c r="DG38" s="294"/>
      <c r="DH38" s="294"/>
      <c r="DI38" s="294"/>
      <c r="DJ38" s="294"/>
      <c r="DK38" s="294"/>
      <c r="DL38" s="294"/>
      <c r="DM38" s="294"/>
      <c r="DN38" s="294"/>
      <c r="DO38" s="294"/>
      <c r="DP38" s="294"/>
      <c r="DQ38" s="294"/>
      <c r="DR38" s="294"/>
      <c r="DS38" s="294"/>
      <c r="DT38" s="294"/>
      <c r="DU38" s="294"/>
      <c r="DV38" s="294"/>
      <c r="DW38" s="294"/>
      <c r="DX38" s="294"/>
      <c r="DY38" s="294"/>
      <c r="DZ38" s="294"/>
      <c r="EA38" s="294"/>
      <c r="EB38" s="287"/>
      <c r="EC38" s="287"/>
      <c r="ED38" s="287"/>
    </row>
    <row r="39" spans="1:134" ht="15" x14ac:dyDescent="0.25">
      <c r="B39" s="314"/>
      <c r="C39" s="314"/>
      <c r="D39" s="314"/>
      <c r="E39" s="314"/>
      <c r="F39" s="314"/>
      <c r="G39" s="314"/>
      <c r="H39" s="314"/>
      <c r="I39" s="314"/>
      <c r="J39" s="314"/>
      <c r="K39" s="314"/>
      <c r="L39" s="314"/>
      <c r="M39" s="314"/>
      <c r="N39" s="314"/>
      <c r="O39" s="314"/>
      <c r="P39" s="314"/>
      <c r="Q39" s="314"/>
      <c r="U39" s="289">
        <f t="shared" si="1"/>
        <v>44501</v>
      </c>
      <c r="V39" s="290" t="s">
        <v>229</v>
      </c>
      <c r="W39" s="291" t="s">
        <v>229</v>
      </c>
      <c r="X39" s="292">
        <v>31.12</v>
      </c>
      <c r="Y39" s="293">
        <v>29.01</v>
      </c>
      <c r="Z39" s="294">
        <v>46.41</v>
      </c>
      <c r="AA39" s="294">
        <v>50.15</v>
      </c>
      <c r="AB39" s="294">
        <v>46.935000000000002</v>
      </c>
      <c r="AC39" s="294">
        <v>30.25</v>
      </c>
      <c r="AD39" s="294">
        <v>23.236999999999998</v>
      </c>
      <c r="AE39" s="294">
        <v>24.341000000000001</v>
      </c>
      <c r="AF39" s="294">
        <v>39.145000000000003</v>
      </c>
      <c r="AG39" s="294">
        <v>26.664000000000001</v>
      </c>
      <c r="AH39" s="294">
        <v>23.844000000000001</v>
      </c>
      <c r="AI39" s="294">
        <v>36.747999999999998</v>
      </c>
      <c r="AJ39" s="294">
        <v>29.792000000000002</v>
      </c>
      <c r="AK39" s="294">
        <v>42.768000000000001</v>
      </c>
      <c r="AL39" s="294">
        <v>35.180999999999997</v>
      </c>
      <c r="AM39" s="294">
        <v>41.15</v>
      </c>
      <c r="AN39" s="294">
        <v>30.864000000000001</v>
      </c>
      <c r="AO39" s="294">
        <v>28.559000000000001</v>
      </c>
      <c r="AP39" s="294">
        <v>24.038</v>
      </c>
      <c r="AQ39" s="294">
        <v>26.401</v>
      </c>
      <c r="AR39" s="294">
        <v>16.295000000000002</v>
      </c>
      <c r="AS39" s="294">
        <v>23.823</v>
      </c>
      <c r="AT39" s="294">
        <v>25.850999999999999</v>
      </c>
      <c r="AU39" s="294">
        <v>36.429000000000002</v>
      </c>
      <c r="AV39" s="294">
        <v>39.213000000000001</v>
      </c>
      <c r="AW39" s="294">
        <v>27.92</v>
      </c>
      <c r="AX39" s="294">
        <v>33.35</v>
      </c>
      <c r="AY39" s="294">
        <v>33.688000000000002</v>
      </c>
      <c r="AZ39" s="294">
        <v>28.527999999999999</v>
      </c>
      <c r="BA39" s="294">
        <v>30.474</v>
      </c>
      <c r="BB39" s="294">
        <v>16.498000000000001</v>
      </c>
      <c r="BC39" s="294">
        <v>27.498000000000001</v>
      </c>
      <c r="BD39" s="294">
        <v>34.942999999999998</v>
      </c>
      <c r="BE39" s="294">
        <v>27.027000000000001</v>
      </c>
      <c r="BF39" s="294">
        <v>21.942</v>
      </c>
      <c r="BG39" s="294">
        <v>30.683</v>
      </c>
      <c r="BH39" s="294"/>
      <c r="BI39" s="294"/>
      <c r="BJ39" s="294"/>
      <c r="BK39" s="294"/>
      <c r="BL39" s="294"/>
      <c r="BM39" s="294"/>
      <c r="BN39" s="294"/>
      <c r="BO39" s="294"/>
      <c r="BP39" s="294"/>
      <c r="BQ39" s="294"/>
      <c r="BR39" s="294"/>
      <c r="BS39" s="294"/>
      <c r="BT39" s="294"/>
      <c r="BU39" s="294"/>
      <c r="BV39" s="294"/>
      <c r="BW39" s="294"/>
      <c r="BX39" s="294"/>
      <c r="BY39" s="294"/>
      <c r="BZ39" s="294"/>
      <c r="CA39" s="294"/>
      <c r="CB39" s="294"/>
      <c r="CC39" s="294"/>
      <c r="CD39" s="294"/>
      <c r="CE39" s="294"/>
      <c r="CF39" s="294"/>
      <c r="CG39" s="294"/>
      <c r="CH39" s="294"/>
      <c r="CI39" s="294"/>
      <c r="CJ39" s="294"/>
      <c r="CK39" s="294"/>
      <c r="CL39" s="294"/>
      <c r="CM39" s="294"/>
      <c r="CN39" s="294"/>
      <c r="CO39" s="294"/>
      <c r="CP39" s="294"/>
      <c r="CQ39" s="294"/>
      <c r="CR39" s="294"/>
      <c r="CS39" s="294"/>
      <c r="CT39" s="294"/>
      <c r="CU39" s="294"/>
      <c r="CV39" s="294"/>
      <c r="CW39" s="294"/>
      <c r="CX39" s="294"/>
      <c r="CY39" s="294"/>
      <c r="CZ39" s="294"/>
      <c r="DA39" s="294"/>
      <c r="DB39" s="294"/>
      <c r="DC39" s="294"/>
      <c r="DD39" s="294"/>
      <c r="DE39" s="294"/>
      <c r="DF39" s="294"/>
      <c r="DG39" s="294"/>
      <c r="DH39" s="294"/>
      <c r="DI39" s="294"/>
      <c r="DJ39" s="294"/>
      <c r="DK39" s="294"/>
      <c r="DL39" s="294"/>
      <c r="DM39" s="294"/>
      <c r="DN39" s="294"/>
      <c r="DO39" s="294"/>
      <c r="DP39" s="294"/>
      <c r="DQ39" s="294"/>
      <c r="DR39" s="294"/>
      <c r="DS39" s="294"/>
      <c r="DT39" s="294"/>
      <c r="DU39" s="294"/>
      <c r="DV39" s="294"/>
      <c r="DW39" s="294"/>
      <c r="DX39" s="294"/>
      <c r="DY39" s="294"/>
      <c r="DZ39" s="294"/>
      <c r="EA39" s="294"/>
      <c r="EB39" s="287"/>
      <c r="EC39" s="287"/>
      <c r="ED39" s="287"/>
    </row>
    <row r="40" spans="1:134" ht="15" x14ac:dyDescent="0.25">
      <c r="O40" s="302"/>
      <c r="P40" s="302"/>
      <c r="U40" s="289">
        <f t="shared" si="1"/>
        <v>44531</v>
      </c>
      <c r="V40" s="290" t="s">
        <v>229</v>
      </c>
      <c r="W40" s="291" t="s">
        <v>229</v>
      </c>
      <c r="X40" s="292">
        <v>25.64</v>
      </c>
      <c r="Y40" s="293">
        <v>27.817</v>
      </c>
      <c r="Z40" s="294">
        <v>40.856999999999999</v>
      </c>
      <c r="AA40" s="294">
        <v>36.146999999999998</v>
      </c>
      <c r="AB40" s="294">
        <v>36.036000000000001</v>
      </c>
      <c r="AC40" s="294">
        <v>27.207999999999998</v>
      </c>
      <c r="AD40" s="294">
        <v>21.254999999999999</v>
      </c>
      <c r="AE40" s="294">
        <v>21.927</v>
      </c>
      <c r="AF40" s="294">
        <v>27.789000000000001</v>
      </c>
      <c r="AG40" s="294">
        <v>24.228000000000002</v>
      </c>
      <c r="AH40" s="294">
        <v>21.998000000000001</v>
      </c>
      <c r="AI40" s="294">
        <v>31.867000000000001</v>
      </c>
      <c r="AJ40" s="294">
        <v>25.675999999999998</v>
      </c>
      <c r="AK40" s="294">
        <v>38.637999999999998</v>
      </c>
      <c r="AL40" s="294">
        <v>31.405000000000001</v>
      </c>
      <c r="AM40" s="294">
        <v>34.317999999999998</v>
      </c>
      <c r="AN40" s="294">
        <v>28.931999999999999</v>
      </c>
      <c r="AO40" s="294">
        <v>26.38</v>
      </c>
      <c r="AP40" s="294">
        <v>21.61</v>
      </c>
      <c r="AQ40" s="294">
        <v>22.675000000000001</v>
      </c>
      <c r="AR40" s="294">
        <v>13.805999999999999</v>
      </c>
      <c r="AS40" s="294">
        <v>22.125</v>
      </c>
      <c r="AT40" s="294">
        <v>21.875</v>
      </c>
      <c r="AU40" s="294">
        <v>27.634</v>
      </c>
      <c r="AV40" s="294">
        <v>28.231999999999999</v>
      </c>
      <c r="AW40" s="294">
        <v>22.446999999999999</v>
      </c>
      <c r="AX40" s="294">
        <v>30.648</v>
      </c>
      <c r="AY40" s="294">
        <v>28.367000000000001</v>
      </c>
      <c r="AZ40" s="294">
        <v>24.199000000000002</v>
      </c>
      <c r="BA40" s="294">
        <v>27.494</v>
      </c>
      <c r="BB40" s="294">
        <v>15.378</v>
      </c>
      <c r="BC40" s="294">
        <v>21.731999999999999</v>
      </c>
      <c r="BD40" s="294">
        <v>27.277999999999999</v>
      </c>
      <c r="BE40" s="294">
        <v>25.425999999999998</v>
      </c>
      <c r="BF40" s="294">
        <v>17.844000000000001</v>
      </c>
      <c r="BG40" s="294">
        <v>26.867000000000001</v>
      </c>
      <c r="BH40" s="294"/>
      <c r="BI40" s="294"/>
      <c r="BJ40" s="294"/>
      <c r="BK40" s="294"/>
      <c r="BL40" s="294"/>
      <c r="BM40" s="294"/>
      <c r="BN40" s="294"/>
      <c r="BO40" s="294"/>
      <c r="BP40" s="294"/>
      <c r="BQ40" s="294"/>
      <c r="BR40" s="294"/>
      <c r="BS40" s="294"/>
      <c r="BT40" s="294"/>
      <c r="BU40" s="294"/>
      <c r="BV40" s="294"/>
      <c r="BW40" s="294"/>
      <c r="BX40" s="294"/>
      <c r="BY40" s="294"/>
      <c r="BZ40" s="294"/>
      <c r="CA40" s="294"/>
      <c r="CB40" s="294"/>
      <c r="CC40" s="294"/>
      <c r="CD40" s="294"/>
      <c r="CE40" s="294"/>
      <c r="CF40" s="294"/>
      <c r="CG40" s="294"/>
      <c r="CH40" s="294"/>
      <c r="CI40" s="294"/>
      <c r="CJ40" s="294"/>
      <c r="CK40" s="294"/>
      <c r="CL40" s="294"/>
      <c r="CM40" s="294"/>
      <c r="CN40" s="294"/>
      <c r="CO40" s="294"/>
      <c r="CP40" s="294"/>
      <c r="CQ40" s="294"/>
      <c r="CR40" s="294"/>
      <c r="CS40" s="294"/>
      <c r="CT40" s="294"/>
      <c r="CU40" s="294"/>
      <c r="CV40" s="294"/>
      <c r="CW40" s="294"/>
      <c r="CX40" s="294"/>
      <c r="CY40" s="294"/>
      <c r="CZ40" s="294"/>
      <c r="DA40" s="294"/>
      <c r="DB40" s="294"/>
      <c r="DC40" s="294"/>
      <c r="DD40" s="294"/>
      <c r="DE40" s="294"/>
      <c r="DF40" s="294"/>
      <c r="DG40" s="294"/>
      <c r="DH40" s="294"/>
      <c r="DI40" s="294"/>
      <c r="DJ40" s="294"/>
      <c r="DK40" s="294"/>
      <c r="DL40" s="294"/>
      <c r="DM40" s="294"/>
      <c r="DN40" s="294"/>
      <c r="DO40" s="294"/>
      <c r="DP40" s="294"/>
      <c r="DQ40" s="294"/>
      <c r="DR40" s="294"/>
      <c r="DS40" s="294"/>
      <c r="DT40" s="294"/>
      <c r="DU40" s="294"/>
      <c r="DV40" s="294"/>
      <c r="DW40" s="294"/>
      <c r="DX40" s="294"/>
      <c r="DY40" s="294"/>
      <c r="DZ40" s="294"/>
      <c r="EA40" s="294"/>
      <c r="EB40" s="287"/>
      <c r="EC40" s="287"/>
      <c r="ED40" s="287"/>
    </row>
    <row r="41" spans="1:134" ht="15" x14ac:dyDescent="0.25">
      <c r="C41" s="301">
        <v>2</v>
      </c>
      <c r="O41" s="302"/>
      <c r="P41" s="302"/>
      <c r="U41" s="289">
        <f t="shared" si="1"/>
        <v>44562</v>
      </c>
      <c r="V41" s="290" t="s">
        <v>229</v>
      </c>
      <c r="W41" s="291" t="s">
        <v>229</v>
      </c>
      <c r="X41" s="292">
        <v>24.31</v>
      </c>
      <c r="Y41" s="293">
        <v>26.638999999999999</v>
      </c>
      <c r="Z41" s="294">
        <v>36.591000000000001</v>
      </c>
      <c r="AA41" s="294">
        <v>31.245000000000001</v>
      </c>
      <c r="AB41" s="294">
        <v>30.388000000000002</v>
      </c>
      <c r="AC41" s="294">
        <v>24.19</v>
      </c>
      <c r="AD41" s="294">
        <v>19.058</v>
      </c>
      <c r="AE41" s="294">
        <v>19.645</v>
      </c>
      <c r="AF41" s="294">
        <v>22.033999999999999</v>
      </c>
      <c r="AG41" s="294">
        <v>21.276</v>
      </c>
      <c r="AH41" s="294">
        <v>20.036999999999999</v>
      </c>
      <c r="AI41" s="294">
        <v>28.513999999999999</v>
      </c>
      <c r="AJ41" s="294">
        <v>22.853000000000002</v>
      </c>
      <c r="AK41" s="294">
        <v>33.771000000000001</v>
      </c>
      <c r="AL41" s="294">
        <v>26.986000000000001</v>
      </c>
      <c r="AM41" s="294">
        <v>30.824000000000002</v>
      </c>
      <c r="AN41" s="294">
        <v>24.928000000000001</v>
      </c>
      <c r="AO41" s="294">
        <v>25.71</v>
      </c>
      <c r="AP41" s="294">
        <v>19.337</v>
      </c>
      <c r="AQ41" s="294">
        <v>20.027000000000001</v>
      </c>
      <c r="AR41" s="294">
        <v>12.467000000000001</v>
      </c>
      <c r="AS41" s="294">
        <v>19.622</v>
      </c>
      <c r="AT41" s="294">
        <v>22.773</v>
      </c>
      <c r="AU41" s="294">
        <v>23.896000000000001</v>
      </c>
      <c r="AV41" s="294">
        <v>25.295000000000002</v>
      </c>
      <c r="AW41" s="294">
        <v>19.494</v>
      </c>
      <c r="AX41" s="294">
        <v>27.608000000000001</v>
      </c>
      <c r="AY41" s="294">
        <v>24.957999999999998</v>
      </c>
      <c r="AZ41" s="294">
        <v>21.527999999999999</v>
      </c>
      <c r="BA41" s="294">
        <v>24.843</v>
      </c>
      <c r="BB41" s="294">
        <v>13.847</v>
      </c>
      <c r="BC41" s="294">
        <v>19.114999999999998</v>
      </c>
      <c r="BD41" s="294">
        <v>23.989000000000001</v>
      </c>
      <c r="BE41" s="294">
        <v>23.178000000000001</v>
      </c>
      <c r="BF41" s="294">
        <v>15.494</v>
      </c>
      <c r="BG41" s="294">
        <v>23.97</v>
      </c>
      <c r="BH41" s="294"/>
      <c r="BI41" s="294"/>
      <c r="BJ41" s="294"/>
      <c r="BK41" s="294"/>
      <c r="BL41" s="294"/>
      <c r="BM41" s="294"/>
      <c r="BN41" s="294"/>
      <c r="BO41" s="294"/>
      <c r="BP41" s="294"/>
      <c r="BQ41" s="294"/>
      <c r="BR41" s="294"/>
      <c r="BS41" s="294"/>
      <c r="BT41" s="294"/>
      <c r="BU41" s="294"/>
      <c r="BV41" s="294"/>
      <c r="BW41" s="294"/>
      <c r="BX41" s="294"/>
      <c r="BY41" s="294"/>
      <c r="BZ41" s="294"/>
      <c r="CA41" s="294"/>
      <c r="CB41" s="294"/>
      <c r="CC41" s="294"/>
      <c r="CD41" s="294"/>
      <c r="CE41" s="294"/>
      <c r="CF41" s="294"/>
      <c r="CG41" s="294"/>
      <c r="CH41" s="294"/>
      <c r="CI41" s="294"/>
      <c r="CJ41" s="294"/>
      <c r="CK41" s="294"/>
      <c r="CL41" s="294"/>
      <c r="CM41" s="294"/>
      <c r="CN41" s="294"/>
      <c r="CO41" s="294"/>
      <c r="CP41" s="294"/>
      <c r="CQ41" s="294"/>
      <c r="CR41" s="294"/>
      <c r="CS41" s="294"/>
      <c r="CT41" s="294"/>
      <c r="CU41" s="294"/>
      <c r="CV41" s="294"/>
      <c r="CW41" s="294"/>
      <c r="CX41" s="294"/>
      <c r="CY41" s="294"/>
      <c r="CZ41" s="294"/>
      <c r="DA41" s="294"/>
      <c r="DB41" s="294"/>
      <c r="DC41" s="294"/>
      <c r="DD41" s="294"/>
      <c r="DE41" s="294"/>
      <c r="DF41" s="294"/>
      <c r="DG41" s="294"/>
      <c r="DH41" s="294"/>
      <c r="DI41" s="294"/>
      <c r="DJ41" s="294"/>
      <c r="DK41" s="294"/>
      <c r="DL41" s="294"/>
      <c r="DM41" s="294"/>
      <c r="DN41" s="294"/>
      <c r="DO41" s="294"/>
      <c r="DP41" s="294"/>
      <c r="DQ41" s="294"/>
      <c r="DR41" s="294"/>
      <c r="DS41" s="294"/>
      <c r="DT41" s="294"/>
      <c r="DU41" s="294"/>
      <c r="DV41" s="294"/>
      <c r="DW41" s="294"/>
      <c r="DX41" s="294"/>
      <c r="DY41" s="294"/>
      <c r="DZ41" s="294"/>
      <c r="EA41" s="294"/>
      <c r="EB41" s="287"/>
      <c r="EC41" s="287"/>
      <c r="ED41" s="287"/>
    </row>
    <row r="42" spans="1:134" ht="15" x14ac:dyDescent="0.25">
      <c r="A42" s="303" t="str">
        <f ca="1">LEFT(CELL("filename"),FIND("[",CELL("filename"),1)-1)</f>
        <v>C:\D_Drive\Modeling\MTOM_Production\MTOM-dev\Inflow Forecasts\</v>
      </c>
      <c r="O42" s="302"/>
      <c r="P42" s="302"/>
      <c r="U42" s="289">
        <f t="shared" si="1"/>
        <v>44593</v>
      </c>
      <c r="V42" s="290" t="s">
        <v>229</v>
      </c>
      <c r="W42" s="291" t="s">
        <v>229</v>
      </c>
      <c r="X42" s="292">
        <v>22.39</v>
      </c>
      <c r="Y42" s="293">
        <v>20.54</v>
      </c>
      <c r="Z42" s="294">
        <v>30.422999999999998</v>
      </c>
      <c r="AA42" s="294">
        <v>39.988999999999997</v>
      </c>
      <c r="AB42" s="294">
        <v>27.765000000000001</v>
      </c>
      <c r="AC42" s="294">
        <v>19.815000000000001</v>
      </c>
      <c r="AD42" s="294">
        <v>15.688000000000001</v>
      </c>
      <c r="AE42" s="294">
        <v>16.664000000000001</v>
      </c>
      <c r="AF42" s="294">
        <v>19.041</v>
      </c>
      <c r="AG42" s="294">
        <v>18.254999999999999</v>
      </c>
      <c r="AH42" s="294">
        <v>18.463999999999999</v>
      </c>
      <c r="AI42" s="294">
        <v>23.233000000000001</v>
      </c>
      <c r="AJ42" s="294">
        <v>22.736999999999998</v>
      </c>
      <c r="AK42" s="294">
        <v>30.353999999999999</v>
      </c>
      <c r="AL42" s="294">
        <v>22.035</v>
      </c>
      <c r="AM42" s="294">
        <v>26.498000000000001</v>
      </c>
      <c r="AN42" s="294">
        <v>24.056000000000001</v>
      </c>
      <c r="AO42" s="294">
        <v>25.65</v>
      </c>
      <c r="AP42" s="294">
        <v>19.059000000000001</v>
      </c>
      <c r="AQ42" s="294">
        <v>16.408999999999999</v>
      </c>
      <c r="AR42" s="294">
        <v>15.456</v>
      </c>
      <c r="AS42" s="294">
        <v>16.411000000000001</v>
      </c>
      <c r="AT42" s="294">
        <v>19.523</v>
      </c>
      <c r="AU42" s="294">
        <v>19.260999999999999</v>
      </c>
      <c r="AV42" s="294">
        <v>23.117000000000001</v>
      </c>
      <c r="AW42" s="294">
        <v>15.91</v>
      </c>
      <c r="AX42" s="294">
        <v>23.335999999999999</v>
      </c>
      <c r="AY42" s="294">
        <v>20.388000000000002</v>
      </c>
      <c r="AZ42" s="294">
        <v>17.710999999999999</v>
      </c>
      <c r="BA42" s="294">
        <v>20.574999999999999</v>
      </c>
      <c r="BB42" s="294">
        <v>11.507</v>
      </c>
      <c r="BC42" s="294">
        <v>18.106000000000002</v>
      </c>
      <c r="BD42" s="294">
        <v>22.684999999999999</v>
      </c>
      <c r="BE42" s="294">
        <v>19.524000000000001</v>
      </c>
      <c r="BF42" s="294">
        <v>12.959</v>
      </c>
      <c r="BG42" s="294">
        <v>20.079999999999998</v>
      </c>
      <c r="BH42" s="294"/>
      <c r="BI42" s="294"/>
      <c r="BJ42" s="294"/>
      <c r="BK42" s="294"/>
      <c r="BL42" s="294"/>
      <c r="BM42" s="294"/>
      <c r="BN42" s="294"/>
      <c r="BO42" s="294"/>
      <c r="BP42" s="294"/>
      <c r="BQ42" s="294"/>
      <c r="BR42" s="294"/>
      <c r="BS42" s="294"/>
      <c r="BT42" s="294"/>
      <c r="BU42" s="294"/>
      <c r="BV42" s="294"/>
      <c r="BW42" s="294"/>
      <c r="BX42" s="294"/>
      <c r="BY42" s="294"/>
      <c r="BZ42" s="294"/>
      <c r="CA42" s="294"/>
      <c r="CB42" s="294"/>
      <c r="CC42" s="294"/>
      <c r="CD42" s="294"/>
      <c r="CE42" s="294"/>
      <c r="CF42" s="294"/>
      <c r="CG42" s="294"/>
      <c r="CH42" s="294"/>
      <c r="CI42" s="294"/>
      <c r="CJ42" s="294"/>
      <c r="CK42" s="294"/>
      <c r="CL42" s="294"/>
      <c r="CM42" s="294"/>
      <c r="CN42" s="294"/>
      <c r="CO42" s="294"/>
      <c r="CP42" s="294"/>
      <c r="CQ42" s="294"/>
      <c r="CR42" s="294"/>
      <c r="CS42" s="294"/>
      <c r="CT42" s="294"/>
      <c r="CU42" s="294"/>
      <c r="CV42" s="294"/>
      <c r="CW42" s="294"/>
      <c r="CX42" s="294"/>
      <c r="CY42" s="294"/>
      <c r="CZ42" s="294"/>
      <c r="DA42" s="294"/>
      <c r="DB42" s="294"/>
      <c r="DC42" s="294"/>
      <c r="DD42" s="294"/>
      <c r="DE42" s="294"/>
      <c r="DF42" s="294"/>
      <c r="DG42" s="294"/>
      <c r="DH42" s="294"/>
      <c r="DI42" s="294"/>
      <c r="DJ42" s="294"/>
      <c r="DK42" s="294"/>
      <c r="DL42" s="294"/>
      <c r="DM42" s="294"/>
      <c r="DN42" s="294"/>
      <c r="DO42" s="294"/>
      <c r="DP42" s="294"/>
      <c r="DQ42" s="294"/>
      <c r="DR42" s="294"/>
      <c r="DS42" s="294"/>
      <c r="DT42" s="294"/>
      <c r="DU42" s="294"/>
      <c r="DV42" s="294"/>
      <c r="DW42" s="294"/>
      <c r="DX42" s="294"/>
      <c r="DY42" s="294"/>
      <c r="DZ42" s="294"/>
      <c r="EA42" s="294"/>
      <c r="EB42" s="287"/>
      <c r="EC42" s="287"/>
      <c r="ED42" s="287"/>
    </row>
    <row r="43" spans="1:134" ht="15" x14ac:dyDescent="0.25">
      <c r="A43" s="304" t="str">
        <f ca="1">LEFT(A42,1)</f>
        <v>C</v>
      </c>
      <c r="O43" s="302"/>
      <c r="P43" s="302"/>
      <c r="U43" s="289">
        <f t="shared" si="1"/>
        <v>44621</v>
      </c>
      <c r="V43" s="290" t="s">
        <v>229</v>
      </c>
      <c r="W43" s="291" t="s">
        <v>229</v>
      </c>
      <c r="X43" s="292">
        <v>36.020000000000003</v>
      </c>
      <c r="Y43" s="293">
        <v>20.963999999999999</v>
      </c>
      <c r="Z43" s="294">
        <v>44.395000000000003</v>
      </c>
      <c r="AA43" s="294">
        <v>71.200999999999993</v>
      </c>
      <c r="AB43" s="294">
        <v>32.530999999999999</v>
      </c>
      <c r="AC43" s="294">
        <v>28.677</v>
      </c>
      <c r="AD43" s="294">
        <v>42.1</v>
      </c>
      <c r="AE43" s="294">
        <v>26.494</v>
      </c>
      <c r="AF43" s="294">
        <v>27.52</v>
      </c>
      <c r="AG43" s="294">
        <v>28.68</v>
      </c>
      <c r="AH43" s="294">
        <v>32.698</v>
      </c>
      <c r="AI43" s="294">
        <v>41.015999999999998</v>
      </c>
      <c r="AJ43" s="294">
        <v>49.33</v>
      </c>
      <c r="AK43" s="294">
        <v>40.415999999999997</v>
      </c>
      <c r="AL43" s="294">
        <v>39.121000000000002</v>
      </c>
      <c r="AM43" s="294">
        <v>39.570999999999998</v>
      </c>
      <c r="AN43" s="294">
        <v>32.698999999999998</v>
      </c>
      <c r="AO43" s="294">
        <v>29.274999999999999</v>
      </c>
      <c r="AP43" s="294">
        <v>29.369</v>
      </c>
      <c r="AQ43" s="294">
        <v>20.007000000000001</v>
      </c>
      <c r="AR43" s="294">
        <v>24.733000000000001</v>
      </c>
      <c r="AS43" s="294">
        <v>45.119</v>
      </c>
      <c r="AT43" s="294">
        <v>22.555</v>
      </c>
      <c r="AU43" s="294">
        <v>26.529</v>
      </c>
      <c r="AV43" s="294">
        <v>55.622999999999998</v>
      </c>
      <c r="AW43" s="294">
        <v>16.46</v>
      </c>
      <c r="AX43" s="294">
        <v>42.951000000000001</v>
      </c>
      <c r="AY43" s="294">
        <v>23.87</v>
      </c>
      <c r="AZ43" s="294">
        <v>30.995999999999999</v>
      </c>
      <c r="BA43" s="294">
        <v>38.9</v>
      </c>
      <c r="BB43" s="294">
        <v>18.347999999999999</v>
      </c>
      <c r="BC43" s="294">
        <v>19.975999999999999</v>
      </c>
      <c r="BD43" s="294">
        <v>39.866999999999997</v>
      </c>
      <c r="BE43" s="294">
        <v>21.256</v>
      </c>
      <c r="BF43" s="294">
        <v>22.98</v>
      </c>
      <c r="BG43" s="294">
        <v>31.669</v>
      </c>
      <c r="BH43" s="294"/>
      <c r="BI43" s="294"/>
      <c r="BJ43" s="294"/>
      <c r="BK43" s="294"/>
      <c r="BL43" s="294"/>
      <c r="BM43" s="294"/>
      <c r="BN43" s="294"/>
      <c r="BO43" s="294"/>
      <c r="BP43" s="294"/>
      <c r="BQ43" s="294"/>
      <c r="BR43" s="294"/>
      <c r="BS43" s="294"/>
      <c r="BT43" s="294"/>
      <c r="BU43" s="294"/>
      <c r="BV43" s="294"/>
      <c r="BW43" s="294"/>
      <c r="BX43" s="294"/>
      <c r="BY43" s="294"/>
      <c r="BZ43" s="294"/>
      <c r="CA43" s="294"/>
      <c r="CB43" s="294"/>
      <c r="CC43" s="294"/>
      <c r="CD43" s="294"/>
      <c r="CE43" s="294"/>
      <c r="CF43" s="294"/>
      <c r="CG43" s="294"/>
      <c r="CH43" s="294"/>
      <c r="CI43" s="294"/>
      <c r="CJ43" s="294"/>
      <c r="CK43" s="294"/>
      <c r="CL43" s="294"/>
      <c r="CM43" s="294"/>
      <c r="CN43" s="294"/>
      <c r="CO43" s="294"/>
      <c r="CP43" s="294"/>
      <c r="CQ43" s="294"/>
      <c r="CR43" s="294"/>
      <c r="CS43" s="294"/>
      <c r="CT43" s="294"/>
      <c r="CU43" s="294"/>
      <c r="CV43" s="294"/>
      <c r="CW43" s="294"/>
      <c r="CX43" s="294"/>
      <c r="CY43" s="294"/>
      <c r="CZ43" s="294"/>
      <c r="DA43" s="294"/>
      <c r="DB43" s="294"/>
      <c r="DC43" s="294"/>
      <c r="DD43" s="294"/>
      <c r="DE43" s="294"/>
      <c r="DF43" s="294"/>
      <c r="DG43" s="294"/>
      <c r="DH43" s="294"/>
      <c r="DI43" s="294"/>
      <c r="DJ43" s="294"/>
      <c r="DK43" s="294"/>
      <c r="DL43" s="294"/>
      <c r="DM43" s="294"/>
      <c r="DN43" s="294"/>
      <c r="DO43" s="294"/>
      <c r="DP43" s="294"/>
      <c r="DQ43" s="294"/>
      <c r="DR43" s="294"/>
      <c r="DS43" s="294"/>
      <c r="DT43" s="294"/>
      <c r="DU43" s="294"/>
      <c r="DV43" s="294"/>
      <c r="DW43" s="294"/>
      <c r="DX43" s="294"/>
      <c r="DY43" s="294"/>
      <c r="DZ43" s="294"/>
      <c r="EA43" s="294"/>
      <c r="EB43" s="287"/>
      <c r="EC43" s="287"/>
      <c r="ED43" s="287"/>
    </row>
    <row r="44" spans="1:134" ht="15" x14ac:dyDescent="0.25">
      <c r="A44" s="271" t="s">
        <v>193</v>
      </c>
      <c r="O44" s="302"/>
      <c r="P44" s="302"/>
      <c r="U44" s="289">
        <f t="shared" si="1"/>
        <v>44652</v>
      </c>
      <c r="V44" s="290" t="s">
        <v>229</v>
      </c>
      <c r="W44" s="291" t="s">
        <v>229</v>
      </c>
      <c r="X44" s="292">
        <v>77.08</v>
      </c>
      <c r="Y44" s="293">
        <v>44.728999999999999</v>
      </c>
      <c r="Z44" s="294">
        <v>97.289000000000001</v>
      </c>
      <c r="AA44" s="294">
        <v>122.232</v>
      </c>
      <c r="AB44" s="294">
        <v>84.034999999999997</v>
      </c>
      <c r="AC44" s="294">
        <v>65.337000000000003</v>
      </c>
      <c r="AD44" s="294">
        <v>103.40300000000001</v>
      </c>
      <c r="AE44" s="294">
        <v>57.231000000000002</v>
      </c>
      <c r="AF44" s="294">
        <v>51.743000000000002</v>
      </c>
      <c r="AG44" s="294">
        <v>74.090999999999994</v>
      </c>
      <c r="AH44" s="294">
        <v>93.334999999999994</v>
      </c>
      <c r="AI44" s="294">
        <v>78.182000000000002</v>
      </c>
      <c r="AJ44" s="294">
        <v>60.808</v>
      </c>
      <c r="AK44" s="294">
        <v>89.558999999999997</v>
      </c>
      <c r="AL44" s="294">
        <v>79.022000000000006</v>
      </c>
      <c r="AM44" s="294">
        <v>57.622999999999998</v>
      </c>
      <c r="AN44" s="294">
        <v>42.795999999999999</v>
      </c>
      <c r="AO44" s="294">
        <v>74.408000000000001</v>
      </c>
      <c r="AP44" s="294">
        <v>56.811999999999998</v>
      </c>
      <c r="AQ44" s="294">
        <v>50.936</v>
      </c>
      <c r="AR44" s="294">
        <v>49.121000000000002</v>
      </c>
      <c r="AS44" s="294">
        <v>90.596000000000004</v>
      </c>
      <c r="AT44" s="294">
        <v>57.481000000000002</v>
      </c>
      <c r="AU44" s="294">
        <v>81.174999999999997</v>
      </c>
      <c r="AV44" s="294">
        <v>77.216999999999999</v>
      </c>
      <c r="AW44" s="294">
        <v>52.024999999999999</v>
      </c>
      <c r="AX44" s="294">
        <v>68.067999999999998</v>
      </c>
      <c r="AY44" s="294">
        <v>55.688000000000002</v>
      </c>
      <c r="AZ44" s="294">
        <v>68.013999999999996</v>
      </c>
      <c r="BA44" s="294">
        <v>80.638999999999996</v>
      </c>
      <c r="BB44" s="294">
        <v>40.326999999999998</v>
      </c>
      <c r="BC44" s="294">
        <v>49.284999999999997</v>
      </c>
      <c r="BD44" s="294">
        <v>74.578000000000003</v>
      </c>
      <c r="BE44" s="294">
        <v>49.128</v>
      </c>
      <c r="BF44" s="294">
        <v>40.383000000000003</v>
      </c>
      <c r="BG44" s="294">
        <v>38.268000000000001</v>
      </c>
      <c r="BH44" s="294"/>
      <c r="BI44" s="294"/>
      <c r="BJ44" s="294"/>
      <c r="BK44" s="294"/>
      <c r="BL44" s="294"/>
      <c r="BM44" s="294"/>
      <c r="BN44" s="294"/>
      <c r="BO44" s="294"/>
      <c r="BP44" s="294"/>
      <c r="BQ44" s="294"/>
      <c r="BR44" s="294"/>
      <c r="BS44" s="294"/>
      <c r="BT44" s="294"/>
      <c r="BU44" s="294"/>
      <c r="BV44" s="294"/>
      <c r="BW44" s="294"/>
      <c r="BX44" s="294"/>
      <c r="BY44" s="294"/>
      <c r="BZ44" s="294"/>
      <c r="CA44" s="294"/>
      <c r="CB44" s="294"/>
      <c r="CC44" s="294"/>
      <c r="CD44" s="294"/>
      <c r="CE44" s="294"/>
      <c r="CF44" s="294"/>
      <c r="CG44" s="294"/>
      <c r="CH44" s="294"/>
      <c r="CI44" s="294"/>
      <c r="CJ44" s="294"/>
      <c r="CK44" s="294"/>
      <c r="CL44" s="294"/>
      <c r="CM44" s="294"/>
      <c r="CN44" s="294"/>
      <c r="CO44" s="294"/>
      <c r="CP44" s="294"/>
      <c r="CQ44" s="294"/>
      <c r="CR44" s="294"/>
      <c r="CS44" s="294"/>
      <c r="CT44" s="294"/>
      <c r="CU44" s="294"/>
      <c r="CV44" s="294"/>
      <c r="CW44" s="294"/>
      <c r="CX44" s="294"/>
      <c r="CY44" s="294"/>
      <c r="CZ44" s="294"/>
      <c r="DA44" s="294"/>
      <c r="DB44" s="294"/>
      <c r="DC44" s="294"/>
      <c r="DD44" s="294"/>
      <c r="DE44" s="294"/>
      <c r="DF44" s="294"/>
      <c r="DG44" s="294"/>
      <c r="DH44" s="294"/>
      <c r="DI44" s="294"/>
      <c r="DJ44" s="294"/>
      <c r="DK44" s="294"/>
      <c r="DL44" s="294"/>
      <c r="DM44" s="294"/>
      <c r="DN44" s="294"/>
      <c r="DO44" s="294"/>
      <c r="DP44" s="294"/>
      <c r="DQ44" s="294"/>
      <c r="DR44" s="294"/>
      <c r="DS44" s="294"/>
      <c r="DT44" s="294"/>
      <c r="DU44" s="294"/>
      <c r="DV44" s="294"/>
      <c r="DW44" s="294"/>
      <c r="DX44" s="294"/>
      <c r="DY44" s="294"/>
      <c r="DZ44" s="294"/>
      <c r="EA44" s="294"/>
      <c r="EB44" s="287"/>
      <c r="EC44" s="287"/>
      <c r="ED44" s="287"/>
    </row>
    <row r="45" spans="1:134" ht="15" x14ac:dyDescent="0.25">
      <c r="U45" s="289">
        <f t="shared" si="1"/>
        <v>44682</v>
      </c>
      <c r="V45" s="290" t="s">
        <v>229</v>
      </c>
      <c r="W45" s="291" t="s">
        <v>229</v>
      </c>
      <c r="X45" s="292">
        <v>221.07</v>
      </c>
      <c r="Y45" s="293">
        <v>448.14</v>
      </c>
      <c r="Z45" s="294">
        <v>380.44900000000001</v>
      </c>
      <c r="AA45" s="294">
        <v>326.226</v>
      </c>
      <c r="AB45" s="294">
        <v>292.63499999999999</v>
      </c>
      <c r="AC45" s="294">
        <v>146.18899999999999</v>
      </c>
      <c r="AD45" s="294">
        <v>181.191</v>
      </c>
      <c r="AE45" s="294">
        <v>113.675</v>
      </c>
      <c r="AF45" s="294">
        <v>158.70699999999999</v>
      </c>
      <c r="AG45" s="294">
        <v>200.411</v>
      </c>
      <c r="AH45" s="294">
        <v>273.858</v>
      </c>
      <c r="AI45" s="294">
        <v>214.12799999999999</v>
      </c>
      <c r="AJ45" s="294">
        <v>187.762</v>
      </c>
      <c r="AK45" s="294">
        <v>352.233</v>
      </c>
      <c r="AL45" s="294">
        <v>311.32900000000001</v>
      </c>
      <c r="AM45" s="294">
        <v>190.04599999999999</v>
      </c>
      <c r="AN45" s="294">
        <v>189.965</v>
      </c>
      <c r="AO45" s="294">
        <v>223.60499999999999</v>
      </c>
      <c r="AP45" s="294">
        <v>238.12899999999999</v>
      </c>
      <c r="AQ45" s="294">
        <v>72.644999999999996</v>
      </c>
      <c r="AR45" s="294">
        <v>147.04</v>
      </c>
      <c r="AS45" s="294">
        <v>210.47499999999999</v>
      </c>
      <c r="AT45" s="294">
        <v>243.52799999999999</v>
      </c>
      <c r="AU45" s="294">
        <v>205.786</v>
      </c>
      <c r="AV45" s="294">
        <v>214.45599999999999</v>
      </c>
      <c r="AW45" s="294">
        <v>247.68100000000001</v>
      </c>
      <c r="AX45" s="294">
        <v>273.21699999999998</v>
      </c>
      <c r="AY45" s="294">
        <v>108.744</v>
      </c>
      <c r="AZ45" s="294">
        <v>142.16200000000001</v>
      </c>
      <c r="BA45" s="294">
        <v>120.03100000000001</v>
      </c>
      <c r="BB45" s="294">
        <v>103.96299999999999</v>
      </c>
      <c r="BC45" s="294">
        <v>222.268</v>
      </c>
      <c r="BD45" s="294">
        <v>180.81200000000001</v>
      </c>
      <c r="BE45" s="294">
        <v>108.717</v>
      </c>
      <c r="BF45" s="294">
        <v>145.35400000000001</v>
      </c>
      <c r="BG45" s="294">
        <v>133.84399999999999</v>
      </c>
      <c r="BH45" s="294"/>
      <c r="BI45" s="294"/>
      <c r="BJ45" s="294"/>
      <c r="BK45" s="294"/>
      <c r="BL45" s="294"/>
      <c r="BM45" s="294"/>
      <c r="BN45" s="294"/>
      <c r="BO45" s="294"/>
      <c r="BP45" s="294"/>
      <c r="BQ45" s="294"/>
      <c r="BR45" s="294"/>
      <c r="BS45" s="294"/>
      <c r="BT45" s="294"/>
      <c r="BU45" s="294"/>
      <c r="BV45" s="294"/>
      <c r="BW45" s="294"/>
      <c r="BX45" s="294"/>
      <c r="BY45" s="294"/>
      <c r="BZ45" s="294"/>
      <c r="CA45" s="294"/>
      <c r="CB45" s="294"/>
      <c r="CC45" s="294"/>
      <c r="CD45" s="294"/>
      <c r="CE45" s="294"/>
      <c r="CF45" s="294"/>
      <c r="CG45" s="294"/>
      <c r="CH45" s="294"/>
      <c r="CI45" s="294"/>
      <c r="CJ45" s="294"/>
      <c r="CK45" s="294"/>
      <c r="CL45" s="294"/>
      <c r="CM45" s="294"/>
      <c r="CN45" s="294"/>
      <c r="CO45" s="294"/>
      <c r="CP45" s="294"/>
      <c r="CQ45" s="294"/>
      <c r="CR45" s="294"/>
      <c r="CS45" s="294"/>
      <c r="CT45" s="294"/>
      <c r="CU45" s="294"/>
      <c r="CV45" s="294"/>
      <c r="CW45" s="294"/>
      <c r="CX45" s="294"/>
      <c r="CY45" s="294"/>
      <c r="CZ45" s="294"/>
      <c r="DA45" s="294"/>
      <c r="DB45" s="294"/>
      <c r="DC45" s="294"/>
      <c r="DD45" s="294"/>
      <c r="DE45" s="294"/>
      <c r="DF45" s="294"/>
      <c r="DG45" s="294"/>
      <c r="DH45" s="294"/>
      <c r="DI45" s="294"/>
      <c r="DJ45" s="294"/>
      <c r="DK45" s="294"/>
      <c r="DL45" s="294"/>
      <c r="DM45" s="294"/>
      <c r="DN45" s="294"/>
      <c r="DO45" s="294"/>
      <c r="DP45" s="294"/>
      <c r="DQ45" s="294"/>
      <c r="DR45" s="294"/>
      <c r="DS45" s="294"/>
      <c r="DT45" s="294"/>
      <c r="DU45" s="294"/>
      <c r="DV45" s="294"/>
      <c r="DW45" s="294"/>
      <c r="DX45" s="294"/>
      <c r="DY45" s="294"/>
      <c r="DZ45" s="294"/>
      <c r="EA45" s="294"/>
      <c r="EB45" s="287"/>
      <c r="EC45" s="287"/>
      <c r="ED45" s="287"/>
    </row>
    <row r="46" spans="1:134" ht="15" x14ac:dyDescent="0.25">
      <c r="U46" s="289">
        <f t="shared" si="1"/>
        <v>44713</v>
      </c>
      <c r="V46" s="290" t="s">
        <v>229</v>
      </c>
      <c r="W46" s="291" t="s">
        <v>229</v>
      </c>
      <c r="X46" s="292">
        <v>261.05</v>
      </c>
      <c r="Y46" s="293">
        <v>678.90300000000002</v>
      </c>
      <c r="Z46" s="294">
        <v>397.67200000000003</v>
      </c>
      <c r="AA46" s="294">
        <v>402.65</v>
      </c>
      <c r="AB46" s="294">
        <v>277.29599999999999</v>
      </c>
      <c r="AC46" s="294">
        <v>173.953</v>
      </c>
      <c r="AD46" s="294">
        <v>150.166</v>
      </c>
      <c r="AE46" s="294">
        <v>174.01</v>
      </c>
      <c r="AF46" s="294">
        <v>275.7</v>
      </c>
      <c r="AG46" s="294">
        <v>168.56800000000001</v>
      </c>
      <c r="AH46" s="294">
        <v>413.60300000000001</v>
      </c>
      <c r="AI46" s="294">
        <v>223.77799999999999</v>
      </c>
      <c r="AJ46" s="294">
        <v>543.45799999999997</v>
      </c>
      <c r="AK46" s="294">
        <v>312.60500000000002</v>
      </c>
      <c r="AL46" s="294">
        <v>512.18499999999995</v>
      </c>
      <c r="AM46" s="294">
        <v>198.41499999999999</v>
      </c>
      <c r="AN46" s="294">
        <v>337.94400000000002</v>
      </c>
      <c r="AO46" s="294">
        <v>155.38399999999999</v>
      </c>
      <c r="AP46" s="294">
        <v>196.499</v>
      </c>
      <c r="AQ46" s="294">
        <v>54.189</v>
      </c>
      <c r="AR46" s="294">
        <v>221.608</v>
      </c>
      <c r="AS46" s="294">
        <v>139.52799999999999</v>
      </c>
      <c r="AT46" s="294">
        <v>282.82299999999998</v>
      </c>
      <c r="AU46" s="294">
        <v>197.172</v>
      </c>
      <c r="AV46" s="294">
        <v>173.58799999999999</v>
      </c>
      <c r="AW46" s="294">
        <v>480.96800000000002</v>
      </c>
      <c r="AX46" s="294">
        <v>275.87700000000001</v>
      </c>
      <c r="AY46" s="294">
        <v>249.833</v>
      </c>
      <c r="AZ46" s="294">
        <v>426.048</v>
      </c>
      <c r="BA46" s="294">
        <v>47.796999999999997</v>
      </c>
      <c r="BB46" s="294">
        <v>144.97999999999999</v>
      </c>
      <c r="BC46" s="294">
        <v>332.40899999999999</v>
      </c>
      <c r="BD46" s="294">
        <v>321.92200000000003</v>
      </c>
      <c r="BE46" s="294">
        <v>111.033</v>
      </c>
      <c r="BF46" s="294">
        <v>291.09300000000002</v>
      </c>
      <c r="BG46" s="294">
        <v>366.19099999999997</v>
      </c>
      <c r="BH46" s="294"/>
      <c r="BI46" s="294"/>
      <c r="BJ46" s="294"/>
      <c r="BK46" s="294"/>
      <c r="BL46" s="294"/>
      <c r="BM46" s="294"/>
      <c r="BN46" s="294"/>
      <c r="BO46" s="294"/>
      <c r="BP46" s="294"/>
      <c r="BQ46" s="294"/>
      <c r="BR46" s="294"/>
      <c r="BS46" s="294"/>
      <c r="BT46" s="294"/>
      <c r="BU46" s="294"/>
      <c r="BV46" s="294"/>
      <c r="BW46" s="294"/>
      <c r="BX46" s="294"/>
      <c r="BY46" s="294"/>
      <c r="BZ46" s="294"/>
      <c r="CA46" s="294"/>
      <c r="CB46" s="294"/>
      <c r="CC46" s="294"/>
      <c r="CD46" s="294"/>
      <c r="CE46" s="294"/>
      <c r="CF46" s="294"/>
      <c r="CG46" s="294"/>
      <c r="CH46" s="294"/>
      <c r="CI46" s="294"/>
      <c r="CJ46" s="294"/>
      <c r="CK46" s="294"/>
      <c r="CL46" s="294"/>
      <c r="CM46" s="294"/>
      <c r="CN46" s="294"/>
      <c r="CO46" s="294"/>
      <c r="CP46" s="294"/>
      <c r="CQ46" s="294"/>
      <c r="CR46" s="294"/>
      <c r="CS46" s="294"/>
      <c r="CT46" s="294"/>
      <c r="CU46" s="294"/>
      <c r="CV46" s="294"/>
      <c r="CW46" s="294"/>
      <c r="CX46" s="294"/>
      <c r="CY46" s="294"/>
      <c r="CZ46" s="294"/>
      <c r="DA46" s="294"/>
      <c r="DB46" s="294"/>
      <c r="DC46" s="294"/>
      <c r="DD46" s="294"/>
      <c r="DE46" s="294"/>
      <c r="DF46" s="294"/>
      <c r="DG46" s="294"/>
      <c r="DH46" s="294"/>
      <c r="DI46" s="294"/>
      <c r="DJ46" s="294"/>
      <c r="DK46" s="294"/>
      <c r="DL46" s="294"/>
      <c r="DM46" s="294"/>
      <c r="DN46" s="294"/>
      <c r="DO46" s="294"/>
      <c r="DP46" s="294"/>
      <c r="DQ46" s="294"/>
      <c r="DR46" s="294"/>
      <c r="DS46" s="294"/>
      <c r="DT46" s="294"/>
      <c r="DU46" s="294"/>
      <c r="DV46" s="294"/>
      <c r="DW46" s="294"/>
      <c r="DX46" s="294"/>
      <c r="DY46" s="294"/>
      <c r="DZ46" s="294"/>
      <c r="EA46" s="294"/>
      <c r="EB46" s="287"/>
      <c r="EC46" s="287"/>
      <c r="ED46" s="287"/>
    </row>
    <row r="47" spans="1:134" ht="15" x14ac:dyDescent="0.25">
      <c r="U47" s="289">
        <f t="shared" si="1"/>
        <v>44743</v>
      </c>
      <c r="V47" s="290" t="s">
        <v>229</v>
      </c>
      <c r="W47" s="291" t="s">
        <v>229</v>
      </c>
      <c r="X47" s="292">
        <v>116.85</v>
      </c>
      <c r="Y47" s="293">
        <v>322.09300000000002</v>
      </c>
      <c r="Z47" s="294">
        <v>128.477</v>
      </c>
      <c r="AA47" s="294">
        <v>169.40100000000001</v>
      </c>
      <c r="AB47" s="294">
        <v>96.394000000000005</v>
      </c>
      <c r="AC47" s="294">
        <v>68.367999999999995</v>
      </c>
      <c r="AD47" s="294">
        <v>64.802000000000007</v>
      </c>
      <c r="AE47" s="294">
        <v>72.165999999999997</v>
      </c>
      <c r="AF47" s="294">
        <v>132.66399999999999</v>
      </c>
      <c r="AG47" s="294">
        <v>66.352999999999994</v>
      </c>
      <c r="AH47" s="294">
        <v>197.93700000000001</v>
      </c>
      <c r="AI47" s="294">
        <v>71.960999999999999</v>
      </c>
      <c r="AJ47" s="294">
        <v>502.00200000000001</v>
      </c>
      <c r="AK47" s="294">
        <v>122.018</v>
      </c>
      <c r="AL47" s="294">
        <v>189.136</v>
      </c>
      <c r="AM47" s="294">
        <v>99.132999999999996</v>
      </c>
      <c r="AN47" s="294">
        <v>215.31100000000001</v>
      </c>
      <c r="AO47" s="294">
        <v>49.542999999999999</v>
      </c>
      <c r="AP47" s="294">
        <v>58.082999999999998</v>
      </c>
      <c r="AQ47" s="294">
        <v>21.721</v>
      </c>
      <c r="AR47" s="294">
        <v>64.873999999999995</v>
      </c>
      <c r="AS47" s="294">
        <v>52.49</v>
      </c>
      <c r="AT47" s="294">
        <v>116.265</v>
      </c>
      <c r="AU47" s="294">
        <v>75.427999999999997</v>
      </c>
      <c r="AV47" s="294">
        <v>64.046000000000006</v>
      </c>
      <c r="AW47" s="294">
        <v>210.893</v>
      </c>
      <c r="AX47" s="294">
        <v>145.31200000000001</v>
      </c>
      <c r="AY47" s="294">
        <v>76.664000000000001</v>
      </c>
      <c r="AZ47" s="294">
        <v>217.304</v>
      </c>
      <c r="BA47" s="294">
        <v>24.510999999999999</v>
      </c>
      <c r="BB47" s="294">
        <v>51.548999999999999</v>
      </c>
      <c r="BC47" s="294">
        <v>106.20099999999999</v>
      </c>
      <c r="BD47" s="294">
        <v>100.20699999999999</v>
      </c>
      <c r="BE47" s="294">
        <v>43.244</v>
      </c>
      <c r="BF47" s="294">
        <v>172.155</v>
      </c>
      <c r="BG47" s="294">
        <v>216.39599999999999</v>
      </c>
      <c r="BH47" s="294"/>
      <c r="BI47" s="294"/>
      <c r="BJ47" s="294"/>
      <c r="BK47" s="294"/>
      <c r="BL47" s="294"/>
      <c r="BM47" s="294"/>
      <c r="BN47" s="294"/>
      <c r="BO47" s="294"/>
      <c r="BP47" s="294"/>
      <c r="BQ47" s="294"/>
      <c r="BR47" s="294"/>
      <c r="BS47" s="294"/>
      <c r="BT47" s="294"/>
      <c r="BU47" s="294"/>
      <c r="BV47" s="294"/>
      <c r="BW47" s="294"/>
      <c r="BX47" s="294"/>
      <c r="BY47" s="294"/>
      <c r="BZ47" s="294"/>
      <c r="CA47" s="294"/>
      <c r="CB47" s="294"/>
      <c r="CC47" s="294"/>
      <c r="CD47" s="294"/>
      <c r="CE47" s="294"/>
      <c r="CF47" s="294"/>
      <c r="CG47" s="294"/>
      <c r="CH47" s="294"/>
      <c r="CI47" s="294"/>
      <c r="CJ47" s="294"/>
      <c r="CK47" s="294"/>
      <c r="CL47" s="294"/>
      <c r="CM47" s="294"/>
      <c r="CN47" s="294"/>
      <c r="CO47" s="294"/>
      <c r="CP47" s="294"/>
      <c r="CQ47" s="294"/>
      <c r="CR47" s="294"/>
      <c r="CS47" s="294"/>
      <c r="CT47" s="294"/>
      <c r="CU47" s="294"/>
      <c r="CV47" s="294"/>
      <c r="CW47" s="294"/>
      <c r="CX47" s="294"/>
      <c r="CY47" s="294"/>
      <c r="CZ47" s="294"/>
      <c r="DA47" s="294"/>
      <c r="DB47" s="294"/>
      <c r="DC47" s="294"/>
      <c r="DD47" s="294"/>
      <c r="DE47" s="294"/>
      <c r="DF47" s="294"/>
      <c r="DG47" s="294"/>
      <c r="DH47" s="294"/>
      <c r="DI47" s="294"/>
      <c r="DJ47" s="294"/>
      <c r="DK47" s="294"/>
      <c r="DL47" s="294"/>
      <c r="DM47" s="294"/>
      <c r="DN47" s="294"/>
      <c r="DO47" s="294"/>
      <c r="DP47" s="294"/>
      <c r="DQ47" s="294"/>
      <c r="DR47" s="294"/>
      <c r="DS47" s="294"/>
      <c r="DT47" s="294"/>
      <c r="DU47" s="294"/>
      <c r="DV47" s="294"/>
      <c r="DW47" s="294"/>
      <c r="DX47" s="294"/>
      <c r="DY47" s="294"/>
      <c r="DZ47" s="294"/>
      <c r="EA47" s="294"/>
      <c r="EB47" s="287"/>
      <c r="EC47" s="287"/>
      <c r="ED47" s="287"/>
    </row>
    <row r="48" spans="1:134" ht="15" x14ac:dyDescent="0.25">
      <c r="U48" s="289">
        <f t="shared" si="1"/>
        <v>44774</v>
      </c>
      <c r="V48" s="290" t="s">
        <v>229</v>
      </c>
      <c r="W48" s="291" t="s">
        <v>229</v>
      </c>
      <c r="X48" s="292">
        <v>63.46</v>
      </c>
      <c r="Y48" s="293">
        <v>120.43899999999999</v>
      </c>
      <c r="Z48" s="294">
        <v>58.984000000000002</v>
      </c>
      <c r="AA48" s="294">
        <v>64.781999999999996</v>
      </c>
      <c r="AB48" s="294">
        <v>53.235999999999997</v>
      </c>
      <c r="AC48" s="294">
        <v>40.698</v>
      </c>
      <c r="AD48" s="294">
        <v>48.460999999999999</v>
      </c>
      <c r="AE48" s="294">
        <v>37.488999999999997</v>
      </c>
      <c r="AF48" s="294">
        <v>56.03</v>
      </c>
      <c r="AG48" s="294">
        <v>51.274999999999999</v>
      </c>
      <c r="AH48" s="294">
        <v>66.638000000000005</v>
      </c>
      <c r="AI48" s="294">
        <v>41.164000000000001</v>
      </c>
      <c r="AJ48" s="294">
        <v>136.02699999999999</v>
      </c>
      <c r="AK48" s="294">
        <v>51.811</v>
      </c>
      <c r="AL48" s="294">
        <v>79.875</v>
      </c>
      <c r="AM48" s="294">
        <v>46.912999999999997</v>
      </c>
      <c r="AN48" s="294">
        <v>82.777000000000001</v>
      </c>
      <c r="AO48" s="294">
        <v>40.231999999999999</v>
      </c>
      <c r="AP48" s="294">
        <v>44.36</v>
      </c>
      <c r="AQ48" s="294">
        <v>17.277000000000001</v>
      </c>
      <c r="AR48" s="294">
        <v>37.506</v>
      </c>
      <c r="AS48" s="294">
        <v>32.975999999999999</v>
      </c>
      <c r="AT48" s="294">
        <v>53.996000000000002</v>
      </c>
      <c r="AU48" s="294">
        <v>51.465000000000003</v>
      </c>
      <c r="AV48" s="294">
        <v>44.168999999999997</v>
      </c>
      <c r="AW48" s="294">
        <v>74.22</v>
      </c>
      <c r="AX48" s="294">
        <v>54.276000000000003</v>
      </c>
      <c r="AY48" s="294">
        <v>44.646000000000001</v>
      </c>
      <c r="AZ48" s="294">
        <v>65.647000000000006</v>
      </c>
      <c r="BA48" s="294">
        <v>23.477</v>
      </c>
      <c r="BB48" s="294">
        <v>35.872999999999998</v>
      </c>
      <c r="BC48" s="294">
        <v>51.814</v>
      </c>
      <c r="BD48" s="294">
        <v>42.234999999999999</v>
      </c>
      <c r="BE48" s="294">
        <v>28.021000000000001</v>
      </c>
      <c r="BF48" s="294">
        <v>87.813999999999993</v>
      </c>
      <c r="BG48" s="294">
        <v>82.412999999999997</v>
      </c>
      <c r="BH48" s="294"/>
      <c r="BI48" s="294"/>
      <c r="BJ48" s="294"/>
      <c r="BK48" s="294"/>
      <c r="BL48" s="294"/>
      <c r="BM48" s="294"/>
      <c r="BN48" s="294"/>
      <c r="BO48" s="294"/>
      <c r="BP48" s="294"/>
      <c r="BQ48" s="294"/>
      <c r="BR48" s="294"/>
      <c r="BS48" s="294"/>
      <c r="BT48" s="294"/>
      <c r="BU48" s="294"/>
      <c r="BV48" s="294"/>
      <c r="BW48" s="294"/>
      <c r="BX48" s="294"/>
      <c r="BY48" s="294"/>
      <c r="BZ48" s="294"/>
      <c r="CA48" s="294"/>
      <c r="CB48" s="294"/>
      <c r="CC48" s="294"/>
      <c r="CD48" s="294"/>
      <c r="CE48" s="294"/>
      <c r="CF48" s="294"/>
      <c r="CG48" s="294"/>
      <c r="CH48" s="294"/>
      <c r="CI48" s="294"/>
      <c r="CJ48" s="294"/>
      <c r="CK48" s="294"/>
      <c r="CL48" s="294"/>
      <c r="CM48" s="294"/>
      <c r="CN48" s="294"/>
      <c r="CO48" s="294"/>
      <c r="CP48" s="294"/>
      <c r="CQ48" s="294"/>
      <c r="CR48" s="294"/>
      <c r="CS48" s="294"/>
      <c r="CT48" s="294"/>
      <c r="CU48" s="294"/>
      <c r="CV48" s="294"/>
      <c r="CW48" s="294"/>
      <c r="CX48" s="294"/>
      <c r="CY48" s="294"/>
      <c r="CZ48" s="294"/>
      <c r="DA48" s="294"/>
      <c r="DB48" s="294"/>
      <c r="DC48" s="294"/>
      <c r="DD48" s="294"/>
      <c r="DE48" s="294"/>
      <c r="DF48" s="294"/>
      <c r="DG48" s="294"/>
      <c r="DH48" s="294"/>
      <c r="DI48" s="294"/>
      <c r="DJ48" s="294"/>
      <c r="DK48" s="294"/>
      <c r="DL48" s="294"/>
      <c r="DM48" s="294"/>
      <c r="DN48" s="294"/>
      <c r="DO48" s="294"/>
      <c r="DP48" s="294"/>
      <c r="DQ48" s="294"/>
      <c r="DR48" s="294"/>
      <c r="DS48" s="294"/>
      <c r="DT48" s="294"/>
      <c r="DU48" s="294"/>
      <c r="DV48" s="294"/>
      <c r="DW48" s="294"/>
      <c r="DX48" s="294"/>
      <c r="DY48" s="294"/>
      <c r="DZ48" s="294"/>
      <c r="EA48" s="294"/>
      <c r="EB48" s="287"/>
      <c r="EC48" s="287"/>
      <c r="ED48" s="287"/>
    </row>
    <row r="49" spans="21:134" ht="15" x14ac:dyDescent="0.25">
      <c r="U49" s="289">
        <f t="shared" si="1"/>
        <v>44805</v>
      </c>
      <c r="V49" s="290" t="s">
        <v>229</v>
      </c>
      <c r="W49" s="291" t="s">
        <v>229</v>
      </c>
      <c r="X49" s="292">
        <v>38.04</v>
      </c>
      <c r="Y49" s="293">
        <v>67.858999999999995</v>
      </c>
      <c r="Z49" s="294">
        <v>56.533000000000001</v>
      </c>
      <c r="AA49" s="294">
        <v>62.311</v>
      </c>
      <c r="AB49" s="294">
        <v>41.497999999999998</v>
      </c>
      <c r="AC49" s="294">
        <v>39.192999999999998</v>
      </c>
      <c r="AD49" s="294">
        <v>32.728000000000002</v>
      </c>
      <c r="AE49" s="294">
        <v>30.922999999999998</v>
      </c>
      <c r="AF49" s="294">
        <v>34.779000000000003</v>
      </c>
      <c r="AG49" s="294">
        <v>41.405999999999999</v>
      </c>
      <c r="AH49" s="294">
        <v>55.811</v>
      </c>
      <c r="AI49" s="294">
        <v>36.682000000000002</v>
      </c>
      <c r="AJ49" s="294">
        <v>63.719000000000001</v>
      </c>
      <c r="AK49" s="294">
        <v>40.344999999999999</v>
      </c>
      <c r="AL49" s="294">
        <v>56.372</v>
      </c>
      <c r="AM49" s="294">
        <v>32.723999999999997</v>
      </c>
      <c r="AN49" s="294">
        <v>45.11</v>
      </c>
      <c r="AO49" s="294">
        <v>32.798999999999999</v>
      </c>
      <c r="AP49" s="294">
        <v>30.311</v>
      </c>
      <c r="AQ49" s="294">
        <v>19.067</v>
      </c>
      <c r="AR49" s="294">
        <v>52.795999999999999</v>
      </c>
      <c r="AS49" s="294">
        <v>32.738999999999997</v>
      </c>
      <c r="AT49" s="294">
        <v>35.576000000000001</v>
      </c>
      <c r="AU49" s="294">
        <v>38.100999999999999</v>
      </c>
      <c r="AV49" s="294">
        <v>40.823</v>
      </c>
      <c r="AW49" s="294">
        <v>44.576000000000001</v>
      </c>
      <c r="AX49" s="294">
        <v>37.755000000000003</v>
      </c>
      <c r="AY49" s="294">
        <v>29.108000000000001</v>
      </c>
      <c r="AZ49" s="294">
        <v>38.972999999999999</v>
      </c>
      <c r="BA49" s="294">
        <v>21.312000000000001</v>
      </c>
      <c r="BB49" s="294">
        <v>52.965000000000003</v>
      </c>
      <c r="BC49" s="294">
        <v>45.890999999999998</v>
      </c>
      <c r="BD49" s="294">
        <v>34.133000000000003</v>
      </c>
      <c r="BE49" s="294">
        <v>24.053000000000001</v>
      </c>
      <c r="BF49" s="294">
        <v>71.756</v>
      </c>
      <c r="BG49" s="294">
        <v>41.037999999999997</v>
      </c>
      <c r="BH49" s="294"/>
      <c r="BI49" s="294"/>
      <c r="BJ49" s="294"/>
      <c r="BK49" s="294"/>
      <c r="BL49" s="294"/>
      <c r="BM49" s="294"/>
      <c r="BN49" s="294"/>
      <c r="BO49" s="294"/>
      <c r="BP49" s="294"/>
      <c r="BQ49" s="294"/>
      <c r="BR49" s="294"/>
      <c r="BS49" s="294"/>
      <c r="BT49" s="294"/>
      <c r="BU49" s="294"/>
      <c r="BV49" s="294"/>
      <c r="BW49" s="294"/>
      <c r="BX49" s="294"/>
      <c r="BY49" s="294"/>
      <c r="BZ49" s="294"/>
      <c r="CA49" s="294"/>
      <c r="CB49" s="294"/>
      <c r="CC49" s="294"/>
      <c r="CD49" s="294"/>
      <c r="CE49" s="294"/>
      <c r="CF49" s="294"/>
      <c r="CG49" s="294"/>
      <c r="CH49" s="294"/>
      <c r="CI49" s="294"/>
      <c r="CJ49" s="294"/>
      <c r="CK49" s="294"/>
      <c r="CL49" s="294"/>
      <c r="CM49" s="294"/>
      <c r="CN49" s="294"/>
      <c r="CO49" s="294"/>
      <c r="CP49" s="294"/>
      <c r="CQ49" s="294"/>
      <c r="CR49" s="294"/>
      <c r="CS49" s="294"/>
      <c r="CT49" s="294"/>
      <c r="CU49" s="294"/>
      <c r="CV49" s="294"/>
      <c r="CW49" s="294"/>
      <c r="CX49" s="294"/>
      <c r="CY49" s="294"/>
      <c r="CZ49" s="294"/>
      <c r="DA49" s="294"/>
      <c r="DB49" s="294"/>
      <c r="DC49" s="294"/>
      <c r="DD49" s="294"/>
      <c r="DE49" s="294"/>
      <c r="DF49" s="294"/>
      <c r="DG49" s="294"/>
      <c r="DH49" s="294"/>
      <c r="DI49" s="294"/>
      <c r="DJ49" s="294"/>
      <c r="DK49" s="294"/>
      <c r="DL49" s="294"/>
      <c r="DM49" s="294"/>
      <c r="DN49" s="294"/>
      <c r="DO49" s="294"/>
      <c r="DP49" s="294"/>
      <c r="DQ49" s="294"/>
      <c r="DR49" s="294"/>
      <c r="DS49" s="294"/>
      <c r="DT49" s="294"/>
      <c r="DU49" s="294"/>
      <c r="DV49" s="294"/>
      <c r="DW49" s="294"/>
      <c r="DX49" s="294"/>
      <c r="DY49" s="294"/>
      <c r="DZ49" s="294"/>
      <c r="EA49" s="294"/>
      <c r="EB49" s="287"/>
      <c r="EC49" s="287"/>
      <c r="ED49" s="287"/>
    </row>
    <row r="50" spans="21:134" ht="15" x14ac:dyDescent="0.25">
      <c r="U50" s="289">
        <f t="shared" si="1"/>
        <v>44835</v>
      </c>
      <c r="V50" s="290" t="s">
        <v>229</v>
      </c>
      <c r="W50" s="291" t="s">
        <v>229</v>
      </c>
      <c r="X50" s="292">
        <v>38.25</v>
      </c>
      <c r="Y50" s="293">
        <v>57.347999999999999</v>
      </c>
      <c r="Z50" s="294">
        <v>86.117000000000004</v>
      </c>
      <c r="AA50" s="294">
        <v>68.405000000000001</v>
      </c>
      <c r="AB50" s="294">
        <v>32.695</v>
      </c>
      <c r="AC50" s="294">
        <v>30.177</v>
      </c>
      <c r="AD50" s="294">
        <v>30.585000000000001</v>
      </c>
      <c r="AE50" s="294">
        <v>46.762</v>
      </c>
      <c r="AF50" s="294">
        <v>29.178999999999998</v>
      </c>
      <c r="AG50" s="294">
        <v>28.294</v>
      </c>
      <c r="AH50" s="294">
        <v>47.578000000000003</v>
      </c>
      <c r="AI50" s="294">
        <v>32.892000000000003</v>
      </c>
      <c r="AJ50" s="294">
        <v>56.743000000000002</v>
      </c>
      <c r="AK50" s="294">
        <v>45.075000000000003</v>
      </c>
      <c r="AL50" s="294">
        <v>58.161999999999999</v>
      </c>
      <c r="AM50" s="294">
        <v>37.908000000000001</v>
      </c>
      <c r="AN50" s="294">
        <v>36.271000000000001</v>
      </c>
      <c r="AO50" s="294">
        <v>27.818000000000001</v>
      </c>
      <c r="AP50" s="294">
        <v>26.817</v>
      </c>
      <c r="AQ50" s="294">
        <v>26.387</v>
      </c>
      <c r="AR50" s="294">
        <v>34.054000000000002</v>
      </c>
      <c r="AS50" s="294">
        <v>30.61</v>
      </c>
      <c r="AT50" s="294">
        <v>48.161000000000001</v>
      </c>
      <c r="AU50" s="294">
        <v>58.533000000000001</v>
      </c>
      <c r="AV50" s="294">
        <v>37.658000000000001</v>
      </c>
      <c r="AW50" s="294">
        <v>38.820999999999998</v>
      </c>
      <c r="AX50" s="294">
        <v>37.015000000000001</v>
      </c>
      <c r="AY50" s="294">
        <v>29.076000000000001</v>
      </c>
      <c r="AZ50" s="294">
        <v>37.177999999999997</v>
      </c>
      <c r="BA50" s="294">
        <v>19.728999999999999</v>
      </c>
      <c r="BB50" s="294">
        <v>47.561999999999998</v>
      </c>
      <c r="BC50" s="294">
        <v>56.823999999999998</v>
      </c>
      <c r="BD50" s="294">
        <v>28.861000000000001</v>
      </c>
      <c r="BE50" s="294">
        <v>24.036999999999999</v>
      </c>
      <c r="BF50" s="294">
        <v>44.887999999999998</v>
      </c>
      <c r="BG50" s="294">
        <v>34.026000000000003</v>
      </c>
      <c r="BH50" s="294"/>
      <c r="BI50" s="294"/>
      <c r="BJ50" s="294"/>
      <c r="BK50" s="294"/>
      <c r="BL50" s="294"/>
      <c r="BM50" s="294"/>
      <c r="BN50" s="294"/>
      <c r="BO50" s="294"/>
      <c r="BP50" s="294"/>
      <c r="BQ50" s="294"/>
      <c r="BR50" s="294"/>
      <c r="BS50" s="294"/>
      <c r="BT50" s="294"/>
      <c r="BU50" s="294"/>
      <c r="BV50" s="294"/>
      <c r="BW50" s="294"/>
      <c r="BX50" s="294"/>
      <c r="BY50" s="294"/>
      <c r="BZ50" s="294"/>
      <c r="CA50" s="294"/>
      <c r="CB50" s="294"/>
      <c r="CC50" s="294"/>
      <c r="CD50" s="294"/>
      <c r="CE50" s="294"/>
      <c r="CF50" s="294"/>
      <c r="CG50" s="294"/>
      <c r="CH50" s="294"/>
      <c r="CI50" s="294"/>
      <c r="CJ50" s="294"/>
      <c r="CK50" s="294"/>
      <c r="CL50" s="294"/>
      <c r="CM50" s="294"/>
      <c r="CN50" s="294"/>
      <c r="CO50" s="294"/>
      <c r="CP50" s="294"/>
      <c r="CQ50" s="294"/>
      <c r="CR50" s="294"/>
      <c r="CS50" s="294"/>
      <c r="CT50" s="294"/>
      <c r="CU50" s="294"/>
      <c r="CV50" s="294"/>
      <c r="CW50" s="294"/>
      <c r="CX50" s="294"/>
      <c r="CY50" s="294"/>
      <c r="CZ50" s="294"/>
      <c r="DA50" s="294"/>
      <c r="DB50" s="294"/>
      <c r="DC50" s="294"/>
      <c r="DD50" s="294"/>
      <c r="DE50" s="294"/>
      <c r="DF50" s="294"/>
      <c r="DG50" s="294"/>
      <c r="DH50" s="294"/>
      <c r="DI50" s="294"/>
      <c r="DJ50" s="294"/>
      <c r="DK50" s="294"/>
      <c r="DL50" s="294"/>
      <c r="DM50" s="294"/>
      <c r="DN50" s="294"/>
      <c r="DO50" s="294"/>
      <c r="DP50" s="294"/>
      <c r="DQ50" s="294"/>
      <c r="DR50" s="294"/>
      <c r="DS50" s="294"/>
      <c r="DT50" s="294"/>
      <c r="DU50" s="294"/>
      <c r="DV50" s="294"/>
      <c r="DW50" s="294"/>
      <c r="DX50" s="294"/>
      <c r="DY50" s="294"/>
      <c r="DZ50" s="294"/>
      <c r="EA50" s="294"/>
      <c r="EB50" s="287"/>
      <c r="EC50" s="287"/>
      <c r="ED50" s="287"/>
    </row>
    <row r="51" spans="21:134" ht="15" x14ac:dyDescent="0.25">
      <c r="U51" s="289">
        <f t="shared" si="1"/>
        <v>44866</v>
      </c>
      <c r="V51" s="290" t="s">
        <v>229</v>
      </c>
      <c r="W51" s="291" t="s">
        <v>229</v>
      </c>
      <c r="X51" s="292">
        <v>31.12</v>
      </c>
      <c r="Y51" s="293">
        <v>46.302999999999997</v>
      </c>
      <c r="Z51" s="294">
        <v>50.231999999999999</v>
      </c>
      <c r="AA51" s="294">
        <v>47.149000000000001</v>
      </c>
      <c r="AB51" s="294">
        <v>30.628</v>
      </c>
      <c r="AC51" s="294">
        <v>23.574000000000002</v>
      </c>
      <c r="AD51" s="294">
        <v>24.661999999999999</v>
      </c>
      <c r="AE51" s="294">
        <v>39.14</v>
      </c>
      <c r="AF51" s="294">
        <v>26.76</v>
      </c>
      <c r="AG51" s="294">
        <v>23.802</v>
      </c>
      <c r="AH51" s="294">
        <v>36.860999999999997</v>
      </c>
      <c r="AI51" s="294">
        <v>29.946000000000002</v>
      </c>
      <c r="AJ51" s="294">
        <v>43.091999999999999</v>
      </c>
      <c r="AK51" s="294">
        <v>35.395000000000003</v>
      </c>
      <c r="AL51" s="294">
        <v>41.203000000000003</v>
      </c>
      <c r="AM51" s="294">
        <v>31.09</v>
      </c>
      <c r="AN51" s="294">
        <v>28.882999999999999</v>
      </c>
      <c r="AO51" s="294">
        <v>24.257000000000001</v>
      </c>
      <c r="AP51" s="294">
        <v>26.54</v>
      </c>
      <c r="AQ51" s="294">
        <v>16.385000000000002</v>
      </c>
      <c r="AR51" s="294">
        <v>24.056000000000001</v>
      </c>
      <c r="AS51" s="294">
        <v>25.888999999999999</v>
      </c>
      <c r="AT51" s="294">
        <v>36.393999999999998</v>
      </c>
      <c r="AU51" s="294">
        <v>39.326000000000001</v>
      </c>
      <c r="AV51" s="294">
        <v>28.550999999999998</v>
      </c>
      <c r="AW51" s="294">
        <v>33.439</v>
      </c>
      <c r="AX51" s="294">
        <v>33.805999999999997</v>
      </c>
      <c r="AY51" s="294">
        <v>28.553999999999998</v>
      </c>
      <c r="AZ51" s="294">
        <v>30.812999999999999</v>
      </c>
      <c r="BA51" s="294">
        <v>16.652000000000001</v>
      </c>
      <c r="BB51" s="294">
        <v>27.568999999999999</v>
      </c>
      <c r="BC51" s="294">
        <v>35.101999999999997</v>
      </c>
      <c r="BD51" s="294">
        <v>26.983000000000001</v>
      </c>
      <c r="BE51" s="294">
        <v>22.123999999999999</v>
      </c>
      <c r="BF51" s="294">
        <v>30.779</v>
      </c>
      <c r="BG51" s="294">
        <v>29.015000000000001</v>
      </c>
      <c r="BH51" s="294"/>
      <c r="BI51" s="294"/>
      <c r="BJ51" s="294"/>
      <c r="BK51" s="294"/>
      <c r="BL51" s="294"/>
      <c r="BM51" s="294"/>
      <c r="BN51" s="294"/>
      <c r="BO51" s="294"/>
      <c r="BP51" s="294"/>
      <c r="BQ51" s="294"/>
      <c r="BR51" s="294"/>
      <c r="BS51" s="294"/>
      <c r="BT51" s="294"/>
      <c r="BU51" s="294"/>
      <c r="BV51" s="294"/>
      <c r="BW51" s="294"/>
      <c r="BX51" s="294"/>
      <c r="BY51" s="294"/>
      <c r="BZ51" s="294"/>
      <c r="CA51" s="294"/>
      <c r="CB51" s="294"/>
      <c r="CC51" s="294"/>
      <c r="CD51" s="294"/>
      <c r="CE51" s="294"/>
      <c r="CF51" s="294"/>
      <c r="CG51" s="294"/>
      <c r="CH51" s="294"/>
      <c r="CI51" s="294"/>
      <c r="CJ51" s="294"/>
      <c r="CK51" s="294"/>
      <c r="CL51" s="294"/>
      <c r="CM51" s="294"/>
      <c r="CN51" s="294"/>
      <c r="CO51" s="294"/>
      <c r="CP51" s="294"/>
      <c r="CQ51" s="294"/>
      <c r="CR51" s="294"/>
      <c r="CS51" s="294"/>
      <c r="CT51" s="294"/>
      <c r="CU51" s="294"/>
      <c r="CV51" s="294"/>
      <c r="CW51" s="294"/>
      <c r="CX51" s="294"/>
      <c r="CY51" s="294"/>
      <c r="CZ51" s="294"/>
      <c r="DA51" s="294"/>
      <c r="DB51" s="294"/>
      <c r="DC51" s="294"/>
      <c r="DD51" s="294"/>
      <c r="DE51" s="294"/>
      <c r="DF51" s="294"/>
      <c r="DG51" s="294"/>
      <c r="DH51" s="294"/>
      <c r="DI51" s="294"/>
      <c r="DJ51" s="294"/>
      <c r="DK51" s="294"/>
      <c r="DL51" s="294"/>
      <c r="DM51" s="294"/>
      <c r="DN51" s="294"/>
      <c r="DO51" s="294"/>
      <c r="DP51" s="294"/>
      <c r="DQ51" s="294"/>
      <c r="DR51" s="294"/>
      <c r="DS51" s="294"/>
      <c r="DT51" s="294"/>
      <c r="DU51" s="294"/>
      <c r="DV51" s="294"/>
      <c r="DW51" s="294"/>
      <c r="DX51" s="294"/>
      <c r="DY51" s="294"/>
      <c r="DZ51" s="294"/>
      <c r="EA51" s="294"/>
      <c r="EB51" s="287"/>
      <c r="EC51" s="287"/>
      <c r="ED51" s="287"/>
    </row>
    <row r="52" spans="21:134" ht="15" x14ac:dyDescent="0.25">
      <c r="U52" s="289">
        <f t="shared" si="1"/>
        <v>44896</v>
      </c>
      <c r="V52" s="290" t="s">
        <v>229</v>
      </c>
      <c r="W52" s="291" t="s">
        <v>229</v>
      </c>
      <c r="X52" s="292">
        <v>25.64</v>
      </c>
      <c r="Y52" s="293">
        <v>40.758000000000003</v>
      </c>
      <c r="Z52" s="294">
        <v>36.22</v>
      </c>
      <c r="AA52" s="294">
        <v>36.226999999999997</v>
      </c>
      <c r="AB52" s="294">
        <v>27.614000000000001</v>
      </c>
      <c r="AC52" s="294">
        <v>21.581</v>
      </c>
      <c r="AD52" s="294">
        <v>22.259</v>
      </c>
      <c r="AE52" s="294">
        <v>27.776</v>
      </c>
      <c r="AF52" s="294">
        <v>24.422000000000001</v>
      </c>
      <c r="AG52" s="294">
        <v>21.959</v>
      </c>
      <c r="AH52" s="294">
        <v>31.972000000000001</v>
      </c>
      <c r="AI52" s="294">
        <v>25.82</v>
      </c>
      <c r="AJ52" s="294">
        <v>38.930999999999997</v>
      </c>
      <c r="AK52" s="294">
        <v>31.603999999999999</v>
      </c>
      <c r="AL52" s="294">
        <v>34.366999999999997</v>
      </c>
      <c r="AM52" s="294">
        <v>29.158999999999999</v>
      </c>
      <c r="AN52" s="294">
        <v>26.657</v>
      </c>
      <c r="AO52" s="294">
        <v>21.843</v>
      </c>
      <c r="AP52" s="294">
        <v>22.821999999999999</v>
      </c>
      <c r="AQ52" s="294">
        <v>13.89</v>
      </c>
      <c r="AR52" s="294">
        <v>22.3</v>
      </c>
      <c r="AS52" s="294">
        <v>21.907</v>
      </c>
      <c r="AT52" s="294">
        <v>27.6</v>
      </c>
      <c r="AU52" s="294">
        <v>28.334</v>
      </c>
      <c r="AV52" s="294">
        <v>22.640999999999998</v>
      </c>
      <c r="AW52" s="294">
        <v>30.733000000000001</v>
      </c>
      <c r="AX52" s="294">
        <v>28.477</v>
      </c>
      <c r="AY52" s="294">
        <v>24.221</v>
      </c>
      <c r="AZ52" s="294">
        <v>27.742999999999999</v>
      </c>
      <c r="BA52" s="294">
        <v>15.526</v>
      </c>
      <c r="BB52" s="294">
        <v>21.798999999999999</v>
      </c>
      <c r="BC52" s="294">
        <v>27.425000000000001</v>
      </c>
      <c r="BD52" s="294">
        <v>25.381</v>
      </c>
      <c r="BE52" s="294">
        <v>18.013999999999999</v>
      </c>
      <c r="BF52" s="294">
        <v>26.969000000000001</v>
      </c>
      <c r="BG52" s="294">
        <v>27.646999999999998</v>
      </c>
      <c r="BH52" s="294"/>
      <c r="BI52" s="294"/>
      <c r="BJ52" s="294"/>
      <c r="BK52" s="294"/>
      <c r="BL52" s="294"/>
      <c r="BM52" s="294"/>
      <c r="BN52" s="294"/>
      <c r="BO52" s="294"/>
      <c r="BP52" s="294"/>
      <c r="BQ52" s="294"/>
      <c r="BR52" s="294"/>
      <c r="BS52" s="294"/>
      <c r="BT52" s="294"/>
      <c r="BU52" s="294"/>
      <c r="BV52" s="294"/>
      <c r="BW52" s="294"/>
      <c r="BX52" s="294"/>
      <c r="BY52" s="294"/>
      <c r="BZ52" s="294"/>
      <c r="CA52" s="294"/>
      <c r="CB52" s="294"/>
      <c r="CC52" s="294"/>
      <c r="CD52" s="294"/>
      <c r="CE52" s="294"/>
      <c r="CF52" s="294"/>
      <c r="CG52" s="294"/>
      <c r="CH52" s="294"/>
      <c r="CI52" s="294"/>
      <c r="CJ52" s="294"/>
      <c r="CK52" s="294"/>
      <c r="CL52" s="294"/>
      <c r="CM52" s="294"/>
      <c r="CN52" s="294"/>
      <c r="CO52" s="294"/>
      <c r="CP52" s="294"/>
      <c r="CQ52" s="294"/>
      <c r="CR52" s="294"/>
      <c r="CS52" s="294"/>
      <c r="CT52" s="294"/>
      <c r="CU52" s="294"/>
      <c r="CV52" s="294"/>
      <c r="CW52" s="294"/>
      <c r="CX52" s="294"/>
      <c r="CY52" s="294"/>
      <c r="CZ52" s="294"/>
      <c r="DA52" s="294"/>
      <c r="DB52" s="294"/>
      <c r="DC52" s="294"/>
      <c r="DD52" s="294"/>
      <c r="DE52" s="294"/>
      <c r="DF52" s="294"/>
      <c r="DG52" s="294"/>
      <c r="DH52" s="294"/>
      <c r="DI52" s="294"/>
      <c r="DJ52" s="294"/>
      <c r="DK52" s="294"/>
      <c r="DL52" s="294"/>
      <c r="DM52" s="294"/>
      <c r="DN52" s="294"/>
      <c r="DO52" s="294"/>
      <c r="DP52" s="294"/>
      <c r="DQ52" s="294"/>
      <c r="DR52" s="294"/>
      <c r="DS52" s="294"/>
      <c r="DT52" s="294"/>
      <c r="DU52" s="294"/>
      <c r="DV52" s="294"/>
      <c r="DW52" s="294"/>
      <c r="DX52" s="294"/>
      <c r="DY52" s="294"/>
      <c r="DZ52" s="294"/>
      <c r="EA52" s="294"/>
      <c r="EB52" s="287"/>
      <c r="EC52" s="287"/>
      <c r="ED52" s="287"/>
    </row>
    <row r="53" spans="21:134" ht="15" x14ac:dyDescent="0.25">
      <c r="U53" s="289">
        <f t="shared" si="1"/>
        <v>44927</v>
      </c>
      <c r="V53" s="290" t="s">
        <v>229</v>
      </c>
      <c r="W53" s="291" t="s">
        <v>229</v>
      </c>
      <c r="X53" s="292">
        <v>24.31</v>
      </c>
      <c r="Y53" s="293">
        <v>36.5</v>
      </c>
      <c r="Z53" s="294">
        <v>31.312000000000001</v>
      </c>
      <c r="AA53" s="294">
        <v>30.559000000000001</v>
      </c>
      <c r="AB53" s="294">
        <v>24.544</v>
      </c>
      <c r="AC53" s="294">
        <v>19.356999999999999</v>
      </c>
      <c r="AD53" s="294">
        <v>19.952000000000002</v>
      </c>
      <c r="AE53" s="294">
        <v>22.02</v>
      </c>
      <c r="AF53" s="294">
        <v>21.398</v>
      </c>
      <c r="AG53" s="294">
        <v>20.001000000000001</v>
      </c>
      <c r="AH53" s="294">
        <v>28.611000000000001</v>
      </c>
      <c r="AI53" s="294">
        <v>22.984999999999999</v>
      </c>
      <c r="AJ53" s="294">
        <v>33.932000000000002</v>
      </c>
      <c r="AK53" s="294">
        <v>27.166</v>
      </c>
      <c r="AL53" s="294">
        <v>30.869</v>
      </c>
      <c r="AM53" s="294">
        <v>25.132999999999999</v>
      </c>
      <c r="AN53" s="294">
        <v>25.824000000000002</v>
      </c>
      <c r="AO53" s="294">
        <v>19.553000000000001</v>
      </c>
      <c r="AP53" s="294">
        <v>20.164000000000001</v>
      </c>
      <c r="AQ53" s="294">
        <v>12.544</v>
      </c>
      <c r="AR53" s="294">
        <v>19.777999999999999</v>
      </c>
      <c r="AS53" s="294">
        <v>22.800999999999998</v>
      </c>
      <c r="AT53" s="294">
        <v>23.864999999999998</v>
      </c>
      <c r="AU53" s="294">
        <v>25.391999999999999</v>
      </c>
      <c r="AV53" s="294">
        <v>19.613</v>
      </c>
      <c r="AW53" s="294">
        <v>27.686</v>
      </c>
      <c r="AX53" s="294">
        <v>25.06</v>
      </c>
      <c r="AY53" s="294">
        <v>21.547000000000001</v>
      </c>
      <c r="AZ53" s="294">
        <v>25.085999999999999</v>
      </c>
      <c r="BA53" s="294">
        <v>13.984</v>
      </c>
      <c r="BB53" s="294">
        <v>19.177</v>
      </c>
      <c r="BC53" s="294">
        <v>24.125</v>
      </c>
      <c r="BD53" s="294">
        <v>23.289000000000001</v>
      </c>
      <c r="BE53" s="294">
        <v>15.651</v>
      </c>
      <c r="BF53" s="294">
        <v>24.068999999999999</v>
      </c>
      <c r="BG53" s="294">
        <v>26.771999999999998</v>
      </c>
      <c r="BH53" s="294"/>
      <c r="BI53" s="294"/>
      <c r="BJ53" s="294"/>
      <c r="BK53" s="294"/>
      <c r="BL53" s="294"/>
      <c r="BM53" s="294"/>
      <c r="BN53" s="294"/>
      <c r="BO53" s="294"/>
      <c r="BP53" s="294"/>
      <c r="BQ53" s="294"/>
      <c r="BR53" s="294"/>
      <c r="BS53" s="294"/>
      <c r="BT53" s="294"/>
      <c r="BU53" s="294"/>
      <c r="BV53" s="294"/>
      <c r="BW53" s="294"/>
      <c r="BX53" s="294"/>
      <c r="BY53" s="294"/>
      <c r="BZ53" s="294"/>
      <c r="CA53" s="294"/>
      <c r="CB53" s="294"/>
      <c r="CC53" s="294"/>
      <c r="CD53" s="294"/>
      <c r="CE53" s="294"/>
      <c r="CF53" s="294"/>
      <c r="CG53" s="294"/>
      <c r="CH53" s="294"/>
      <c r="CI53" s="294"/>
      <c r="CJ53" s="294"/>
      <c r="CK53" s="294"/>
      <c r="CL53" s="294"/>
      <c r="CM53" s="294"/>
      <c r="CN53" s="294"/>
      <c r="CO53" s="294"/>
      <c r="CP53" s="294"/>
      <c r="CQ53" s="294"/>
      <c r="CR53" s="294"/>
      <c r="CS53" s="294"/>
      <c r="CT53" s="294"/>
      <c r="CU53" s="294"/>
      <c r="CV53" s="294"/>
      <c r="CW53" s="294"/>
      <c r="CX53" s="294"/>
      <c r="CY53" s="294"/>
      <c r="CZ53" s="294"/>
      <c r="DA53" s="294"/>
      <c r="DB53" s="294"/>
      <c r="DC53" s="294"/>
      <c r="DD53" s="294"/>
      <c r="DE53" s="294"/>
      <c r="DF53" s="294"/>
      <c r="DG53" s="294"/>
      <c r="DH53" s="294"/>
      <c r="DI53" s="294"/>
      <c r="DJ53" s="294"/>
      <c r="DK53" s="294"/>
      <c r="DL53" s="294"/>
      <c r="DM53" s="294"/>
      <c r="DN53" s="294"/>
      <c r="DO53" s="294"/>
      <c r="DP53" s="294"/>
      <c r="DQ53" s="294"/>
      <c r="DR53" s="294"/>
      <c r="DS53" s="294"/>
      <c r="DT53" s="294"/>
      <c r="DU53" s="294"/>
      <c r="DV53" s="294"/>
      <c r="DW53" s="294"/>
      <c r="DX53" s="294"/>
      <c r="DY53" s="294"/>
      <c r="DZ53" s="294"/>
      <c r="EA53" s="294"/>
      <c r="EB53" s="287"/>
      <c r="EC53" s="287"/>
      <c r="ED53" s="287"/>
    </row>
    <row r="54" spans="21:134" ht="15" x14ac:dyDescent="0.25">
      <c r="U54" s="289">
        <f t="shared" si="1"/>
        <v>44958</v>
      </c>
      <c r="V54" s="290" t="s">
        <v>229</v>
      </c>
      <c r="W54" s="291" t="s">
        <v>229</v>
      </c>
      <c r="X54" s="292">
        <v>22.39</v>
      </c>
      <c r="Y54" s="293">
        <v>30.347000000000001</v>
      </c>
      <c r="Z54" s="294">
        <v>40.055999999999997</v>
      </c>
      <c r="AA54" s="294">
        <v>27.908999999999999</v>
      </c>
      <c r="AB54" s="294">
        <v>20.068999999999999</v>
      </c>
      <c r="AC54" s="294">
        <v>15.938000000000001</v>
      </c>
      <c r="AD54" s="294">
        <v>16.91</v>
      </c>
      <c r="AE54" s="294">
        <v>19.030999999999999</v>
      </c>
      <c r="AF54" s="294">
        <v>18.277999999999999</v>
      </c>
      <c r="AG54" s="294">
        <v>18.434000000000001</v>
      </c>
      <c r="AH54" s="294">
        <v>23.314</v>
      </c>
      <c r="AI54" s="294">
        <v>22.85</v>
      </c>
      <c r="AJ54" s="294">
        <v>30.204999999999998</v>
      </c>
      <c r="AK54" s="294">
        <v>22.186</v>
      </c>
      <c r="AL54" s="294">
        <v>26.536000000000001</v>
      </c>
      <c r="AM54" s="294">
        <v>24.238</v>
      </c>
      <c r="AN54" s="294">
        <v>25.786999999999999</v>
      </c>
      <c r="AO54" s="294">
        <v>19.245000000000001</v>
      </c>
      <c r="AP54" s="294">
        <v>16.524000000000001</v>
      </c>
      <c r="AQ54" s="294">
        <v>15.525</v>
      </c>
      <c r="AR54" s="294">
        <v>16.390999999999998</v>
      </c>
      <c r="AS54" s="294">
        <v>19.548999999999999</v>
      </c>
      <c r="AT54" s="294">
        <v>19.234000000000002</v>
      </c>
      <c r="AU54" s="294">
        <v>23.204000000000001</v>
      </c>
      <c r="AV54" s="294">
        <v>16.007000000000001</v>
      </c>
      <c r="AW54" s="294">
        <v>23.402999999999999</v>
      </c>
      <c r="AX54" s="294">
        <v>20.472999999999999</v>
      </c>
      <c r="AY54" s="294">
        <v>17.728000000000002</v>
      </c>
      <c r="AZ54" s="294">
        <v>20.702999999999999</v>
      </c>
      <c r="BA54" s="294">
        <v>11.622999999999999</v>
      </c>
      <c r="BB54" s="294">
        <v>18.154</v>
      </c>
      <c r="BC54" s="294">
        <v>22.803000000000001</v>
      </c>
      <c r="BD54" s="294">
        <v>19.367999999999999</v>
      </c>
      <c r="BE54" s="294">
        <v>13.090999999999999</v>
      </c>
      <c r="BF54" s="294">
        <v>20.155000000000001</v>
      </c>
      <c r="BG54" s="294">
        <v>20.542999999999999</v>
      </c>
      <c r="BH54" s="294"/>
      <c r="BI54" s="294"/>
      <c r="BJ54" s="294"/>
      <c r="BK54" s="294"/>
      <c r="BL54" s="294"/>
      <c r="BM54" s="294"/>
      <c r="BN54" s="294"/>
      <c r="BO54" s="294"/>
      <c r="BP54" s="294"/>
      <c r="BQ54" s="294"/>
      <c r="BR54" s="294"/>
      <c r="BS54" s="294"/>
      <c r="BT54" s="294"/>
      <c r="BU54" s="294"/>
      <c r="BV54" s="294"/>
      <c r="BW54" s="294"/>
      <c r="BX54" s="294"/>
      <c r="BY54" s="294"/>
      <c r="BZ54" s="294"/>
      <c r="CA54" s="294"/>
      <c r="CB54" s="294"/>
      <c r="CC54" s="294"/>
      <c r="CD54" s="294"/>
      <c r="CE54" s="294"/>
      <c r="CF54" s="294"/>
      <c r="CG54" s="294"/>
      <c r="CH54" s="294"/>
      <c r="CI54" s="294"/>
      <c r="CJ54" s="294"/>
      <c r="CK54" s="294"/>
      <c r="CL54" s="294"/>
      <c r="CM54" s="294"/>
      <c r="CN54" s="294"/>
      <c r="CO54" s="294"/>
      <c r="CP54" s="294"/>
      <c r="CQ54" s="294"/>
      <c r="CR54" s="294"/>
      <c r="CS54" s="294"/>
      <c r="CT54" s="294"/>
      <c r="CU54" s="294"/>
      <c r="CV54" s="294"/>
      <c r="CW54" s="294"/>
      <c r="CX54" s="294"/>
      <c r="CY54" s="294"/>
      <c r="CZ54" s="294"/>
      <c r="DA54" s="294"/>
      <c r="DB54" s="294"/>
      <c r="DC54" s="294"/>
      <c r="DD54" s="294"/>
      <c r="DE54" s="294"/>
      <c r="DF54" s="294"/>
      <c r="DG54" s="294"/>
      <c r="DH54" s="294"/>
      <c r="DI54" s="294"/>
      <c r="DJ54" s="294"/>
      <c r="DK54" s="294"/>
      <c r="DL54" s="294"/>
      <c r="DM54" s="294"/>
      <c r="DN54" s="294"/>
      <c r="DO54" s="294"/>
      <c r="DP54" s="294"/>
      <c r="DQ54" s="294"/>
      <c r="DR54" s="294"/>
      <c r="DS54" s="294"/>
      <c r="DT54" s="294"/>
      <c r="DU54" s="294"/>
      <c r="DV54" s="294"/>
      <c r="DW54" s="294"/>
      <c r="DX54" s="294"/>
      <c r="DY54" s="294"/>
      <c r="DZ54" s="294"/>
      <c r="EA54" s="294"/>
      <c r="EB54" s="287"/>
      <c r="EC54" s="287"/>
      <c r="ED54" s="287"/>
    </row>
    <row r="55" spans="21:134" ht="15" x14ac:dyDescent="0.25">
      <c r="U55" s="289">
        <f t="shared" si="1"/>
        <v>44986</v>
      </c>
      <c r="V55" s="290" t="s">
        <v>229</v>
      </c>
      <c r="W55" s="291" t="s">
        <v>229</v>
      </c>
      <c r="X55" s="292">
        <v>36.020000000000003</v>
      </c>
      <c r="Y55" s="293">
        <v>44.295999999999999</v>
      </c>
      <c r="Z55" s="294">
        <v>71.3</v>
      </c>
      <c r="AA55" s="294">
        <v>32.682000000000002</v>
      </c>
      <c r="AB55" s="294">
        <v>28.24</v>
      </c>
      <c r="AC55" s="294">
        <v>42.412999999999997</v>
      </c>
      <c r="AD55" s="294">
        <v>26.786000000000001</v>
      </c>
      <c r="AE55" s="294">
        <v>27.51</v>
      </c>
      <c r="AF55" s="294">
        <v>28.143999999999998</v>
      </c>
      <c r="AG55" s="294">
        <v>32.661999999999999</v>
      </c>
      <c r="AH55" s="294">
        <v>41.113999999999997</v>
      </c>
      <c r="AI55" s="294">
        <v>49.472999999999999</v>
      </c>
      <c r="AJ55" s="294">
        <v>40.073</v>
      </c>
      <c r="AK55" s="294">
        <v>39.328000000000003</v>
      </c>
      <c r="AL55" s="294">
        <v>39.616999999999997</v>
      </c>
      <c r="AM55" s="294">
        <v>32.899000000000001</v>
      </c>
      <c r="AN55" s="294">
        <v>29.114999999999998</v>
      </c>
      <c r="AO55" s="294">
        <v>29.587</v>
      </c>
      <c r="AP55" s="294">
        <v>20.132999999999999</v>
      </c>
      <c r="AQ55" s="294">
        <v>24.812000000000001</v>
      </c>
      <c r="AR55" s="294">
        <v>43.869</v>
      </c>
      <c r="AS55" s="294">
        <v>22.579000000000001</v>
      </c>
      <c r="AT55" s="294">
        <v>26.497</v>
      </c>
      <c r="AU55" s="294">
        <v>55.749000000000002</v>
      </c>
      <c r="AV55" s="294">
        <v>16.318999999999999</v>
      </c>
      <c r="AW55" s="294">
        <v>43.030999999999999</v>
      </c>
      <c r="AX55" s="294">
        <v>23.959</v>
      </c>
      <c r="AY55" s="294">
        <v>31.024000000000001</v>
      </c>
      <c r="AZ55" s="294">
        <v>37.651000000000003</v>
      </c>
      <c r="BA55" s="294">
        <v>18.475000000000001</v>
      </c>
      <c r="BB55" s="294">
        <v>20.026</v>
      </c>
      <c r="BC55" s="294">
        <v>40.011000000000003</v>
      </c>
      <c r="BD55" s="294">
        <v>21.196000000000002</v>
      </c>
      <c r="BE55" s="294">
        <v>23.125</v>
      </c>
      <c r="BF55" s="294">
        <v>31.766999999999999</v>
      </c>
      <c r="BG55" s="294">
        <v>20.933</v>
      </c>
      <c r="BH55" s="294"/>
      <c r="BI55" s="294"/>
      <c r="BJ55" s="294"/>
      <c r="BK55" s="294"/>
      <c r="BL55" s="294"/>
      <c r="BM55" s="294"/>
      <c r="BN55" s="294"/>
      <c r="BO55" s="294"/>
      <c r="BP55" s="294"/>
      <c r="BQ55" s="294"/>
      <c r="BR55" s="294"/>
      <c r="BS55" s="294"/>
      <c r="BT55" s="294"/>
      <c r="BU55" s="294"/>
      <c r="BV55" s="294"/>
      <c r="BW55" s="294"/>
      <c r="BX55" s="294"/>
      <c r="BY55" s="294"/>
      <c r="BZ55" s="294"/>
      <c r="CA55" s="294"/>
      <c r="CB55" s="294"/>
      <c r="CC55" s="294"/>
      <c r="CD55" s="294"/>
      <c r="CE55" s="294"/>
      <c r="CF55" s="294"/>
      <c r="CG55" s="294"/>
      <c r="CH55" s="294"/>
      <c r="CI55" s="294"/>
      <c r="CJ55" s="294"/>
      <c r="CK55" s="294"/>
      <c r="CL55" s="294"/>
      <c r="CM55" s="294"/>
      <c r="CN55" s="294"/>
      <c r="CO55" s="294"/>
      <c r="CP55" s="294"/>
      <c r="CQ55" s="294"/>
      <c r="CR55" s="294"/>
      <c r="CS55" s="294"/>
      <c r="CT55" s="294"/>
      <c r="CU55" s="294"/>
      <c r="CV55" s="294"/>
      <c r="CW55" s="294"/>
      <c r="CX55" s="294"/>
      <c r="CY55" s="294"/>
      <c r="CZ55" s="294"/>
      <c r="DA55" s="294"/>
      <c r="DB55" s="294"/>
      <c r="DC55" s="294"/>
      <c r="DD55" s="294"/>
      <c r="DE55" s="294"/>
      <c r="DF55" s="294"/>
      <c r="DG55" s="294"/>
      <c r="DH55" s="294"/>
      <c r="DI55" s="294"/>
      <c r="DJ55" s="294"/>
      <c r="DK55" s="294"/>
      <c r="DL55" s="294"/>
      <c r="DM55" s="294"/>
      <c r="DN55" s="294"/>
      <c r="DO55" s="294"/>
      <c r="DP55" s="294"/>
      <c r="DQ55" s="294"/>
      <c r="DR55" s="294"/>
      <c r="DS55" s="294"/>
      <c r="DT55" s="294"/>
      <c r="DU55" s="294"/>
      <c r="DV55" s="294"/>
      <c r="DW55" s="294"/>
      <c r="DX55" s="294"/>
      <c r="DY55" s="294"/>
      <c r="DZ55" s="294"/>
      <c r="EA55" s="294"/>
      <c r="EB55" s="287"/>
      <c r="EC55" s="287"/>
      <c r="ED55" s="287"/>
    </row>
    <row r="56" spans="21:134" ht="15" x14ac:dyDescent="0.25">
      <c r="U56" s="289">
        <f t="shared" si="1"/>
        <v>45017</v>
      </c>
      <c r="V56" s="290" t="s">
        <v>229</v>
      </c>
      <c r="W56" s="291" t="s">
        <v>229</v>
      </c>
      <c r="X56" s="292">
        <v>77.08</v>
      </c>
      <c r="Y56" s="293">
        <v>97.158000000000001</v>
      </c>
      <c r="Z56" s="294">
        <v>122.354</v>
      </c>
      <c r="AA56" s="294">
        <v>84.236000000000004</v>
      </c>
      <c r="AB56" s="294">
        <v>64.194999999999993</v>
      </c>
      <c r="AC56" s="294">
        <v>103.84699999999999</v>
      </c>
      <c r="AD56" s="294">
        <v>57.594000000000001</v>
      </c>
      <c r="AE56" s="294">
        <v>51.731999999999999</v>
      </c>
      <c r="AF56" s="294">
        <v>70.474999999999994</v>
      </c>
      <c r="AG56" s="294">
        <v>93.281999999999996</v>
      </c>
      <c r="AH56" s="294">
        <v>78.322000000000003</v>
      </c>
      <c r="AI56" s="294">
        <v>60.954999999999998</v>
      </c>
      <c r="AJ56" s="294">
        <v>87.932000000000002</v>
      </c>
      <c r="AK56" s="294">
        <v>79.296999999999997</v>
      </c>
      <c r="AL56" s="294">
        <v>57.685000000000002</v>
      </c>
      <c r="AM56" s="294">
        <v>42.987000000000002</v>
      </c>
      <c r="AN56" s="294">
        <v>70.980999999999995</v>
      </c>
      <c r="AO56" s="294">
        <v>57.076999999999998</v>
      </c>
      <c r="AP56" s="294">
        <v>51.076000000000001</v>
      </c>
      <c r="AQ56" s="294">
        <v>49.204999999999998</v>
      </c>
      <c r="AR56" s="294">
        <v>89.182000000000002</v>
      </c>
      <c r="AS56" s="294">
        <v>57.506</v>
      </c>
      <c r="AT56" s="294">
        <v>81.117999999999995</v>
      </c>
      <c r="AU56" s="294">
        <v>77.320999999999998</v>
      </c>
      <c r="AV56" s="294">
        <v>49.613999999999997</v>
      </c>
      <c r="AW56" s="294">
        <v>68.188999999999993</v>
      </c>
      <c r="AX56" s="294">
        <v>55.8</v>
      </c>
      <c r="AY56" s="294">
        <v>68.040000000000006</v>
      </c>
      <c r="AZ56" s="294">
        <v>80.183999999999997</v>
      </c>
      <c r="BA56" s="294">
        <v>40.478999999999999</v>
      </c>
      <c r="BB56" s="294">
        <v>49.345999999999997</v>
      </c>
      <c r="BC56" s="294">
        <v>74.736000000000004</v>
      </c>
      <c r="BD56" s="294">
        <v>46.502000000000002</v>
      </c>
      <c r="BE56" s="294">
        <v>40.569000000000003</v>
      </c>
      <c r="BF56" s="294">
        <v>38.363</v>
      </c>
      <c r="BG56" s="294">
        <v>44.658999999999999</v>
      </c>
      <c r="BH56" s="294"/>
      <c r="BI56" s="294"/>
      <c r="BJ56" s="294"/>
      <c r="BK56" s="294"/>
      <c r="BL56" s="294"/>
      <c r="BM56" s="294"/>
      <c r="BN56" s="294"/>
      <c r="BO56" s="294"/>
      <c r="BP56" s="294"/>
      <c r="BQ56" s="294"/>
      <c r="BR56" s="294"/>
      <c r="BS56" s="294"/>
      <c r="BT56" s="294"/>
      <c r="BU56" s="294"/>
      <c r="BV56" s="294"/>
      <c r="BW56" s="294"/>
      <c r="BX56" s="294"/>
      <c r="BY56" s="294"/>
      <c r="BZ56" s="294"/>
      <c r="CA56" s="294"/>
      <c r="CB56" s="294"/>
      <c r="CC56" s="294"/>
      <c r="CD56" s="294"/>
      <c r="CE56" s="294"/>
      <c r="CF56" s="294"/>
      <c r="CG56" s="294"/>
      <c r="CH56" s="294"/>
      <c r="CI56" s="294"/>
      <c r="CJ56" s="294"/>
      <c r="CK56" s="294"/>
      <c r="CL56" s="294"/>
      <c r="CM56" s="294"/>
      <c r="CN56" s="294"/>
      <c r="CO56" s="294"/>
      <c r="CP56" s="294"/>
      <c r="CQ56" s="294"/>
      <c r="CR56" s="294"/>
      <c r="CS56" s="294"/>
      <c r="CT56" s="294"/>
      <c r="CU56" s="294"/>
      <c r="CV56" s="294"/>
      <c r="CW56" s="294"/>
      <c r="CX56" s="294"/>
      <c r="CY56" s="294"/>
      <c r="CZ56" s="294"/>
      <c r="DA56" s="294"/>
      <c r="DB56" s="294"/>
      <c r="DC56" s="294"/>
      <c r="DD56" s="294"/>
      <c r="DE56" s="294"/>
      <c r="DF56" s="294"/>
      <c r="DG56" s="294"/>
      <c r="DH56" s="294"/>
      <c r="DI56" s="294"/>
      <c r="DJ56" s="294"/>
      <c r="DK56" s="294"/>
      <c r="DL56" s="294"/>
      <c r="DM56" s="294"/>
      <c r="DN56" s="294"/>
      <c r="DO56" s="294"/>
      <c r="DP56" s="294"/>
      <c r="DQ56" s="294"/>
      <c r="DR56" s="294"/>
      <c r="DS56" s="294"/>
      <c r="DT56" s="294"/>
      <c r="DU56" s="294"/>
      <c r="DV56" s="294"/>
      <c r="DW56" s="294"/>
      <c r="DX56" s="294"/>
      <c r="DY56" s="294"/>
      <c r="DZ56" s="294"/>
      <c r="EA56" s="294"/>
      <c r="EB56" s="287"/>
      <c r="EC56" s="287"/>
      <c r="ED56" s="287"/>
    </row>
    <row r="57" spans="21:134" ht="15" x14ac:dyDescent="0.25">
      <c r="U57" s="289">
        <f t="shared" si="1"/>
        <v>45047</v>
      </c>
      <c r="V57" s="290" t="s">
        <v>229</v>
      </c>
      <c r="W57" s="291" t="s">
        <v>229</v>
      </c>
      <c r="X57" s="292">
        <v>221.07</v>
      </c>
      <c r="Y57" s="293">
        <v>380.26600000000002</v>
      </c>
      <c r="Z57" s="294">
        <v>326.36200000000002</v>
      </c>
      <c r="AA57" s="294">
        <v>292.92399999999998</v>
      </c>
      <c r="AB57" s="294">
        <v>141.65</v>
      </c>
      <c r="AC57" s="294">
        <v>181.553</v>
      </c>
      <c r="AD57" s="294">
        <v>114.08</v>
      </c>
      <c r="AE57" s="294">
        <v>158.733</v>
      </c>
      <c r="AF57" s="294">
        <v>197.00800000000001</v>
      </c>
      <c r="AG57" s="294">
        <v>273.74099999999999</v>
      </c>
      <c r="AH57" s="294">
        <v>214.346</v>
      </c>
      <c r="AI57" s="294">
        <v>188.053</v>
      </c>
      <c r="AJ57" s="294">
        <v>345.27</v>
      </c>
      <c r="AK57" s="294">
        <v>311.75299999999999</v>
      </c>
      <c r="AL57" s="294">
        <v>190.14099999999999</v>
      </c>
      <c r="AM57" s="294">
        <v>190.31800000000001</v>
      </c>
      <c r="AN57" s="294">
        <v>219.614</v>
      </c>
      <c r="AO57" s="294">
        <v>238.529</v>
      </c>
      <c r="AP57" s="294">
        <v>72.739999999999995</v>
      </c>
      <c r="AQ57" s="294">
        <v>147.16999999999999</v>
      </c>
      <c r="AR57" s="294">
        <v>208.10300000000001</v>
      </c>
      <c r="AS57" s="294">
        <v>243.60499999999999</v>
      </c>
      <c r="AT57" s="294">
        <v>205.76599999999999</v>
      </c>
      <c r="AU57" s="294">
        <v>214.571</v>
      </c>
      <c r="AV57" s="294">
        <v>236.10900000000001</v>
      </c>
      <c r="AW57" s="294">
        <v>273.40499999999997</v>
      </c>
      <c r="AX57" s="294">
        <v>108.86499999999999</v>
      </c>
      <c r="AY57" s="294">
        <v>142.172</v>
      </c>
      <c r="AZ57" s="294">
        <v>119.724</v>
      </c>
      <c r="BA57" s="294">
        <v>104.139</v>
      </c>
      <c r="BB57" s="294">
        <v>222.37799999999999</v>
      </c>
      <c r="BC57" s="294">
        <v>181.02199999999999</v>
      </c>
      <c r="BD57" s="294">
        <v>105.90600000000001</v>
      </c>
      <c r="BE57" s="294">
        <v>145.6</v>
      </c>
      <c r="BF57" s="294">
        <v>134.03700000000001</v>
      </c>
      <c r="BG57" s="294">
        <v>446.48599999999999</v>
      </c>
      <c r="BH57" s="294"/>
      <c r="BI57" s="294"/>
      <c r="BJ57" s="294"/>
      <c r="BK57" s="294"/>
      <c r="BL57" s="294"/>
      <c r="BM57" s="294"/>
      <c r="BN57" s="294"/>
      <c r="BO57" s="294"/>
      <c r="BP57" s="294"/>
      <c r="BQ57" s="294"/>
      <c r="BR57" s="294"/>
      <c r="BS57" s="294"/>
      <c r="BT57" s="294"/>
      <c r="BU57" s="294"/>
      <c r="BV57" s="294"/>
      <c r="BW57" s="294"/>
      <c r="BX57" s="294"/>
      <c r="BY57" s="294"/>
      <c r="BZ57" s="294"/>
      <c r="CA57" s="294"/>
      <c r="CB57" s="294"/>
      <c r="CC57" s="294"/>
      <c r="CD57" s="294"/>
      <c r="CE57" s="294"/>
      <c r="CF57" s="294"/>
      <c r="CG57" s="294"/>
      <c r="CH57" s="294"/>
      <c r="CI57" s="294"/>
      <c r="CJ57" s="294"/>
      <c r="CK57" s="294"/>
      <c r="CL57" s="294"/>
      <c r="CM57" s="294"/>
      <c r="CN57" s="294"/>
      <c r="CO57" s="294"/>
      <c r="CP57" s="294"/>
      <c r="CQ57" s="294"/>
      <c r="CR57" s="294"/>
      <c r="CS57" s="294"/>
      <c r="CT57" s="294"/>
      <c r="CU57" s="294"/>
      <c r="CV57" s="294"/>
      <c r="CW57" s="294"/>
      <c r="CX57" s="294"/>
      <c r="CY57" s="294"/>
      <c r="CZ57" s="294"/>
      <c r="DA57" s="294"/>
      <c r="DB57" s="294"/>
      <c r="DC57" s="294"/>
      <c r="DD57" s="294"/>
      <c r="DE57" s="294"/>
      <c r="DF57" s="294"/>
      <c r="DG57" s="294"/>
      <c r="DH57" s="294"/>
      <c r="DI57" s="294"/>
      <c r="DJ57" s="294"/>
      <c r="DK57" s="294"/>
      <c r="DL57" s="294"/>
      <c r="DM57" s="294"/>
      <c r="DN57" s="294"/>
      <c r="DO57" s="294"/>
      <c r="DP57" s="294"/>
      <c r="DQ57" s="294"/>
      <c r="DR57" s="294"/>
      <c r="DS57" s="294"/>
      <c r="DT57" s="294"/>
      <c r="DU57" s="294"/>
      <c r="DV57" s="294"/>
      <c r="DW57" s="294"/>
      <c r="DX57" s="294"/>
      <c r="DY57" s="294"/>
      <c r="DZ57" s="294"/>
      <c r="EA57" s="294"/>
      <c r="EB57" s="287"/>
      <c r="EC57" s="287"/>
      <c r="ED57" s="287"/>
    </row>
    <row r="58" spans="21:134" ht="15" x14ac:dyDescent="0.25">
      <c r="U58" s="289">
        <f t="shared" si="1"/>
        <v>45078</v>
      </c>
      <c r="V58" s="290" t="s">
        <v>229</v>
      </c>
      <c r="W58" s="291" t="s">
        <v>229</v>
      </c>
      <c r="X58" s="292">
        <v>261.05</v>
      </c>
      <c r="Y58" s="293">
        <v>397.59800000000001</v>
      </c>
      <c r="Z58" s="294">
        <v>402.69</v>
      </c>
      <c r="AA58" s="294">
        <v>277.42599999999999</v>
      </c>
      <c r="AB58" s="294">
        <v>175.161</v>
      </c>
      <c r="AC58" s="294">
        <v>150.37899999999999</v>
      </c>
      <c r="AD58" s="294">
        <v>174.30500000000001</v>
      </c>
      <c r="AE58" s="294">
        <v>275.709</v>
      </c>
      <c r="AF58" s="294">
        <v>171.69499999999999</v>
      </c>
      <c r="AG58" s="294">
        <v>413.55799999999999</v>
      </c>
      <c r="AH58" s="294">
        <v>223.869</v>
      </c>
      <c r="AI58" s="294">
        <v>543.82299999999998</v>
      </c>
      <c r="AJ58" s="294">
        <v>314.45600000000002</v>
      </c>
      <c r="AK58" s="294">
        <v>512.41999999999996</v>
      </c>
      <c r="AL58" s="294">
        <v>198.45</v>
      </c>
      <c r="AM58" s="294">
        <v>338.12900000000002</v>
      </c>
      <c r="AN58" s="294">
        <v>161.68600000000001</v>
      </c>
      <c r="AO58" s="294">
        <v>196.68799999999999</v>
      </c>
      <c r="AP58" s="294">
        <v>54.234000000000002</v>
      </c>
      <c r="AQ58" s="294">
        <v>221.70099999999999</v>
      </c>
      <c r="AR58" s="294">
        <v>142.21799999999999</v>
      </c>
      <c r="AS58" s="294">
        <v>282.86599999999999</v>
      </c>
      <c r="AT58" s="294">
        <v>197.15799999999999</v>
      </c>
      <c r="AU58" s="294">
        <v>173.655</v>
      </c>
      <c r="AV58" s="294">
        <v>480.89299999999997</v>
      </c>
      <c r="AW58" s="294">
        <v>275.96199999999999</v>
      </c>
      <c r="AX58" s="294">
        <v>249.935</v>
      </c>
      <c r="AY58" s="294">
        <v>426.06099999999998</v>
      </c>
      <c r="AZ58" s="294">
        <v>49.088000000000001</v>
      </c>
      <c r="BA58" s="294">
        <v>145.10300000000001</v>
      </c>
      <c r="BB58" s="294">
        <v>332.51299999999998</v>
      </c>
      <c r="BC58" s="294">
        <v>322.08499999999998</v>
      </c>
      <c r="BD58" s="294">
        <v>113.767</v>
      </c>
      <c r="BE58" s="294">
        <v>291.274</v>
      </c>
      <c r="BF58" s="294">
        <v>366.38600000000002</v>
      </c>
      <c r="BG58" s="294">
        <v>674.37199999999996</v>
      </c>
      <c r="BH58" s="294"/>
      <c r="BI58" s="294"/>
      <c r="BJ58" s="294"/>
      <c r="BK58" s="294"/>
      <c r="BL58" s="294"/>
      <c r="BM58" s="294"/>
      <c r="BN58" s="294"/>
      <c r="BO58" s="294"/>
      <c r="BP58" s="294"/>
      <c r="BQ58" s="294"/>
      <c r="BR58" s="294"/>
      <c r="BS58" s="294"/>
      <c r="BT58" s="294"/>
      <c r="BU58" s="294"/>
      <c r="BV58" s="294"/>
      <c r="BW58" s="294"/>
      <c r="BX58" s="294"/>
      <c r="BY58" s="294"/>
      <c r="BZ58" s="294"/>
      <c r="CA58" s="294"/>
      <c r="CB58" s="294"/>
      <c r="CC58" s="294"/>
      <c r="CD58" s="294"/>
      <c r="CE58" s="294"/>
      <c r="CF58" s="294"/>
      <c r="CG58" s="294"/>
      <c r="CH58" s="294"/>
      <c r="CI58" s="294"/>
      <c r="CJ58" s="294"/>
      <c r="CK58" s="294"/>
      <c r="CL58" s="294"/>
      <c r="CM58" s="294"/>
      <c r="CN58" s="294"/>
      <c r="CO58" s="294"/>
      <c r="CP58" s="294"/>
      <c r="CQ58" s="294"/>
      <c r="CR58" s="294"/>
      <c r="CS58" s="294"/>
      <c r="CT58" s="294"/>
      <c r="CU58" s="294"/>
      <c r="CV58" s="294"/>
      <c r="CW58" s="294"/>
      <c r="CX58" s="294"/>
      <c r="CY58" s="294"/>
      <c r="CZ58" s="294"/>
      <c r="DA58" s="294"/>
      <c r="DB58" s="294"/>
      <c r="DC58" s="294"/>
      <c r="DD58" s="294"/>
      <c r="DE58" s="294"/>
      <c r="DF58" s="294"/>
      <c r="DG58" s="294"/>
      <c r="DH58" s="294"/>
      <c r="DI58" s="294"/>
      <c r="DJ58" s="294"/>
      <c r="DK58" s="294"/>
      <c r="DL58" s="294"/>
      <c r="DM58" s="294"/>
      <c r="DN58" s="294"/>
      <c r="DO58" s="294"/>
      <c r="DP58" s="294"/>
      <c r="DQ58" s="294"/>
      <c r="DR58" s="294"/>
      <c r="DS58" s="294"/>
      <c r="DT58" s="294"/>
      <c r="DU58" s="294"/>
      <c r="DV58" s="294"/>
      <c r="DW58" s="294"/>
      <c r="DX58" s="294"/>
      <c r="DY58" s="294"/>
      <c r="DZ58" s="294"/>
      <c r="EA58" s="294"/>
      <c r="EB58" s="287"/>
      <c r="EC58" s="287"/>
      <c r="ED58" s="287"/>
    </row>
    <row r="59" spans="21:134" ht="15" x14ac:dyDescent="0.25">
      <c r="U59" s="289">
        <f t="shared" si="1"/>
        <v>45108</v>
      </c>
      <c r="V59" s="290" t="s">
        <v>229</v>
      </c>
      <c r="W59" s="291" t="s">
        <v>229</v>
      </c>
      <c r="X59" s="292">
        <v>116.85</v>
      </c>
      <c r="Y59" s="293">
        <v>128.43100000000001</v>
      </c>
      <c r="Z59" s="294">
        <v>169.43100000000001</v>
      </c>
      <c r="AA59" s="294">
        <v>96.478999999999999</v>
      </c>
      <c r="AB59" s="294">
        <v>72.078999999999994</v>
      </c>
      <c r="AC59" s="294">
        <v>64.965000000000003</v>
      </c>
      <c r="AD59" s="294">
        <v>72.358000000000004</v>
      </c>
      <c r="AE59" s="294">
        <v>132.65700000000001</v>
      </c>
      <c r="AF59" s="294">
        <v>67.637</v>
      </c>
      <c r="AG59" s="294">
        <v>197.91800000000001</v>
      </c>
      <c r="AH59" s="294">
        <v>72.009</v>
      </c>
      <c r="AI59" s="294">
        <v>502.125</v>
      </c>
      <c r="AJ59" s="294">
        <v>126.88200000000001</v>
      </c>
      <c r="AK59" s="294">
        <v>189.226</v>
      </c>
      <c r="AL59" s="294">
        <v>99.156999999999996</v>
      </c>
      <c r="AM59" s="294">
        <v>215.43</v>
      </c>
      <c r="AN59" s="294">
        <v>50.759</v>
      </c>
      <c r="AO59" s="294">
        <v>58.204000000000001</v>
      </c>
      <c r="AP59" s="294">
        <v>21.768000000000001</v>
      </c>
      <c r="AQ59" s="294">
        <v>64.918999999999997</v>
      </c>
      <c r="AR59" s="294">
        <v>53.41</v>
      </c>
      <c r="AS59" s="294">
        <v>116.283</v>
      </c>
      <c r="AT59" s="294">
        <v>75.405000000000001</v>
      </c>
      <c r="AU59" s="294">
        <v>64.097999999999999</v>
      </c>
      <c r="AV59" s="294">
        <v>220.37299999999999</v>
      </c>
      <c r="AW59" s="294">
        <v>145.35599999999999</v>
      </c>
      <c r="AX59" s="294">
        <v>76.724999999999994</v>
      </c>
      <c r="AY59" s="294">
        <v>217.315</v>
      </c>
      <c r="AZ59" s="294">
        <v>24.785</v>
      </c>
      <c r="BA59" s="294">
        <v>51.634</v>
      </c>
      <c r="BB59" s="294">
        <v>106.232</v>
      </c>
      <c r="BC59" s="294">
        <v>100.286</v>
      </c>
      <c r="BD59" s="294">
        <v>43.868000000000002</v>
      </c>
      <c r="BE59" s="294">
        <v>172.256</v>
      </c>
      <c r="BF59" s="294">
        <v>216.46199999999999</v>
      </c>
      <c r="BG59" s="294">
        <v>319.84100000000001</v>
      </c>
      <c r="BH59" s="294"/>
      <c r="BI59" s="294"/>
      <c r="BJ59" s="294"/>
      <c r="BK59" s="294"/>
      <c r="BL59" s="294"/>
      <c r="BM59" s="294"/>
      <c r="BN59" s="294"/>
      <c r="BO59" s="294"/>
      <c r="BP59" s="294"/>
      <c r="BQ59" s="294"/>
      <c r="BR59" s="294"/>
      <c r="BS59" s="294"/>
      <c r="BT59" s="294"/>
      <c r="BU59" s="294"/>
      <c r="BV59" s="294"/>
      <c r="BW59" s="294"/>
      <c r="BX59" s="294"/>
      <c r="BY59" s="294"/>
      <c r="BZ59" s="294"/>
      <c r="CA59" s="294"/>
      <c r="CB59" s="294"/>
      <c r="CC59" s="294"/>
      <c r="CD59" s="294"/>
      <c r="CE59" s="294"/>
      <c r="CF59" s="294"/>
      <c r="CG59" s="294"/>
      <c r="CH59" s="294"/>
      <c r="CI59" s="294"/>
      <c r="CJ59" s="294"/>
      <c r="CK59" s="294"/>
      <c r="CL59" s="294"/>
      <c r="CM59" s="294"/>
      <c r="CN59" s="294"/>
      <c r="CO59" s="294"/>
      <c r="CP59" s="294"/>
      <c r="CQ59" s="294"/>
      <c r="CR59" s="294"/>
      <c r="CS59" s="294"/>
      <c r="CT59" s="294"/>
      <c r="CU59" s="294"/>
      <c r="CV59" s="294"/>
      <c r="CW59" s="294"/>
      <c r="CX59" s="294"/>
      <c r="CY59" s="294"/>
      <c r="CZ59" s="294"/>
      <c r="DA59" s="294"/>
      <c r="DB59" s="294"/>
      <c r="DC59" s="294"/>
      <c r="DD59" s="294"/>
      <c r="DE59" s="294"/>
      <c r="DF59" s="294"/>
      <c r="DG59" s="294"/>
      <c r="DH59" s="294"/>
      <c r="DI59" s="294"/>
      <c r="DJ59" s="294"/>
      <c r="DK59" s="294"/>
      <c r="DL59" s="294"/>
      <c r="DM59" s="294"/>
      <c r="DN59" s="294"/>
      <c r="DO59" s="294"/>
      <c r="DP59" s="294"/>
      <c r="DQ59" s="294"/>
      <c r="DR59" s="294"/>
      <c r="DS59" s="294"/>
      <c r="DT59" s="294"/>
      <c r="DU59" s="294"/>
      <c r="DV59" s="294"/>
      <c r="DW59" s="294"/>
      <c r="DX59" s="294"/>
      <c r="DY59" s="294"/>
      <c r="DZ59" s="294"/>
      <c r="EA59" s="294"/>
      <c r="EB59" s="287"/>
      <c r="EC59" s="287"/>
      <c r="ED59" s="287"/>
    </row>
    <row r="60" spans="21:134" ht="15" x14ac:dyDescent="0.25">
      <c r="U60" s="289">
        <f t="shared" si="1"/>
        <v>45139</v>
      </c>
      <c r="V60" s="290" t="s">
        <v>229</v>
      </c>
      <c r="W60" s="291" t="s">
        <v>229</v>
      </c>
      <c r="X60" s="292">
        <v>63.46</v>
      </c>
      <c r="Y60" s="293">
        <v>58.945999999999998</v>
      </c>
      <c r="Z60" s="294">
        <v>64.807000000000002</v>
      </c>
      <c r="AA60" s="294">
        <v>53.311</v>
      </c>
      <c r="AB60" s="294">
        <v>40.972999999999999</v>
      </c>
      <c r="AC60" s="294">
        <v>48.615000000000002</v>
      </c>
      <c r="AD60" s="294">
        <v>37.646999999999998</v>
      </c>
      <c r="AE60" s="294">
        <v>56.024000000000001</v>
      </c>
      <c r="AF60" s="294">
        <v>50.924999999999997</v>
      </c>
      <c r="AG60" s="294">
        <v>66.626000000000005</v>
      </c>
      <c r="AH60" s="294">
        <v>41.21</v>
      </c>
      <c r="AI60" s="294">
        <v>136.07300000000001</v>
      </c>
      <c r="AJ60" s="294">
        <v>52.64</v>
      </c>
      <c r="AK60" s="294">
        <v>79.947000000000003</v>
      </c>
      <c r="AL60" s="294">
        <v>46.936</v>
      </c>
      <c r="AM60" s="294">
        <v>82.875</v>
      </c>
      <c r="AN60" s="294">
        <v>40.280999999999999</v>
      </c>
      <c r="AO60" s="294">
        <v>44.469000000000001</v>
      </c>
      <c r="AP60" s="294">
        <v>17.349</v>
      </c>
      <c r="AQ60" s="294">
        <v>37.542999999999999</v>
      </c>
      <c r="AR60" s="294">
        <v>33.350999999999999</v>
      </c>
      <c r="AS60" s="294">
        <v>54.012</v>
      </c>
      <c r="AT60" s="294">
        <v>51.442</v>
      </c>
      <c r="AU60" s="294">
        <v>44.216999999999999</v>
      </c>
      <c r="AV60" s="294">
        <v>76.094999999999999</v>
      </c>
      <c r="AW60" s="294">
        <v>54.31</v>
      </c>
      <c r="AX60" s="294">
        <v>44.701999999999998</v>
      </c>
      <c r="AY60" s="294">
        <v>65.656999999999996</v>
      </c>
      <c r="AZ60" s="294">
        <v>23.613</v>
      </c>
      <c r="BA60" s="294">
        <v>35.950000000000003</v>
      </c>
      <c r="BB60" s="294">
        <v>51.838000000000001</v>
      </c>
      <c r="BC60" s="294">
        <v>42.298000000000002</v>
      </c>
      <c r="BD60" s="294">
        <v>28.373999999999999</v>
      </c>
      <c r="BE60" s="294">
        <v>87.894000000000005</v>
      </c>
      <c r="BF60" s="294">
        <v>82.459000000000003</v>
      </c>
      <c r="BG60" s="294">
        <v>119.94499999999999</v>
      </c>
      <c r="BH60" s="294"/>
      <c r="BI60" s="294"/>
      <c r="BJ60" s="294"/>
      <c r="BK60" s="294"/>
      <c r="BL60" s="294"/>
      <c r="BM60" s="294"/>
      <c r="BN60" s="294"/>
      <c r="BO60" s="294"/>
      <c r="BP60" s="294"/>
      <c r="BQ60" s="294"/>
      <c r="BR60" s="294"/>
      <c r="BS60" s="294"/>
      <c r="BT60" s="294"/>
      <c r="BU60" s="294"/>
      <c r="BV60" s="294"/>
      <c r="BW60" s="294"/>
      <c r="BX60" s="294"/>
      <c r="BY60" s="294"/>
      <c r="BZ60" s="294"/>
      <c r="CA60" s="294"/>
      <c r="CB60" s="294"/>
      <c r="CC60" s="294"/>
      <c r="CD60" s="294"/>
      <c r="CE60" s="294"/>
      <c r="CF60" s="294"/>
      <c r="CG60" s="294"/>
      <c r="CH60" s="294"/>
      <c r="CI60" s="294"/>
      <c r="CJ60" s="294"/>
      <c r="CK60" s="294"/>
      <c r="CL60" s="294"/>
      <c r="CM60" s="294"/>
      <c r="CN60" s="294"/>
      <c r="CO60" s="294"/>
      <c r="CP60" s="294"/>
      <c r="CQ60" s="294"/>
      <c r="CR60" s="294"/>
      <c r="CS60" s="294"/>
      <c r="CT60" s="294"/>
      <c r="CU60" s="294"/>
      <c r="CV60" s="294"/>
      <c r="CW60" s="294"/>
      <c r="CX60" s="294"/>
      <c r="CY60" s="294"/>
      <c r="CZ60" s="294"/>
      <c r="DA60" s="294"/>
      <c r="DB60" s="294"/>
      <c r="DC60" s="294"/>
      <c r="DD60" s="294"/>
      <c r="DE60" s="294"/>
      <c r="DF60" s="294"/>
      <c r="DG60" s="294"/>
      <c r="DH60" s="294"/>
      <c r="DI60" s="294"/>
      <c r="DJ60" s="294"/>
      <c r="DK60" s="294"/>
      <c r="DL60" s="294"/>
      <c r="DM60" s="294"/>
      <c r="DN60" s="294"/>
      <c r="DO60" s="294"/>
      <c r="DP60" s="294"/>
      <c r="DQ60" s="294"/>
      <c r="DR60" s="294"/>
      <c r="DS60" s="294"/>
      <c r="DT60" s="294"/>
      <c r="DU60" s="294"/>
      <c r="DV60" s="294"/>
      <c r="DW60" s="294"/>
      <c r="DX60" s="294"/>
      <c r="DY60" s="294"/>
      <c r="DZ60" s="294"/>
      <c r="EA60" s="294"/>
      <c r="EB60" s="287"/>
      <c r="EC60" s="287"/>
      <c r="ED60" s="287"/>
    </row>
    <row r="61" spans="21:134" ht="15" x14ac:dyDescent="0.25">
      <c r="U61" s="289">
        <f t="shared" si="1"/>
        <v>45170</v>
      </c>
      <c r="V61" s="290" t="s">
        <v>229</v>
      </c>
      <c r="W61" s="291" t="s">
        <v>229</v>
      </c>
      <c r="X61" s="292">
        <v>38.04</v>
      </c>
      <c r="Y61" s="293">
        <v>56.497999999999998</v>
      </c>
      <c r="Z61" s="294">
        <v>62.335999999999999</v>
      </c>
      <c r="AA61" s="294">
        <v>41.564999999999998</v>
      </c>
      <c r="AB61" s="294">
        <v>39.326999999999998</v>
      </c>
      <c r="AC61" s="294">
        <v>32.859000000000002</v>
      </c>
      <c r="AD61" s="294">
        <v>31.067</v>
      </c>
      <c r="AE61" s="294">
        <v>34.773000000000003</v>
      </c>
      <c r="AF61" s="294">
        <v>42.488999999999997</v>
      </c>
      <c r="AG61" s="294">
        <v>55.801000000000002</v>
      </c>
      <c r="AH61" s="294">
        <v>36.720999999999997</v>
      </c>
      <c r="AI61" s="294">
        <v>63.753999999999998</v>
      </c>
      <c r="AJ61" s="294">
        <v>40.414999999999999</v>
      </c>
      <c r="AK61" s="294">
        <v>56.43</v>
      </c>
      <c r="AL61" s="294">
        <v>32.744</v>
      </c>
      <c r="AM61" s="294">
        <v>45.195999999999998</v>
      </c>
      <c r="AN61" s="294">
        <v>33.298999999999999</v>
      </c>
      <c r="AO61" s="294">
        <v>30.402000000000001</v>
      </c>
      <c r="AP61" s="294">
        <v>19.143999999999998</v>
      </c>
      <c r="AQ61" s="294">
        <v>52.838000000000001</v>
      </c>
      <c r="AR61" s="294">
        <v>32.36</v>
      </c>
      <c r="AS61" s="294">
        <v>35.588999999999999</v>
      </c>
      <c r="AT61" s="294">
        <v>38.082999999999998</v>
      </c>
      <c r="AU61" s="294">
        <v>40.872</v>
      </c>
      <c r="AV61" s="294">
        <v>44.908999999999999</v>
      </c>
      <c r="AW61" s="294">
        <v>37.784999999999997</v>
      </c>
      <c r="AX61" s="294">
        <v>29.155000000000001</v>
      </c>
      <c r="AY61" s="294">
        <v>38.982999999999997</v>
      </c>
      <c r="AZ61" s="294">
        <v>21.387</v>
      </c>
      <c r="BA61" s="294">
        <v>53.048000000000002</v>
      </c>
      <c r="BB61" s="294">
        <v>45.911000000000001</v>
      </c>
      <c r="BC61" s="294">
        <v>34.189</v>
      </c>
      <c r="BD61" s="294">
        <v>24.132999999999999</v>
      </c>
      <c r="BE61" s="294">
        <v>71.83</v>
      </c>
      <c r="BF61" s="294">
        <v>41.076999999999998</v>
      </c>
      <c r="BG61" s="294">
        <v>67.718000000000004</v>
      </c>
      <c r="BH61" s="294"/>
      <c r="BI61" s="294"/>
      <c r="BJ61" s="294"/>
      <c r="BK61" s="294"/>
      <c r="BL61" s="294"/>
      <c r="BM61" s="294"/>
      <c r="BN61" s="294"/>
      <c r="BO61" s="294"/>
      <c r="BP61" s="294"/>
      <c r="BQ61" s="294"/>
      <c r="BR61" s="294"/>
      <c r="BS61" s="294"/>
      <c r="BT61" s="294"/>
      <c r="BU61" s="294"/>
      <c r="BV61" s="294"/>
      <c r="BW61" s="294"/>
      <c r="BX61" s="294"/>
      <c r="BY61" s="294"/>
      <c r="BZ61" s="294"/>
      <c r="CA61" s="294"/>
      <c r="CB61" s="294"/>
      <c r="CC61" s="294"/>
      <c r="CD61" s="294"/>
      <c r="CE61" s="294"/>
      <c r="CF61" s="294"/>
      <c r="CG61" s="294"/>
      <c r="CH61" s="294"/>
      <c r="CI61" s="294"/>
      <c r="CJ61" s="294"/>
      <c r="CK61" s="294"/>
      <c r="CL61" s="294"/>
      <c r="CM61" s="294"/>
      <c r="CN61" s="294"/>
      <c r="CO61" s="294"/>
      <c r="CP61" s="294"/>
      <c r="CQ61" s="294"/>
      <c r="CR61" s="294"/>
      <c r="CS61" s="294"/>
      <c r="CT61" s="294"/>
      <c r="CU61" s="294"/>
      <c r="CV61" s="294"/>
      <c r="CW61" s="294"/>
      <c r="CX61" s="294"/>
      <c r="CY61" s="294"/>
      <c r="CZ61" s="294"/>
      <c r="DA61" s="294"/>
      <c r="DB61" s="294"/>
      <c r="DC61" s="294"/>
      <c r="DD61" s="294"/>
      <c r="DE61" s="294"/>
      <c r="DF61" s="294"/>
      <c r="DG61" s="294"/>
      <c r="DH61" s="294"/>
      <c r="DI61" s="294"/>
      <c r="DJ61" s="294"/>
      <c r="DK61" s="294"/>
      <c r="DL61" s="294"/>
      <c r="DM61" s="294"/>
      <c r="DN61" s="294"/>
      <c r="DO61" s="294"/>
      <c r="DP61" s="294"/>
      <c r="DQ61" s="294"/>
      <c r="DR61" s="294"/>
      <c r="DS61" s="294"/>
      <c r="DT61" s="294"/>
      <c r="DU61" s="294"/>
      <c r="DV61" s="294"/>
      <c r="DW61" s="294"/>
      <c r="DX61" s="294"/>
      <c r="DY61" s="294"/>
      <c r="DZ61" s="294"/>
      <c r="EA61" s="294"/>
      <c r="EB61" s="287"/>
      <c r="EC61" s="287"/>
      <c r="ED61" s="287"/>
    </row>
    <row r="62" spans="21:134" ht="15" x14ac:dyDescent="0.25">
      <c r="U62" s="289">
        <f t="shared" si="1"/>
        <v>45200</v>
      </c>
      <c r="V62" s="290" t="s">
        <v>229</v>
      </c>
      <c r="W62" s="291" t="s">
        <v>229</v>
      </c>
      <c r="X62" s="292">
        <v>38.25</v>
      </c>
      <c r="Y62" s="293">
        <v>86.078999999999994</v>
      </c>
      <c r="Z62" s="294">
        <v>68.430000000000007</v>
      </c>
      <c r="AA62" s="294">
        <v>32.755000000000003</v>
      </c>
      <c r="AB62" s="294">
        <v>30.632000000000001</v>
      </c>
      <c r="AC62" s="294">
        <v>30.696000000000002</v>
      </c>
      <c r="AD62" s="294">
        <v>46.908000000000001</v>
      </c>
      <c r="AE62" s="294">
        <v>29.178999999999998</v>
      </c>
      <c r="AF62" s="294">
        <v>28.494</v>
      </c>
      <c r="AG62" s="294">
        <v>47.567999999999998</v>
      </c>
      <c r="AH62" s="294">
        <v>32.93</v>
      </c>
      <c r="AI62" s="294">
        <v>56.777000000000001</v>
      </c>
      <c r="AJ62" s="294">
        <v>45.344999999999999</v>
      </c>
      <c r="AK62" s="294">
        <v>58.216999999999999</v>
      </c>
      <c r="AL62" s="294">
        <v>37.929000000000002</v>
      </c>
      <c r="AM62" s="294">
        <v>36.351999999999997</v>
      </c>
      <c r="AN62" s="294">
        <v>28.061</v>
      </c>
      <c r="AO62" s="294">
        <v>26.905000000000001</v>
      </c>
      <c r="AP62" s="294">
        <v>26.457999999999998</v>
      </c>
      <c r="AQ62" s="294">
        <v>34.082999999999998</v>
      </c>
      <c r="AR62" s="294">
        <v>31.113</v>
      </c>
      <c r="AS62" s="294">
        <v>48.173999999999999</v>
      </c>
      <c r="AT62" s="294">
        <v>58.512999999999998</v>
      </c>
      <c r="AU62" s="294">
        <v>37.700000000000003</v>
      </c>
      <c r="AV62" s="294">
        <v>38.917999999999999</v>
      </c>
      <c r="AW62" s="294">
        <v>37.042999999999999</v>
      </c>
      <c r="AX62" s="294">
        <v>29.117999999999999</v>
      </c>
      <c r="AY62" s="294">
        <v>37.186999999999998</v>
      </c>
      <c r="AZ62" s="294">
        <v>19.936</v>
      </c>
      <c r="BA62" s="294">
        <v>47.634999999999998</v>
      </c>
      <c r="BB62" s="294">
        <v>56.844999999999999</v>
      </c>
      <c r="BC62" s="294">
        <v>28.911999999999999</v>
      </c>
      <c r="BD62" s="294">
        <v>23.957999999999998</v>
      </c>
      <c r="BE62" s="294">
        <v>44.953000000000003</v>
      </c>
      <c r="BF62" s="294">
        <v>34.061</v>
      </c>
      <c r="BG62" s="294">
        <v>57.253999999999998</v>
      </c>
      <c r="BH62" s="294"/>
      <c r="BI62" s="294"/>
      <c r="BJ62" s="294"/>
      <c r="BK62" s="294"/>
      <c r="BL62" s="294"/>
      <c r="BM62" s="294"/>
      <c r="BN62" s="294"/>
      <c r="BO62" s="294"/>
      <c r="BP62" s="294"/>
      <c r="BQ62" s="294"/>
      <c r="BR62" s="294"/>
      <c r="BS62" s="294"/>
      <c r="BT62" s="294"/>
      <c r="BU62" s="294"/>
      <c r="BV62" s="294"/>
      <c r="BW62" s="294"/>
      <c r="BX62" s="294"/>
      <c r="BY62" s="294"/>
      <c r="BZ62" s="294"/>
      <c r="CA62" s="294"/>
      <c r="CB62" s="294"/>
      <c r="CC62" s="294"/>
      <c r="CD62" s="294"/>
      <c r="CE62" s="294"/>
      <c r="CF62" s="294"/>
      <c r="CG62" s="294"/>
      <c r="CH62" s="294"/>
      <c r="CI62" s="294"/>
      <c r="CJ62" s="294"/>
      <c r="CK62" s="294"/>
      <c r="CL62" s="294"/>
      <c r="CM62" s="294"/>
      <c r="CN62" s="294"/>
      <c r="CO62" s="294"/>
      <c r="CP62" s="294"/>
      <c r="CQ62" s="294"/>
      <c r="CR62" s="294"/>
      <c r="CS62" s="294"/>
      <c r="CT62" s="294"/>
      <c r="CU62" s="294"/>
      <c r="CV62" s="294"/>
      <c r="CW62" s="294"/>
      <c r="CX62" s="294"/>
      <c r="CY62" s="294"/>
      <c r="CZ62" s="294"/>
      <c r="DA62" s="294"/>
      <c r="DB62" s="294"/>
      <c r="DC62" s="294"/>
      <c r="DD62" s="294"/>
      <c r="DE62" s="294"/>
      <c r="DF62" s="294"/>
      <c r="DG62" s="294"/>
      <c r="DH62" s="294"/>
      <c r="DI62" s="294"/>
      <c r="DJ62" s="294"/>
      <c r="DK62" s="294"/>
      <c r="DL62" s="294"/>
      <c r="DM62" s="294"/>
      <c r="DN62" s="294"/>
      <c r="DO62" s="294"/>
      <c r="DP62" s="294"/>
      <c r="DQ62" s="294"/>
      <c r="DR62" s="294"/>
      <c r="DS62" s="294"/>
      <c r="DT62" s="294"/>
      <c r="DU62" s="294"/>
      <c r="DV62" s="294"/>
      <c r="DW62" s="294"/>
      <c r="DX62" s="294"/>
      <c r="DY62" s="294"/>
      <c r="DZ62" s="294"/>
      <c r="EA62" s="294"/>
      <c r="EB62" s="287"/>
      <c r="EC62" s="287"/>
      <c r="ED62" s="287"/>
    </row>
    <row r="63" spans="21:134" ht="15" x14ac:dyDescent="0.25">
      <c r="U63" s="289">
        <f t="shared" si="1"/>
        <v>45231</v>
      </c>
      <c r="V63" s="290" t="s">
        <v>229</v>
      </c>
      <c r="W63" s="291" t="s">
        <v>229</v>
      </c>
      <c r="X63" s="292">
        <v>31.12</v>
      </c>
      <c r="Y63" s="293">
        <v>50.204000000000001</v>
      </c>
      <c r="Z63" s="294">
        <v>47.168999999999997</v>
      </c>
      <c r="AA63" s="294">
        <v>30.681000000000001</v>
      </c>
      <c r="AB63" s="294">
        <v>23.739000000000001</v>
      </c>
      <c r="AC63" s="294">
        <v>24.748999999999999</v>
      </c>
      <c r="AD63" s="294">
        <v>39.253999999999998</v>
      </c>
      <c r="AE63" s="294">
        <v>26.759</v>
      </c>
      <c r="AF63" s="294">
        <v>23.86</v>
      </c>
      <c r="AG63" s="294">
        <v>36.851999999999997</v>
      </c>
      <c r="AH63" s="294">
        <v>29.98</v>
      </c>
      <c r="AI63" s="294">
        <v>43.121000000000002</v>
      </c>
      <c r="AJ63" s="294">
        <v>35.512999999999998</v>
      </c>
      <c r="AK63" s="294">
        <v>41.255000000000003</v>
      </c>
      <c r="AL63" s="294">
        <v>31.108000000000001</v>
      </c>
      <c r="AM63" s="294">
        <v>28.951000000000001</v>
      </c>
      <c r="AN63" s="294">
        <v>28.061</v>
      </c>
      <c r="AO63" s="294">
        <v>26.905000000000001</v>
      </c>
      <c r="AP63" s="294">
        <v>26.457999999999998</v>
      </c>
      <c r="AQ63" s="294">
        <v>34.082999999999998</v>
      </c>
      <c r="AR63" s="294">
        <v>31.113</v>
      </c>
      <c r="AS63" s="294">
        <v>48.173999999999999</v>
      </c>
      <c r="AT63" s="294">
        <v>58.512999999999998</v>
      </c>
      <c r="AU63" s="294">
        <v>37.700000000000003</v>
      </c>
      <c r="AV63" s="294">
        <v>38.917999999999999</v>
      </c>
      <c r="AW63" s="294">
        <v>37.042999999999999</v>
      </c>
      <c r="AX63" s="294">
        <v>29.117999999999999</v>
      </c>
      <c r="AY63" s="294">
        <v>37.186999999999998</v>
      </c>
      <c r="AZ63" s="294">
        <v>19.936</v>
      </c>
      <c r="BA63" s="294">
        <v>47.634999999999998</v>
      </c>
      <c r="BB63" s="294">
        <v>56.844999999999999</v>
      </c>
      <c r="BC63" s="294">
        <v>28.911999999999999</v>
      </c>
      <c r="BD63" s="294">
        <v>23.957999999999998</v>
      </c>
      <c r="BE63" s="294">
        <v>44.953000000000003</v>
      </c>
      <c r="BF63" s="294">
        <v>34.061</v>
      </c>
      <c r="BG63" s="294">
        <v>57.253999999999998</v>
      </c>
      <c r="BH63" s="294"/>
      <c r="BI63" s="294"/>
      <c r="BJ63" s="294"/>
      <c r="BK63" s="294"/>
      <c r="BL63" s="294"/>
      <c r="BM63" s="294"/>
      <c r="BN63" s="294"/>
      <c r="BO63" s="294"/>
      <c r="BP63" s="294"/>
      <c r="BQ63" s="294"/>
      <c r="BR63" s="294"/>
      <c r="BS63" s="294"/>
      <c r="BT63" s="294"/>
      <c r="BU63" s="294"/>
      <c r="BV63" s="294"/>
      <c r="BW63" s="294"/>
      <c r="BX63" s="294"/>
      <c r="BY63" s="294"/>
      <c r="BZ63" s="294"/>
      <c r="CA63" s="294"/>
      <c r="CB63" s="294"/>
      <c r="CC63" s="294"/>
      <c r="CD63" s="294"/>
      <c r="CE63" s="294"/>
      <c r="CF63" s="294"/>
      <c r="CG63" s="294"/>
      <c r="CH63" s="294"/>
      <c r="CI63" s="294"/>
      <c r="CJ63" s="294"/>
      <c r="CK63" s="294"/>
      <c r="CL63" s="294"/>
      <c r="CM63" s="294"/>
      <c r="CN63" s="294"/>
      <c r="CO63" s="294"/>
      <c r="CP63" s="294"/>
      <c r="CQ63" s="294"/>
      <c r="CR63" s="294"/>
      <c r="CS63" s="294"/>
      <c r="CT63" s="294"/>
      <c r="CU63" s="294"/>
      <c r="CV63" s="294"/>
      <c r="CW63" s="294"/>
      <c r="CX63" s="294"/>
      <c r="CY63" s="294"/>
      <c r="CZ63" s="294"/>
      <c r="DA63" s="294"/>
      <c r="DB63" s="294"/>
      <c r="DC63" s="294"/>
      <c r="DD63" s="294"/>
      <c r="DE63" s="294"/>
      <c r="DF63" s="294"/>
      <c r="DG63" s="294"/>
      <c r="DH63" s="294"/>
      <c r="DI63" s="294"/>
      <c r="DJ63" s="294"/>
      <c r="DK63" s="294"/>
      <c r="DL63" s="294"/>
      <c r="DM63" s="294"/>
      <c r="DN63" s="294"/>
      <c r="DO63" s="294"/>
      <c r="DP63" s="294"/>
      <c r="DQ63" s="294"/>
      <c r="DR63" s="294"/>
      <c r="DS63" s="294"/>
      <c r="DT63" s="294"/>
      <c r="DU63" s="294"/>
      <c r="DV63" s="294"/>
      <c r="DW63" s="294"/>
      <c r="DX63" s="294"/>
      <c r="DY63" s="294"/>
      <c r="DZ63" s="294"/>
      <c r="EA63" s="294"/>
      <c r="EB63" s="287"/>
      <c r="EC63" s="287"/>
      <c r="ED63" s="287"/>
    </row>
    <row r="64" spans="21:134" ht="15" x14ac:dyDescent="0.25">
      <c r="U64" s="305" t="str">
        <f t="shared" si="1"/>
        <v/>
      </c>
      <c r="V64" s="290" t="s">
        <v>229</v>
      </c>
      <c r="W64" s="291" t="s">
        <v>229</v>
      </c>
      <c r="X64" s="292" t="s">
        <v>229</v>
      </c>
      <c r="Y64" s="293" t="s">
        <v>229</v>
      </c>
      <c r="Z64" s="294" t="s">
        <v>229</v>
      </c>
      <c r="AA64" s="294" t="s">
        <v>229</v>
      </c>
      <c r="AB64" s="294" t="s">
        <v>229</v>
      </c>
      <c r="AC64" s="294" t="s">
        <v>229</v>
      </c>
      <c r="AD64" s="294" t="s">
        <v>229</v>
      </c>
      <c r="AE64" s="294" t="s">
        <v>229</v>
      </c>
      <c r="AF64" s="294" t="s">
        <v>229</v>
      </c>
      <c r="AG64" s="294" t="s">
        <v>229</v>
      </c>
      <c r="AH64" s="294" t="s">
        <v>229</v>
      </c>
      <c r="AI64" s="294" t="s">
        <v>229</v>
      </c>
      <c r="AJ64" s="294" t="s">
        <v>229</v>
      </c>
      <c r="AK64" s="294" t="s">
        <v>229</v>
      </c>
      <c r="AL64" s="294" t="s">
        <v>229</v>
      </c>
      <c r="AM64" s="294" t="s">
        <v>229</v>
      </c>
      <c r="AN64" s="294" t="s">
        <v>229</v>
      </c>
      <c r="AO64" s="294" t="s">
        <v>229</v>
      </c>
      <c r="AP64" s="294" t="s">
        <v>229</v>
      </c>
      <c r="AQ64" s="294" t="s">
        <v>229</v>
      </c>
      <c r="AR64" s="294" t="s">
        <v>229</v>
      </c>
      <c r="AS64" s="294" t="s">
        <v>229</v>
      </c>
      <c r="AT64" s="294" t="s">
        <v>229</v>
      </c>
      <c r="AU64" s="294" t="s">
        <v>229</v>
      </c>
      <c r="AV64" s="294" t="s">
        <v>229</v>
      </c>
      <c r="AW64" s="294" t="s">
        <v>229</v>
      </c>
      <c r="AX64" s="294" t="s">
        <v>229</v>
      </c>
      <c r="AY64" s="294" t="s">
        <v>229</v>
      </c>
      <c r="AZ64" s="294" t="s">
        <v>229</v>
      </c>
      <c r="BA64" s="294" t="s">
        <v>229</v>
      </c>
      <c r="BB64" s="294" t="s">
        <v>229</v>
      </c>
      <c r="BC64" s="294" t="s">
        <v>229</v>
      </c>
      <c r="BD64" s="294" t="s">
        <v>229</v>
      </c>
      <c r="BE64" s="294" t="s">
        <v>229</v>
      </c>
      <c r="BF64" s="294" t="s">
        <v>229</v>
      </c>
      <c r="BG64" s="294" t="s">
        <v>229</v>
      </c>
      <c r="BH64" s="294"/>
      <c r="BI64" s="294"/>
      <c r="BJ64" s="294"/>
      <c r="BK64" s="294"/>
      <c r="BL64" s="294"/>
      <c r="BM64" s="294"/>
      <c r="BN64" s="294"/>
      <c r="BO64" s="294"/>
      <c r="BP64" s="294"/>
      <c r="BQ64" s="294"/>
      <c r="BR64" s="294"/>
      <c r="BS64" s="294"/>
      <c r="BT64" s="294"/>
      <c r="BU64" s="294"/>
      <c r="BV64" s="294"/>
      <c r="BW64" s="294"/>
      <c r="BX64" s="294"/>
      <c r="BY64" s="294"/>
      <c r="BZ64" s="294"/>
      <c r="CA64" s="294"/>
      <c r="CB64" s="294"/>
      <c r="CC64" s="294"/>
      <c r="CD64" s="294"/>
      <c r="CE64" s="294"/>
      <c r="CF64" s="294"/>
      <c r="CG64" s="294"/>
      <c r="CH64" s="294"/>
      <c r="CI64" s="294"/>
      <c r="CJ64" s="294"/>
      <c r="CK64" s="294"/>
      <c r="CL64" s="294"/>
      <c r="CM64" s="294"/>
      <c r="CN64" s="294"/>
      <c r="CO64" s="294"/>
      <c r="CP64" s="294"/>
      <c r="CQ64" s="294"/>
      <c r="CR64" s="294"/>
      <c r="CS64" s="294"/>
      <c r="CT64" s="294"/>
      <c r="CU64" s="294"/>
      <c r="CV64" s="294"/>
      <c r="CW64" s="294"/>
      <c r="CX64" s="294"/>
      <c r="CY64" s="294"/>
      <c r="CZ64" s="294"/>
      <c r="DA64" s="294"/>
      <c r="DB64" s="294"/>
      <c r="DC64" s="294"/>
      <c r="DD64" s="294"/>
      <c r="DE64" s="294"/>
      <c r="DF64" s="294"/>
      <c r="DG64" s="294"/>
      <c r="DH64" s="294"/>
      <c r="DI64" s="294"/>
      <c r="DJ64" s="294"/>
      <c r="DK64" s="294"/>
      <c r="DL64" s="294"/>
      <c r="DM64" s="294"/>
      <c r="DN64" s="294"/>
      <c r="DO64" s="294"/>
      <c r="DP64" s="294"/>
      <c r="DQ64" s="294"/>
      <c r="DR64" s="294"/>
      <c r="DS64" s="294"/>
      <c r="DT64" s="294"/>
      <c r="DU64" s="294"/>
      <c r="DV64" s="294"/>
      <c r="DW64" s="294"/>
      <c r="DX64" s="294"/>
      <c r="DY64" s="294"/>
      <c r="DZ64" s="294"/>
      <c r="EA64" s="294"/>
      <c r="EB64" s="287"/>
      <c r="EC64" s="287"/>
      <c r="ED64" s="287"/>
    </row>
    <row r="65" spans="21:134" ht="15" x14ac:dyDescent="0.25">
      <c r="U65" s="305" t="str">
        <f t="shared" si="1"/>
        <v/>
      </c>
      <c r="V65" s="290" t="s">
        <v>229</v>
      </c>
      <c r="W65" s="291" t="s">
        <v>229</v>
      </c>
      <c r="X65" s="292" t="s">
        <v>229</v>
      </c>
      <c r="Y65" s="293" t="s">
        <v>229</v>
      </c>
      <c r="Z65" s="294" t="s">
        <v>229</v>
      </c>
      <c r="AA65" s="294" t="s">
        <v>229</v>
      </c>
      <c r="AB65" s="294" t="s">
        <v>229</v>
      </c>
      <c r="AC65" s="294" t="s">
        <v>229</v>
      </c>
      <c r="AD65" s="294" t="s">
        <v>229</v>
      </c>
      <c r="AE65" s="294" t="s">
        <v>229</v>
      </c>
      <c r="AF65" s="294" t="s">
        <v>229</v>
      </c>
      <c r="AG65" s="294" t="s">
        <v>229</v>
      </c>
      <c r="AH65" s="294" t="s">
        <v>229</v>
      </c>
      <c r="AI65" s="294" t="s">
        <v>229</v>
      </c>
      <c r="AJ65" s="294" t="s">
        <v>229</v>
      </c>
      <c r="AK65" s="294" t="s">
        <v>229</v>
      </c>
      <c r="AL65" s="294" t="s">
        <v>229</v>
      </c>
      <c r="AM65" s="294" t="s">
        <v>229</v>
      </c>
      <c r="AN65" s="294" t="s">
        <v>229</v>
      </c>
      <c r="AO65" s="294" t="s">
        <v>229</v>
      </c>
      <c r="AP65" s="294" t="s">
        <v>229</v>
      </c>
      <c r="AQ65" s="294" t="s">
        <v>229</v>
      </c>
      <c r="AR65" s="294" t="s">
        <v>229</v>
      </c>
      <c r="AS65" s="294" t="s">
        <v>229</v>
      </c>
      <c r="AT65" s="294" t="s">
        <v>229</v>
      </c>
      <c r="AU65" s="294" t="s">
        <v>229</v>
      </c>
      <c r="AV65" s="294" t="s">
        <v>229</v>
      </c>
      <c r="AW65" s="294" t="s">
        <v>229</v>
      </c>
      <c r="AX65" s="294" t="s">
        <v>229</v>
      </c>
      <c r="AY65" s="294" t="s">
        <v>229</v>
      </c>
      <c r="AZ65" s="294" t="s">
        <v>229</v>
      </c>
      <c r="BA65" s="294" t="s">
        <v>229</v>
      </c>
      <c r="BB65" s="294" t="s">
        <v>229</v>
      </c>
      <c r="BC65" s="294" t="s">
        <v>229</v>
      </c>
      <c r="BD65" s="294" t="s">
        <v>229</v>
      </c>
      <c r="BE65" s="294" t="s">
        <v>229</v>
      </c>
      <c r="BF65" s="294" t="s">
        <v>229</v>
      </c>
      <c r="BG65" s="294" t="s">
        <v>229</v>
      </c>
      <c r="BH65" s="294"/>
      <c r="BI65" s="294"/>
      <c r="BJ65" s="294"/>
      <c r="BK65" s="294"/>
      <c r="BL65" s="294"/>
      <c r="BM65" s="294"/>
      <c r="BN65" s="294"/>
      <c r="BO65" s="294"/>
      <c r="BP65" s="294"/>
      <c r="BQ65" s="294"/>
      <c r="BR65" s="294"/>
      <c r="BS65" s="294"/>
      <c r="BT65" s="294"/>
      <c r="BU65" s="294"/>
      <c r="BV65" s="294"/>
      <c r="BW65" s="294"/>
      <c r="BX65" s="294"/>
      <c r="BY65" s="294"/>
      <c r="BZ65" s="294"/>
      <c r="CA65" s="294"/>
      <c r="CB65" s="294"/>
      <c r="CC65" s="294"/>
      <c r="CD65" s="294"/>
      <c r="CE65" s="294"/>
      <c r="CF65" s="294"/>
      <c r="CG65" s="294"/>
      <c r="CH65" s="294"/>
      <c r="CI65" s="294"/>
      <c r="CJ65" s="294"/>
      <c r="CK65" s="294"/>
      <c r="CL65" s="294"/>
      <c r="CM65" s="294"/>
      <c r="CN65" s="294"/>
      <c r="CO65" s="294"/>
      <c r="CP65" s="294"/>
      <c r="CQ65" s="294"/>
      <c r="CR65" s="294"/>
      <c r="CS65" s="294"/>
      <c r="CT65" s="294"/>
      <c r="CU65" s="294"/>
      <c r="CV65" s="294"/>
      <c r="CW65" s="294"/>
      <c r="CX65" s="294"/>
      <c r="CY65" s="294"/>
      <c r="CZ65" s="294"/>
      <c r="DA65" s="294"/>
      <c r="DB65" s="294"/>
      <c r="DC65" s="294"/>
      <c r="DD65" s="294"/>
      <c r="DE65" s="294"/>
      <c r="DF65" s="294"/>
      <c r="DG65" s="294"/>
      <c r="DH65" s="294"/>
      <c r="DI65" s="294"/>
      <c r="DJ65" s="294"/>
      <c r="DK65" s="294"/>
      <c r="DL65" s="294"/>
      <c r="DM65" s="294"/>
      <c r="DN65" s="294"/>
      <c r="DO65" s="294"/>
      <c r="DP65" s="294"/>
      <c r="DQ65" s="294"/>
      <c r="DR65" s="294"/>
      <c r="DS65" s="294"/>
      <c r="DT65" s="294"/>
      <c r="DU65" s="294"/>
      <c r="DV65" s="294"/>
      <c r="DW65" s="294"/>
      <c r="DX65" s="294"/>
      <c r="DY65" s="294"/>
      <c r="DZ65" s="294"/>
      <c r="EA65" s="294"/>
      <c r="EB65" s="287"/>
      <c r="EC65" s="287"/>
      <c r="ED65" s="287"/>
    </row>
    <row r="66" spans="21:134" ht="15" x14ac:dyDescent="0.25">
      <c r="U66" s="305" t="str">
        <f t="shared" si="1"/>
        <v/>
      </c>
      <c r="V66" s="290" t="s">
        <v>229</v>
      </c>
      <c r="W66" s="291" t="s">
        <v>229</v>
      </c>
      <c r="X66" s="292" t="s">
        <v>229</v>
      </c>
      <c r="Y66" s="293" t="s">
        <v>229</v>
      </c>
      <c r="Z66" s="294" t="s">
        <v>229</v>
      </c>
      <c r="AA66" s="294" t="s">
        <v>229</v>
      </c>
      <c r="AB66" s="294" t="s">
        <v>229</v>
      </c>
      <c r="AC66" s="294" t="s">
        <v>229</v>
      </c>
      <c r="AD66" s="294" t="s">
        <v>229</v>
      </c>
      <c r="AE66" s="294" t="s">
        <v>229</v>
      </c>
      <c r="AF66" s="294" t="s">
        <v>229</v>
      </c>
      <c r="AG66" s="294" t="s">
        <v>229</v>
      </c>
      <c r="AH66" s="294" t="s">
        <v>229</v>
      </c>
      <c r="AI66" s="294" t="s">
        <v>229</v>
      </c>
      <c r="AJ66" s="294" t="s">
        <v>229</v>
      </c>
      <c r="AK66" s="294" t="s">
        <v>229</v>
      </c>
      <c r="AL66" s="294" t="s">
        <v>229</v>
      </c>
      <c r="AM66" s="294" t="s">
        <v>229</v>
      </c>
      <c r="AN66" s="294" t="s">
        <v>229</v>
      </c>
      <c r="AO66" s="294" t="s">
        <v>229</v>
      </c>
      <c r="AP66" s="294" t="s">
        <v>229</v>
      </c>
      <c r="AQ66" s="294" t="s">
        <v>229</v>
      </c>
      <c r="AR66" s="294" t="s">
        <v>229</v>
      </c>
      <c r="AS66" s="294" t="s">
        <v>229</v>
      </c>
      <c r="AT66" s="294" t="s">
        <v>229</v>
      </c>
      <c r="AU66" s="294" t="s">
        <v>229</v>
      </c>
      <c r="AV66" s="294" t="s">
        <v>229</v>
      </c>
      <c r="AW66" s="294" t="s">
        <v>229</v>
      </c>
      <c r="AX66" s="294" t="s">
        <v>229</v>
      </c>
      <c r="AY66" s="294" t="s">
        <v>229</v>
      </c>
      <c r="AZ66" s="294" t="s">
        <v>229</v>
      </c>
      <c r="BA66" s="294" t="s">
        <v>229</v>
      </c>
      <c r="BB66" s="294" t="s">
        <v>229</v>
      </c>
      <c r="BC66" s="294" t="s">
        <v>229</v>
      </c>
      <c r="BD66" s="294" t="s">
        <v>229</v>
      </c>
      <c r="BE66" s="294" t="s">
        <v>229</v>
      </c>
      <c r="BF66" s="294" t="s">
        <v>229</v>
      </c>
      <c r="BG66" s="294" t="s">
        <v>229</v>
      </c>
      <c r="BH66" s="294"/>
      <c r="BI66" s="294"/>
      <c r="BJ66" s="294"/>
      <c r="BK66" s="294"/>
      <c r="BL66" s="294"/>
      <c r="BM66" s="294"/>
      <c r="BN66" s="294"/>
      <c r="BO66" s="294"/>
      <c r="BP66" s="294"/>
      <c r="BQ66" s="294"/>
      <c r="BR66" s="294"/>
      <c r="BS66" s="294"/>
      <c r="BT66" s="294"/>
      <c r="BU66" s="294"/>
      <c r="BV66" s="294"/>
      <c r="BW66" s="294"/>
      <c r="BX66" s="294"/>
      <c r="BY66" s="294"/>
      <c r="BZ66" s="294"/>
      <c r="CA66" s="294"/>
      <c r="CB66" s="294"/>
      <c r="CC66" s="294"/>
      <c r="CD66" s="294"/>
      <c r="CE66" s="294"/>
      <c r="CF66" s="294"/>
      <c r="CG66" s="294"/>
      <c r="CH66" s="294"/>
      <c r="CI66" s="294"/>
      <c r="CJ66" s="294"/>
      <c r="CK66" s="294"/>
      <c r="CL66" s="294"/>
      <c r="CM66" s="294"/>
      <c r="CN66" s="294"/>
      <c r="CO66" s="294"/>
      <c r="CP66" s="294"/>
      <c r="CQ66" s="294"/>
      <c r="CR66" s="294"/>
      <c r="CS66" s="294"/>
      <c r="CT66" s="294"/>
      <c r="CU66" s="294"/>
      <c r="CV66" s="294"/>
      <c r="CW66" s="294"/>
      <c r="CX66" s="294"/>
      <c r="CY66" s="294"/>
      <c r="CZ66" s="294"/>
      <c r="DA66" s="294"/>
      <c r="DB66" s="294"/>
      <c r="DC66" s="294"/>
      <c r="DD66" s="294"/>
      <c r="DE66" s="294"/>
      <c r="DF66" s="294"/>
      <c r="DG66" s="294"/>
      <c r="DH66" s="294"/>
      <c r="DI66" s="294"/>
      <c r="DJ66" s="294"/>
      <c r="DK66" s="294"/>
      <c r="DL66" s="294"/>
      <c r="DM66" s="294"/>
      <c r="DN66" s="294"/>
      <c r="DO66" s="294"/>
      <c r="DP66" s="294"/>
      <c r="DQ66" s="294"/>
      <c r="DR66" s="294"/>
      <c r="DS66" s="294"/>
      <c r="DT66" s="294"/>
      <c r="DU66" s="294"/>
      <c r="DV66" s="294"/>
      <c r="DW66" s="294"/>
      <c r="DX66" s="294"/>
      <c r="DY66" s="294"/>
      <c r="DZ66" s="294"/>
      <c r="EA66" s="294"/>
      <c r="EB66" s="287"/>
      <c r="EC66" s="287"/>
      <c r="ED66" s="287"/>
    </row>
    <row r="67" spans="21:134" ht="15" x14ac:dyDescent="0.25">
      <c r="U67" s="305" t="str">
        <f t="shared" si="1"/>
        <v/>
      </c>
      <c r="V67" s="290" t="s">
        <v>229</v>
      </c>
      <c r="W67" s="291" t="s">
        <v>229</v>
      </c>
      <c r="X67" s="292" t="s">
        <v>229</v>
      </c>
      <c r="Y67" s="293" t="s">
        <v>229</v>
      </c>
      <c r="Z67" s="294" t="s">
        <v>229</v>
      </c>
      <c r="AA67" s="294" t="s">
        <v>229</v>
      </c>
      <c r="AB67" s="294" t="s">
        <v>229</v>
      </c>
      <c r="AC67" s="294" t="s">
        <v>229</v>
      </c>
      <c r="AD67" s="294" t="s">
        <v>229</v>
      </c>
      <c r="AE67" s="294" t="s">
        <v>229</v>
      </c>
      <c r="AF67" s="294" t="s">
        <v>229</v>
      </c>
      <c r="AG67" s="294" t="s">
        <v>229</v>
      </c>
      <c r="AH67" s="294" t="s">
        <v>229</v>
      </c>
      <c r="AI67" s="294" t="s">
        <v>229</v>
      </c>
      <c r="AJ67" s="294" t="s">
        <v>229</v>
      </c>
      <c r="AK67" s="294" t="s">
        <v>229</v>
      </c>
      <c r="AL67" s="294" t="s">
        <v>229</v>
      </c>
      <c r="AM67" s="294" t="s">
        <v>229</v>
      </c>
      <c r="AN67" s="294" t="s">
        <v>229</v>
      </c>
      <c r="AO67" s="294" t="s">
        <v>229</v>
      </c>
      <c r="AP67" s="294" t="s">
        <v>229</v>
      </c>
      <c r="AQ67" s="294" t="s">
        <v>229</v>
      </c>
      <c r="AR67" s="294" t="s">
        <v>229</v>
      </c>
      <c r="AS67" s="294" t="s">
        <v>229</v>
      </c>
      <c r="AT67" s="294" t="s">
        <v>229</v>
      </c>
      <c r="AU67" s="294" t="s">
        <v>229</v>
      </c>
      <c r="AV67" s="294" t="s">
        <v>229</v>
      </c>
      <c r="AW67" s="294" t="s">
        <v>229</v>
      </c>
      <c r="AX67" s="294" t="s">
        <v>229</v>
      </c>
      <c r="AY67" s="294" t="s">
        <v>229</v>
      </c>
      <c r="AZ67" s="294" t="s">
        <v>229</v>
      </c>
      <c r="BA67" s="294" t="s">
        <v>229</v>
      </c>
      <c r="BB67" s="294" t="s">
        <v>229</v>
      </c>
      <c r="BC67" s="294" t="s">
        <v>229</v>
      </c>
      <c r="BD67" s="294" t="s">
        <v>229</v>
      </c>
      <c r="BE67" s="294" t="s">
        <v>229</v>
      </c>
      <c r="BF67" s="294" t="s">
        <v>229</v>
      </c>
      <c r="BG67" s="294" t="s">
        <v>229</v>
      </c>
      <c r="BH67" s="294"/>
      <c r="BI67" s="294"/>
      <c r="BJ67" s="294"/>
      <c r="BK67" s="294"/>
      <c r="BL67" s="294"/>
      <c r="BM67" s="294"/>
      <c r="BN67" s="294"/>
      <c r="BO67" s="294"/>
      <c r="BP67" s="294"/>
      <c r="BQ67" s="294"/>
      <c r="BR67" s="294"/>
      <c r="BS67" s="294"/>
      <c r="BT67" s="294"/>
      <c r="BU67" s="294"/>
      <c r="BV67" s="294"/>
      <c r="BW67" s="294"/>
      <c r="BX67" s="294"/>
      <c r="BY67" s="294"/>
      <c r="BZ67" s="294"/>
      <c r="CA67" s="294"/>
      <c r="CB67" s="294"/>
      <c r="CC67" s="294"/>
      <c r="CD67" s="294"/>
      <c r="CE67" s="294"/>
      <c r="CF67" s="294"/>
      <c r="CG67" s="294"/>
      <c r="CH67" s="294"/>
      <c r="CI67" s="294"/>
      <c r="CJ67" s="294"/>
      <c r="CK67" s="294"/>
      <c r="CL67" s="294"/>
      <c r="CM67" s="294"/>
      <c r="CN67" s="294"/>
      <c r="CO67" s="294"/>
      <c r="CP67" s="294"/>
      <c r="CQ67" s="294"/>
      <c r="CR67" s="294"/>
      <c r="CS67" s="294"/>
      <c r="CT67" s="294"/>
      <c r="CU67" s="294"/>
      <c r="CV67" s="294"/>
      <c r="CW67" s="294"/>
      <c r="CX67" s="294"/>
      <c r="CY67" s="294"/>
      <c r="CZ67" s="294"/>
      <c r="DA67" s="294"/>
      <c r="DB67" s="294"/>
      <c r="DC67" s="294"/>
      <c r="DD67" s="294"/>
      <c r="DE67" s="294"/>
      <c r="DF67" s="294"/>
      <c r="DG67" s="294"/>
      <c r="DH67" s="294"/>
      <c r="DI67" s="294"/>
      <c r="DJ67" s="294"/>
      <c r="DK67" s="294"/>
      <c r="DL67" s="294"/>
      <c r="DM67" s="294"/>
      <c r="DN67" s="294"/>
      <c r="DO67" s="294"/>
      <c r="DP67" s="294"/>
      <c r="DQ67" s="294"/>
      <c r="DR67" s="294"/>
      <c r="DS67" s="294"/>
      <c r="DT67" s="294"/>
      <c r="DU67" s="294"/>
      <c r="DV67" s="294"/>
      <c r="DW67" s="294"/>
      <c r="DX67" s="294"/>
      <c r="DY67" s="294"/>
      <c r="DZ67" s="294"/>
      <c r="EA67" s="294"/>
      <c r="EB67" s="287"/>
      <c r="EC67" s="287"/>
      <c r="ED67" s="287"/>
    </row>
    <row r="68" spans="21:134" ht="15" x14ac:dyDescent="0.25">
      <c r="U68" s="305" t="str">
        <f t="shared" si="1"/>
        <v/>
      </c>
      <c r="V68" s="290" t="s">
        <v>229</v>
      </c>
      <c r="W68" s="291" t="s">
        <v>229</v>
      </c>
      <c r="X68" s="292" t="s">
        <v>229</v>
      </c>
      <c r="Y68" s="293" t="s">
        <v>229</v>
      </c>
      <c r="Z68" s="294" t="s">
        <v>229</v>
      </c>
      <c r="AA68" s="294" t="s">
        <v>229</v>
      </c>
      <c r="AB68" s="294" t="s">
        <v>229</v>
      </c>
      <c r="AC68" s="294" t="s">
        <v>229</v>
      </c>
      <c r="AD68" s="294" t="s">
        <v>229</v>
      </c>
      <c r="AE68" s="294" t="s">
        <v>229</v>
      </c>
      <c r="AF68" s="294" t="s">
        <v>229</v>
      </c>
      <c r="AG68" s="294" t="s">
        <v>229</v>
      </c>
      <c r="AH68" s="294" t="s">
        <v>229</v>
      </c>
      <c r="AI68" s="294" t="s">
        <v>229</v>
      </c>
      <c r="AJ68" s="294" t="s">
        <v>229</v>
      </c>
      <c r="AK68" s="294" t="s">
        <v>229</v>
      </c>
      <c r="AL68" s="294" t="s">
        <v>229</v>
      </c>
      <c r="AM68" s="294" t="s">
        <v>229</v>
      </c>
      <c r="AN68" s="294" t="s">
        <v>229</v>
      </c>
      <c r="AO68" s="294" t="s">
        <v>229</v>
      </c>
      <c r="AP68" s="294" t="s">
        <v>229</v>
      </c>
      <c r="AQ68" s="294" t="s">
        <v>229</v>
      </c>
      <c r="AR68" s="294" t="s">
        <v>229</v>
      </c>
      <c r="AS68" s="294" t="s">
        <v>229</v>
      </c>
      <c r="AT68" s="294" t="s">
        <v>229</v>
      </c>
      <c r="AU68" s="294" t="s">
        <v>229</v>
      </c>
      <c r="AV68" s="294" t="s">
        <v>229</v>
      </c>
      <c r="AW68" s="294" t="s">
        <v>229</v>
      </c>
      <c r="AX68" s="294" t="s">
        <v>229</v>
      </c>
      <c r="AY68" s="294" t="s">
        <v>229</v>
      </c>
      <c r="AZ68" s="294" t="s">
        <v>229</v>
      </c>
      <c r="BA68" s="294" t="s">
        <v>229</v>
      </c>
      <c r="BB68" s="294" t="s">
        <v>229</v>
      </c>
      <c r="BC68" s="294" t="s">
        <v>229</v>
      </c>
      <c r="BD68" s="294" t="s">
        <v>229</v>
      </c>
      <c r="BE68" s="294" t="s">
        <v>229</v>
      </c>
      <c r="BF68" s="294" t="s">
        <v>229</v>
      </c>
      <c r="BG68" s="294" t="s">
        <v>229</v>
      </c>
      <c r="BH68" s="294"/>
      <c r="BI68" s="294"/>
      <c r="BJ68" s="294"/>
      <c r="BK68" s="294"/>
      <c r="BL68" s="294"/>
      <c r="BM68" s="294"/>
      <c r="BN68" s="294"/>
      <c r="BO68" s="294"/>
      <c r="BP68" s="294"/>
      <c r="BQ68" s="294"/>
      <c r="BR68" s="294"/>
      <c r="BS68" s="294"/>
      <c r="BT68" s="294"/>
      <c r="BU68" s="294"/>
      <c r="BV68" s="294"/>
      <c r="BW68" s="294"/>
      <c r="BX68" s="294"/>
      <c r="BY68" s="294"/>
      <c r="BZ68" s="294"/>
      <c r="CA68" s="294"/>
      <c r="CB68" s="294"/>
      <c r="CC68" s="294"/>
      <c r="CD68" s="294"/>
      <c r="CE68" s="294"/>
      <c r="CF68" s="294"/>
      <c r="CG68" s="294"/>
      <c r="CH68" s="294"/>
      <c r="CI68" s="294"/>
      <c r="CJ68" s="294"/>
      <c r="CK68" s="294"/>
      <c r="CL68" s="294"/>
      <c r="CM68" s="294"/>
      <c r="CN68" s="294"/>
      <c r="CO68" s="294"/>
      <c r="CP68" s="294"/>
      <c r="CQ68" s="294"/>
      <c r="CR68" s="294"/>
      <c r="CS68" s="294"/>
      <c r="CT68" s="294"/>
      <c r="CU68" s="294"/>
      <c r="CV68" s="294"/>
      <c r="CW68" s="294"/>
      <c r="CX68" s="294"/>
      <c r="CY68" s="294"/>
      <c r="CZ68" s="294"/>
      <c r="DA68" s="294"/>
      <c r="DB68" s="294"/>
      <c r="DC68" s="294"/>
      <c r="DD68" s="294"/>
      <c r="DE68" s="294"/>
      <c r="DF68" s="294"/>
      <c r="DG68" s="294"/>
      <c r="DH68" s="294"/>
      <c r="DI68" s="294"/>
      <c r="DJ68" s="294"/>
      <c r="DK68" s="294"/>
      <c r="DL68" s="294"/>
      <c r="DM68" s="294"/>
      <c r="DN68" s="294"/>
      <c r="DO68" s="294"/>
      <c r="DP68" s="294"/>
      <c r="DQ68" s="294"/>
      <c r="DR68" s="294"/>
      <c r="DS68" s="294"/>
      <c r="DT68" s="294"/>
      <c r="DU68" s="294"/>
      <c r="DV68" s="294"/>
      <c r="DW68" s="294"/>
      <c r="DX68" s="294"/>
      <c r="DY68" s="294"/>
      <c r="DZ68" s="294"/>
      <c r="EA68" s="294"/>
      <c r="EB68" s="287"/>
      <c r="EC68" s="287"/>
      <c r="ED68" s="287"/>
    </row>
    <row r="69" spans="21:134" ht="15" x14ac:dyDescent="0.25">
      <c r="U69" s="305" t="str">
        <f t="shared" ref="U69:U112" si="2">IF((ROW()-3)&lt;=LOOKUP($B$6,TimestepID,Duration),EDATE(U68,1),"")</f>
        <v/>
      </c>
      <c r="V69" s="290" t="s">
        <v>229</v>
      </c>
      <c r="W69" s="291" t="s">
        <v>229</v>
      </c>
      <c r="X69" s="292" t="s">
        <v>229</v>
      </c>
      <c r="Y69" s="293" t="s">
        <v>229</v>
      </c>
      <c r="Z69" s="294" t="s">
        <v>229</v>
      </c>
      <c r="AA69" s="294" t="s">
        <v>229</v>
      </c>
      <c r="AB69" s="294" t="s">
        <v>229</v>
      </c>
      <c r="AC69" s="294" t="s">
        <v>229</v>
      </c>
      <c r="AD69" s="294" t="s">
        <v>229</v>
      </c>
      <c r="AE69" s="294" t="s">
        <v>229</v>
      </c>
      <c r="AF69" s="294" t="s">
        <v>229</v>
      </c>
      <c r="AG69" s="294" t="s">
        <v>229</v>
      </c>
      <c r="AH69" s="294" t="s">
        <v>229</v>
      </c>
      <c r="AI69" s="294" t="s">
        <v>229</v>
      </c>
      <c r="AJ69" s="294" t="s">
        <v>229</v>
      </c>
      <c r="AK69" s="294" t="s">
        <v>229</v>
      </c>
      <c r="AL69" s="294" t="s">
        <v>229</v>
      </c>
      <c r="AM69" s="294" t="s">
        <v>229</v>
      </c>
      <c r="AN69" s="294" t="s">
        <v>229</v>
      </c>
      <c r="AO69" s="294" t="s">
        <v>229</v>
      </c>
      <c r="AP69" s="294" t="s">
        <v>229</v>
      </c>
      <c r="AQ69" s="294" t="s">
        <v>229</v>
      </c>
      <c r="AR69" s="294" t="s">
        <v>229</v>
      </c>
      <c r="AS69" s="294" t="s">
        <v>229</v>
      </c>
      <c r="AT69" s="294" t="s">
        <v>229</v>
      </c>
      <c r="AU69" s="294" t="s">
        <v>229</v>
      </c>
      <c r="AV69" s="294" t="s">
        <v>229</v>
      </c>
      <c r="AW69" s="294" t="s">
        <v>229</v>
      </c>
      <c r="AX69" s="294" t="s">
        <v>229</v>
      </c>
      <c r="AY69" s="294" t="s">
        <v>229</v>
      </c>
      <c r="AZ69" s="294" t="s">
        <v>229</v>
      </c>
      <c r="BA69" s="294" t="s">
        <v>229</v>
      </c>
      <c r="BB69" s="294" t="s">
        <v>229</v>
      </c>
      <c r="BC69" s="294" t="s">
        <v>229</v>
      </c>
      <c r="BD69" s="294" t="s">
        <v>229</v>
      </c>
      <c r="BE69" s="294" t="s">
        <v>229</v>
      </c>
      <c r="BF69" s="294" t="s">
        <v>229</v>
      </c>
      <c r="BG69" s="294" t="s">
        <v>229</v>
      </c>
      <c r="BH69" s="294"/>
      <c r="BI69" s="294"/>
      <c r="BJ69" s="294"/>
      <c r="BK69" s="294"/>
      <c r="BL69" s="294"/>
      <c r="BM69" s="294"/>
      <c r="BN69" s="294"/>
      <c r="BO69" s="294"/>
      <c r="BP69" s="294"/>
      <c r="BQ69" s="294"/>
      <c r="BR69" s="294"/>
      <c r="BS69" s="294"/>
      <c r="BT69" s="294"/>
      <c r="BU69" s="294"/>
      <c r="BV69" s="294"/>
      <c r="BW69" s="294"/>
      <c r="BX69" s="294"/>
      <c r="BY69" s="294"/>
      <c r="BZ69" s="294"/>
      <c r="CA69" s="294"/>
      <c r="CB69" s="294"/>
      <c r="CC69" s="294"/>
      <c r="CD69" s="294"/>
      <c r="CE69" s="294"/>
      <c r="CF69" s="294"/>
      <c r="CG69" s="294"/>
      <c r="CH69" s="294"/>
      <c r="CI69" s="294"/>
      <c r="CJ69" s="294"/>
      <c r="CK69" s="294"/>
      <c r="CL69" s="294"/>
      <c r="CM69" s="294"/>
      <c r="CN69" s="294"/>
      <c r="CO69" s="294"/>
      <c r="CP69" s="294"/>
      <c r="CQ69" s="294"/>
      <c r="CR69" s="294"/>
      <c r="CS69" s="294"/>
      <c r="CT69" s="294"/>
      <c r="CU69" s="294"/>
      <c r="CV69" s="294"/>
      <c r="CW69" s="294"/>
      <c r="CX69" s="294"/>
      <c r="CY69" s="294"/>
      <c r="CZ69" s="294"/>
      <c r="DA69" s="294"/>
      <c r="DB69" s="294"/>
      <c r="DC69" s="294"/>
      <c r="DD69" s="294"/>
      <c r="DE69" s="294"/>
      <c r="DF69" s="294"/>
      <c r="DG69" s="294"/>
      <c r="DH69" s="294"/>
      <c r="DI69" s="294"/>
      <c r="DJ69" s="294"/>
      <c r="DK69" s="294"/>
      <c r="DL69" s="294"/>
      <c r="DM69" s="294"/>
      <c r="DN69" s="294"/>
      <c r="DO69" s="294"/>
      <c r="DP69" s="294"/>
      <c r="DQ69" s="294"/>
      <c r="DR69" s="294"/>
      <c r="DS69" s="294"/>
      <c r="DT69" s="294"/>
      <c r="DU69" s="294"/>
      <c r="DV69" s="294"/>
      <c r="DW69" s="294"/>
      <c r="DX69" s="294"/>
      <c r="DY69" s="294"/>
      <c r="DZ69" s="294"/>
      <c r="EA69" s="294"/>
      <c r="EB69" s="287"/>
      <c r="EC69" s="287"/>
      <c r="ED69" s="287"/>
    </row>
    <row r="70" spans="21:134" ht="15" x14ac:dyDescent="0.25">
      <c r="U70" s="305" t="str">
        <f t="shared" si="2"/>
        <v/>
      </c>
      <c r="V70" s="290" t="s">
        <v>229</v>
      </c>
      <c r="W70" s="291" t="s">
        <v>229</v>
      </c>
      <c r="X70" s="292" t="s">
        <v>229</v>
      </c>
      <c r="Y70" s="293" t="s">
        <v>229</v>
      </c>
      <c r="Z70" s="294" t="s">
        <v>229</v>
      </c>
      <c r="AA70" s="294" t="s">
        <v>229</v>
      </c>
      <c r="AB70" s="294" t="s">
        <v>229</v>
      </c>
      <c r="AC70" s="294" t="s">
        <v>229</v>
      </c>
      <c r="AD70" s="294" t="s">
        <v>229</v>
      </c>
      <c r="AE70" s="294" t="s">
        <v>229</v>
      </c>
      <c r="AF70" s="294" t="s">
        <v>229</v>
      </c>
      <c r="AG70" s="294" t="s">
        <v>229</v>
      </c>
      <c r="AH70" s="294" t="s">
        <v>229</v>
      </c>
      <c r="AI70" s="294" t="s">
        <v>229</v>
      </c>
      <c r="AJ70" s="294" t="s">
        <v>229</v>
      </c>
      <c r="AK70" s="294" t="s">
        <v>229</v>
      </c>
      <c r="AL70" s="294" t="s">
        <v>229</v>
      </c>
      <c r="AM70" s="294" t="s">
        <v>229</v>
      </c>
      <c r="AN70" s="294" t="s">
        <v>229</v>
      </c>
      <c r="AO70" s="294" t="s">
        <v>229</v>
      </c>
      <c r="AP70" s="294" t="s">
        <v>229</v>
      </c>
      <c r="AQ70" s="294" t="s">
        <v>229</v>
      </c>
      <c r="AR70" s="294" t="s">
        <v>229</v>
      </c>
      <c r="AS70" s="294" t="s">
        <v>229</v>
      </c>
      <c r="AT70" s="294" t="s">
        <v>229</v>
      </c>
      <c r="AU70" s="294" t="s">
        <v>229</v>
      </c>
      <c r="AV70" s="294" t="s">
        <v>229</v>
      </c>
      <c r="AW70" s="294" t="s">
        <v>229</v>
      </c>
      <c r="AX70" s="294" t="s">
        <v>229</v>
      </c>
      <c r="AY70" s="294" t="s">
        <v>229</v>
      </c>
      <c r="AZ70" s="294" t="s">
        <v>229</v>
      </c>
      <c r="BA70" s="294" t="s">
        <v>229</v>
      </c>
      <c r="BB70" s="294" t="s">
        <v>229</v>
      </c>
      <c r="BC70" s="294" t="s">
        <v>229</v>
      </c>
      <c r="BD70" s="294" t="s">
        <v>229</v>
      </c>
      <c r="BE70" s="294" t="s">
        <v>229</v>
      </c>
      <c r="BF70" s="294" t="s">
        <v>229</v>
      </c>
      <c r="BG70" s="294" t="s">
        <v>229</v>
      </c>
      <c r="BH70" s="294"/>
      <c r="BI70" s="294"/>
      <c r="BJ70" s="294"/>
      <c r="BK70" s="294"/>
      <c r="BL70" s="294"/>
      <c r="BM70" s="294"/>
      <c r="BN70" s="294"/>
      <c r="BO70" s="294"/>
      <c r="BP70" s="294"/>
      <c r="BQ70" s="294"/>
      <c r="BR70" s="294"/>
      <c r="BS70" s="294"/>
      <c r="BT70" s="294"/>
      <c r="BU70" s="294"/>
      <c r="BV70" s="294"/>
      <c r="BW70" s="294"/>
      <c r="BX70" s="294"/>
      <c r="BY70" s="294"/>
      <c r="BZ70" s="294"/>
      <c r="CA70" s="294"/>
      <c r="CB70" s="294"/>
      <c r="CC70" s="294"/>
      <c r="CD70" s="294"/>
      <c r="CE70" s="294"/>
      <c r="CF70" s="294"/>
      <c r="CG70" s="294"/>
      <c r="CH70" s="294"/>
      <c r="CI70" s="294"/>
      <c r="CJ70" s="294"/>
      <c r="CK70" s="294"/>
      <c r="CL70" s="294"/>
      <c r="CM70" s="294"/>
      <c r="CN70" s="294"/>
      <c r="CO70" s="294"/>
      <c r="CP70" s="294"/>
      <c r="CQ70" s="294"/>
      <c r="CR70" s="294"/>
      <c r="CS70" s="294"/>
      <c r="CT70" s="294"/>
      <c r="CU70" s="294"/>
      <c r="CV70" s="294"/>
      <c r="CW70" s="294"/>
      <c r="CX70" s="294"/>
      <c r="CY70" s="294"/>
      <c r="CZ70" s="294"/>
      <c r="DA70" s="294"/>
      <c r="DB70" s="294"/>
      <c r="DC70" s="294"/>
      <c r="DD70" s="294"/>
      <c r="DE70" s="294"/>
      <c r="DF70" s="294"/>
      <c r="DG70" s="294"/>
      <c r="DH70" s="294"/>
      <c r="DI70" s="294"/>
      <c r="DJ70" s="294"/>
      <c r="DK70" s="294"/>
      <c r="DL70" s="294"/>
      <c r="DM70" s="294"/>
      <c r="DN70" s="294"/>
      <c r="DO70" s="294"/>
      <c r="DP70" s="294"/>
      <c r="DQ70" s="294"/>
      <c r="DR70" s="294"/>
      <c r="DS70" s="294"/>
      <c r="DT70" s="294"/>
      <c r="DU70" s="294"/>
      <c r="DV70" s="294"/>
      <c r="DW70" s="294"/>
      <c r="DX70" s="294"/>
      <c r="DY70" s="294"/>
      <c r="DZ70" s="294"/>
      <c r="EA70" s="294"/>
      <c r="EB70" s="287"/>
      <c r="EC70" s="287"/>
      <c r="ED70" s="287"/>
    </row>
    <row r="71" spans="21:134" ht="15" x14ac:dyDescent="0.25">
      <c r="U71" s="305" t="str">
        <f t="shared" si="2"/>
        <v/>
      </c>
      <c r="V71" s="290" t="s">
        <v>229</v>
      </c>
      <c r="W71" s="291" t="s">
        <v>229</v>
      </c>
      <c r="X71" s="292" t="s">
        <v>229</v>
      </c>
      <c r="Y71" s="293" t="s">
        <v>229</v>
      </c>
      <c r="Z71" s="294" t="s">
        <v>229</v>
      </c>
      <c r="AA71" s="294" t="s">
        <v>229</v>
      </c>
      <c r="AB71" s="294" t="s">
        <v>229</v>
      </c>
      <c r="AC71" s="294" t="s">
        <v>229</v>
      </c>
      <c r="AD71" s="294" t="s">
        <v>229</v>
      </c>
      <c r="AE71" s="294" t="s">
        <v>229</v>
      </c>
      <c r="AF71" s="294" t="s">
        <v>229</v>
      </c>
      <c r="AG71" s="294" t="s">
        <v>229</v>
      </c>
      <c r="AH71" s="294" t="s">
        <v>229</v>
      </c>
      <c r="AI71" s="294" t="s">
        <v>229</v>
      </c>
      <c r="AJ71" s="294" t="s">
        <v>229</v>
      </c>
      <c r="AK71" s="294" t="s">
        <v>229</v>
      </c>
      <c r="AL71" s="294" t="s">
        <v>229</v>
      </c>
      <c r="AM71" s="294" t="s">
        <v>229</v>
      </c>
      <c r="AN71" s="294" t="s">
        <v>229</v>
      </c>
      <c r="AO71" s="294" t="s">
        <v>229</v>
      </c>
      <c r="AP71" s="294" t="s">
        <v>229</v>
      </c>
      <c r="AQ71" s="294" t="s">
        <v>229</v>
      </c>
      <c r="AR71" s="294" t="s">
        <v>229</v>
      </c>
      <c r="AS71" s="294" t="s">
        <v>229</v>
      </c>
      <c r="AT71" s="294" t="s">
        <v>229</v>
      </c>
      <c r="AU71" s="294" t="s">
        <v>229</v>
      </c>
      <c r="AV71" s="294" t="s">
        <v>229</v>
      </c>
      <c r="AW71" s="294" t="s">
        <v>229</v>
      </c>
      <c r="AX71" s="294" t="s">
        <v>229</v>
      </c>
      <c r="AY71" s="294" t="s">
        <v>229</v>
      </c>
      <c r="AZ71" s="294" t="s">
        <v>229</v>
      </c>
      <c r="BA71" s="294" t="s">
        <v>229</v>
      </c>
      <c r="BB71" s="294" t="s">
        <v>229</v>
      </c>
      <c r="BC71" s="294" t="s">
        <v>229</v>
      </c>
      <c r="BD71" s="294" t="s">
        <v>229</v>
      </c>
      <c r="BE71" s="294" t="s">
        <v>229</v>
      </c>
      <c r="BF71" s="294" t="s">
        <v>229</v>
      </c>
      <c r="BG71" s="294" t="s">
        <v>229</v>
      </c>
      <c r="BH71" s="294"/>
      <c r="BI71" s="294"/>
      <c r="BJ71" s="294"/>
      <c r="BK71" s="294"/>
      <c r="BL71" s="294"/>
      <c r="BM71" s="294"/>
      <c r="BN71" s="294"/>
      <c r="BO71" s="294"/>
      <c r="BP71" s="294"/>
      <c r="BQ71" s="294"/>
      <c r="BR71" s="294"/>
      <c r="BS71" s="294"/>
      <c r="BT71" s="294"/>
      <c r="BU71" s="294"/>
      <c r="BV71" s="294"/>
      <c r="BW71" s="294"/>
      <c r="BX71" s="294"/>
      <c r="BY71" s="294"/>
      <c r="BZ71" s="294"/>
      <c r="CA71" s="294"/>
      <c r="CB71" s="294"/>
      <c r="CC71" s="294"/>
      <c r="CD71" s="294"/>
      <c r="CE71" s="294"/>
      <c r="CF71" s="294"/>
      <c r="CG71" s="294"/>
      <c r="CH71" s="294"/>
      <c r="CI71" s="294"/>
      <c r="CJ71" s="294"/>
      <c r="CK71" s="294"/>
      <c r="CL71" s="294"/>
      <c r="CM71" s="294"/>
      <c r="CN71" s="294"/>
      <c r="CO71" s="294"/>
      <c r="CP71" s="294"/>
      <c r="CQ71" s="294"/>
      <c r="CR71" s="294"/>
      <c r="CS71" s="294"/>
      <c r="CT71" s="294"/>
      <c r="CU71" s="294"/>
      <c r="CV71" s="294"/>
      <c r="CW71" s="294"/>
      <c r="CX71" s="294"/>
      <c r="CY71" s="294"/>
      <c r="CZ71" s="294"/>
      <c r="DA71" s="294"/>
      <c r="DB71" s="294"/>
      <c r="DC71" s="294"/>
      <c r="DD71" s="294"/>
      <c r="DE71" s="294"/>
      <c r="DF71" s="294"/>
      <c r="DG71" s="294"/>
      <c r="DH71" s="294"/>
      <c r="DI71" s="294"/>
      <c r="DJ71" s="294"/>
      <c r="DK71" s="294"/>
      <c r="DL71" s="294"/>
      <c r="DM71" s="294"/>
      <c r="DN71" s="294"/>
      <c r="DO71" s="294"/>
      <c r="DP71" s="294"/>
      <c r="DQ71" s="294"/>
      <c r="DR71" s="294"/>
      <c r="DS71" s="294"/>
      <c r="DT71" s="294"/>
      <c r="DU71" s="294"/>
      <c r="DV71" s="294"/>
      <c r="DW71" s="294"/>
      <c r="DX71" s="294"/>
      <c r="DY71" s="294"/>
      <c r="DZ71" s="294"/>
      <c r="EA71" s="294"/>
      <c r="EB71" s="287"/>
      <c r="EC71" s="287"/>
      <c r="ED71" s="287"/>
    </row>
    <row r="72" spans="21:134" ht="15" x14ac:dyDescent="0.25">
      <c r="U72" s="305" t="str">
        <f t="shared" si="2"/>
        <v/>
      </c>
      <c r="V72" s="290" t="s">
        <v>229</v>
      </c>
      <c r="W72" s="291" t="s">
        <v>229</v>
      </c>
      <c r="X72" s="292" t="s">
        <v>229</v>
      </c>
      <c r="Y72" s="293" t="s">
        <v>229</v>
      </c>
      <c r="Z72" s="306" t="s">
        <v>229</v>
      </c>
      <c r="AA72" s="306" t="s">
        <v>229</v>
      </c>
      <c r="AB72" s="306" t="s">
        <v>229</v>
      </c>
      <c r="AC72" s="306" t="s">
        <v>229</v>
      </c>
      <c r="AD72" s="306" t="s">
        <v>229</v>
      </c>
      <c r="AE72" s="306" t="s">
        <v>229</v>
      </c>
      <c r="AF72" s="306" t="s">
        <v>229</v>
      </c>
      <c r="AG72" s="306" t="s">
        <v>229</v>
      </c>
      <c r="AH72" s="306" t="s">
        <v>229</v>
      </c>
      <c r="AI72" s="306" t="s">
        <v>229</v>
      </c>
      <c r="AJ72" s="306" t="s">
        <v>229</v>
      </c>
      <c r="AK72" s="306" t="s">
        <v>229</v>
      </c>
      <c r="AL72" s="306" t="s">
        <v>229</v>
      </c>
      <c r="AM72" s="306" t="s">
        <v>229</v>
      </c>
      <c r="AN72" s="306" t="s">
        <v>229</v>
      </c>
      <c r="AO72" s="306" t="s">
        <v>229</v>
      </c>
      <c r="AP72" s="306" t="s">
        <v>229</v>
      </c>
      <c r="AQ72" s="306" t="s">
        <v>229</v>
      </c>
      <c r="AR72" s="306" t="s">
        <v>229</v>
      </c>
      <c r="AS72" s="306" t="s">
        <v>229</v>
      </c>
      <c r="AT72" s="306" t="s">
        <v>229</v>
      </c>
      <c r="AU72" s="306" t="s">
        <v>229</v>
      </c>
      <c r="AV72" s="306" t="s">
        <v>229</v>
      </c>
      <c r="AW72" s="306" t="s">
        <v>229</v>
      </c>
      <c r="AX72" s="306" t="s">
        <v>229</v>
      </c>
      <c r="AY72" s="306" t="s">
        <v>229</v>
      </c>
      <c r="AZ72" s="294" t="s">
        <v>229</v>
      </c>
      <c r="BA72" s="306" t="s">
        <v>229</v>
      </c>
      <c r="BB72" s="294" t="s">
        <v>229</v>
      </c>
      <c r="BC72" s="294" t="s">
        <v>229</v>
      </c>
      <c r="BD72" s="294" t="s">
        <v>229</v>
      </c>
      <c r="BE72" s="294" t="s">
        <v>229</v>
      </c>
      <c r="BF72" s="294" t="s">
        <v>229</v>
      </c>
      <c r="BG72" s="294" t="s">
        <v>229</v>
      </c>
      <c r="BH72" s="294"/>
      <c r="BI72" s="294"/>
      <c r="BJ72" s="294"/>
      <c r="BK72" s="294"/>
      <c r="BL72" s="294"/>
      <c r="BM72" s="294"/>
      <c r="BN72" s="294"/>
      <c r="BO72" s="294"/>
      <c r="BP72" s="294"/>
      <c r="BQ72" s="294"/>
      <c r="BR72" s="294"/>
      <c r="BS72" s="294"/>
      <c r="BT72" s="294"/>
      <c r="BU72" s="294"/>
      <c r="BV72" s="294"/>
      <c r="BW72" s="294"/>
      <c r="BX72" s="294"/>
      <c r="BY72" s="294"/>
      <c r="BZ72" s="294"/>
      <c r="CA72" s="294"/>
      <c r="CB72" s="294"/>
      <c r="CC72" s="294"/>
      <c r="CD72" s="294"/>
      <c r="CE72" s="294"/>
      <c r="CF72" s="294"/>
      <c r="CG72" s="294"/>
      <c r="CH72" s="294"/>
      <c r="CI72" s="294"/>
      <c r="CJ72" s="294"/>
      <c r="CK72" s="294"/>
      <c r="CL72" s="294"/>
      <c r="CM72" s="294"/>
      <c r="CN72" s="294"/>
      <c r="CO72" s="294"/>
      <c r="CP72" s="294"/>
      <c r="CQ72" s="294"/>
      <c r="CR72" s="294"/>
      <c r="CS72" s="294"/>
      <c r="CT72" s="294"/>
      <c r="CU72" s="294"/>
      <c r="CV72" s="294"/>
      <c r="CW72" s="294"/>
      <c r="CX72" s="294"/>
      <c r="CY72" s="294"/>
      <c r="CZ72" s="294"/>
      <c r="DA72" s="294"/>
      <c r="DB72" s="294"/>
      <c r="DC72" s="294"/>
      <c r="DD72" s="294"/>
      <c r="DE72" s="294"/>
      <c r="DF72" s="294"/>
      <c r="DG72" s="294"/>
      <c r="DH72" s="294"/>
      <c r="DI72" s="294"/>
      <c r="DJ72" s="294"/>
      <c r="DK72" s="294"/>
      <c r="DL72" s="294"/>
      <c r="DM72" s="294"/>
      <c r="DN72" s="294"/>
      <c r="DO72" s="294"/>
      <c r="DP72" s="294"/>
      <c r="DQ72" s="294"/>
      <c r="DR72" s="294"/>
      <c r="DS72" s="294"/>
      <c r="DT72" s="294"/>
      <c r="DU72" s="294"/>
      <c r="DV72" s="294"/>
      <c r="DW72" s="294"/>
      <c r="DX72" s="294"/>
      <c r="DY72" s="294"/>
      <c r="DZ72" s="294"/>
      <c r="EA72" s="294"/>
      <c r="EB72" s="287"/>
      <c r="EC72" s="287"/>
      <c r="ED72" s="287"/>
    </row>
    <row r="73" spans="21:134" ht="15" x14ac:dyDescent="0.25">
      <c r="U73" s="305" t="str">
        <f t="shared" si="2"/>
        <v/>
      </c>
      <c r="V73" s="290" t="s">
        <v>229</v>
      </c>
      <c r="W73" s="291" t="s">
        <v>229</v>
      </c>
      <c r="X73" s="292" t="s">
        <v>229</v>
      </c>
      <c r="Y73" s="293" t="s">
        <v>229</v>
      </c>
      <c r="Z73" s="306" t="s">
        <v>229</v>
      </c>
      <c r="AA73" s="306" t="s">
        <v>229</v>
      </c>
      <c r="AB73" s="306" t="s">
        <v>229</v>
      </c>
      <c r="AC73" s="306" t="s">
        <v>229</v>
      </c>
      <c r="AD73" s="306" t="s">
        <v>229</v>
      </c>
      <c r="AE73" s="306" t="s">
        <v>229</v>
      </c>
      <c r="AF73" s="306" t="s">
        <v>229</v>
      </c>
      <c r="AG73" s="306" t="s">
        <v>229</v>
      </c>
      <c r="AH73" s="306" t="s">
        <v>229</v>
      </c>
      <c r="AI73" s="306" t="s">
        <v>229</v>
      </c>
      <c r="AJ73" s="306" t="s">
        <v>229</v>
      </c>
      <c r="AK73" s="306" t="s">
        <v>229</v>
      </c>
      <c r="AL73" s="306" t="s">
        <v>229</v>
      </c>
      <c r="AM73" s="306" t="s">
        <v>229</v>
      </c>
      <c r="AN73" s="306" t="s">
        <v>229</v>
      </c>
      <c r="AO73" s="306" t="s">
        <v>229</v>
      </c>
      <c r="AP73" s="306" t="s">
        <v>229</v>
      </c>
      <c r="AQ73" s="306" t="s">
        <v>229</v>
      </c>
      <c r="AR73" s="306" t="s">
        <v>229</v>
      </c>
      <c r="AS73" s="306" t="s">
        <v>229</v>
      </c>
      <c r="AT73" s="306" t="s">
        <v>229</v>
      </c>
      <c r="AU73" s="306" t="s">
        <v>229</v>
      </c>
      <c r="AV73" s="306" t="s">
        <v>229</v>
      </c>
      <c r="AW73" s="306" t="s">
        <v>229</v>
      </c>
      <c r="AX73" s="306" t="s">
        <v>229</v>
      </c>
      <c r="AY73" s="306" t="s">
        <v>229</v>
      </c>
      <c r="AZ73" s="294" t="s">
        <v>229</v>
      </c>
      <c r="BA73" s="306" t="s">
        <v>229</v>
      </c>
      <c r="BB73" s="294" t="s">
        <v>229</v>
      </c>
      <c r="BC73" s="294" t="s">
        <v>229</v>
      </c>
      <c r="BD73" s="294" t="s">
        <v>229</v>
      </c>
      <c r="BE73" s="294" t="s">
        <v>229</v>
      </c>
      <c r="BF73" s="294" t="s">
        <v>229</v>
      </c>
      <c r="BG73" s="294" t="s">
        <v>229</v>
      </c>
      <c r="BH73" s="294"/>
      <c r="BI73" s="294"/>
      <c r="BJ73" s="294"/>
      <c r="BK73" s="294"/>
      <c r="BL73" s="294"/>
      <c r="BM73" s="294"/>
      <c r="BN73" s="294"/>
      <c r="BO73" s="294"/>
      <c r="BP73" s="294"/>
      <c r="BQ73" s="294"/>
      <c r="BR73" s="294"/>
      <c r="BS73" s="294"/>
      <c r="BT73" s="294"/>
      <c r="BU73" s="294"/>
      <c r="BV73" s="294"/>
      <c r="BW73" s="294"/>
      <c r="BX73" s="294"/>
      <c r="BY73" s="294"/>
      <c r="BZ73" s="294"/>
      <c r="CA73" s="294"/>
      <c r="CB73" s="294"/>
      <c r="CC73" s="294"/>
      <c r="CD73" s="294"/>
      <c r="CE73" s="294"/>
      <c r="CF73" s="294"/>
      <c r="CG73" s="294"/>
      <c r="CH73" s="294"/>
      <c r="CI73" s="294"/>
      <c r="CJ73" s="294"/>
      <c r="CK73" s="294"/>
      <c r="CL73" s="294"/>
      <c r="CM73" s="294"/>
      <c r="CN73" s="294"/>
      <c r="CO73" s="294"/>
      <c r="CP73" s="294"/>
      <c r="CQ73" s="294"/>
      <c r="CR73" s="294"/>
      <c r="CS73" s="294"/>
      <c r="CT73" s="294"/>
      <c r="CU73" s="294"/>
      <c r="CV73" s="294"/>
      <c r="CW73" s="294"/>
      <c r="CX73" s="294"/>
      <c r="CY73" s="294"/>
      <c r="CZ73" s="294"/>
      <c r="DA73" s="294"/>
      <c r="DB73" s="294"/>
      <c r="DC73" s="294"/>
      <c r="DD73" s="294"/>
      <c r="DE73" s="294"/>
      <c r="DF73" s="294"/>
      <c r="DG73" s="294"/>
      <c r="DH73" s="294"/>
      <c r="DI73" s="294"/>
      <c r="DJ73" s="294"/>
      <c r="DK73" s="294"/>
      <c r="DL73" s="294"/>
      <c r="DM73" s="294"/>
      <c r="DN73" s="294"/>
      <c r="DO73" s="294"/>
      <c r="DP73" s="294"/>
      <c r="DQ73" s="294"/>
      <c r="DR73" s="294"/>
      <c r="DS73" s="294"/>
      <c r="DT73" s="294"/>
      <c r="DU73" s="294"/>
      <c r="DV73" s="294"/>
      <c r="DW73" s="294"/>
      <c r="DX73" s="294"/>
      <c r="DY73" s="294"/>
      <c r="DZ73" s="294"/>
      <c r="EA73" s="294"/>
      <c r="EB73" s="287"/>
      <c r="EC73" s="287"/>
      <c r="ED73" s="287"/>
    </row>
    <row r="74" spans="21:134" ht="15" x14ac:dyDescent="0.25">
      <c r="U74" s="305" t="str">
        <f t="shared" si="2"/>
        <v/>
      </c>
      <c r="V74" s="290" t="s">
        <v>229</v>
      </c>
      <c r="W74" s="291" t="s">
        <v>229</v>
      </c>
      <c r="X74" s="292" t="s">
        <v>229</v>
      </c>
      <c r="Y74" s="293" t="s">
        <v>229</v>
      </c>
      <c r="Z74" s="306" t="s">
        <v>229</v>
      </c>
      <c r="AA74" s="306" t="s">
        <v>229</v>
      </c>
      <c r="AB74" s="306" t="s">
        <v>229</v>
      </c>
      <c r="AC74" s="306" t="s">
        <v>229</v>
      </c>
      <c r="AD74" s="306" t="s">
        <v>229</v>
      </c>
      <c r="AE74" s="306" t="s">
        <v>229</v>
      </c>
      <c r="AF74" s="306" t="s">
        <v>229</v>
      </c>
      <c r="AG74" s="306" t="s">
        <v>229</v>
      </c>
      <c r="AH74" s="306" t="s">
        <v>229</v>
      </c>
      <c r="AI74" s="306" t="s">
        <v>229</v>
      </c>
      <c r="AJ74" s="306" t="s">
        <v>229</v>
      </c>
      <c r="AK74" s="306" t="s">
        <v>229</v>
      </c>
      <c r="AL74" s="306" t="s">
        <v>229</v>
      </c>
      <c r="AM74" s="306" t="s">
        <v>229</v>
      </c>
      <c r="AN74" s="306" t="s">
        <v>229</v>
      </c>
      <c r="AO74" s="306" t="s">
        <v>229</v>
      </c>
      <c r="AP74" s="306" t="s">
        <v>229</v>
      </c>
      <c r="AQ74" s="306" t="s">
        <v>229</v>
      </c>
      <c r="AR74" s="306" t="s">
        <v>229</v>
      </c>
      <c r="AS74" s="306" t="s">
        <v>229</v>
      </c>
      <c r="AT74" s="306" t="s">
        <v>229</v>
      </c>
      <c r="AU74" s="306" t="s">
        <v>229</v>
      </c>
      <c r="AV74" s="306" t="s">
        <v>229</v>
      </c>
      <c r="AW74" s="306" t="s">
        <v>229</v>
      </c>
      <c r="AX74" s="306" t="s">
        <v>229</v>
      </c>
      <c r="AY74" s="306" t="s">
        <v>229</v>
      </c>
      <c r="AZ74" s="294" t="s">
        <v>229</v>
      </c>
      <c r="BA74" s="306" t="s">
        <v>229</v>
      </c>
      <c r="BB74" s="294" t="s">
        <v>229</v>
      </c>
      <c r="BC74" s="294" t="s">
        <v>229</v>
      </c>
      <c r="BD74" s="294" t="s">
        <v>229</v>
      </c>
      <c r="BE74" s="294" t="s">
        <v>229</v>
      </c>
      <c r="BF74" s="294" t="s">
        <v>229</v>
      </c>
      <c r="BG74" s="294" t="s">
        <v>229</v>
      </c>
      <c r="BH74" s="294"/>
      <c r="BI74" s="294"/>
      <c r="BJ74" s="294"/>
      <c r="BK74" s="294"/>
      <c r="BL74" s="294"/>
      <c r="BM74" s="294"/>
      <c r="BN74" s="294"/>
      <c r="BO74" s="294"/>
      <c r="BP74" s="294"/>
      <c r="BQ74" s="294"/>
      <c r="BR74" s="294"/>
      <c r="BS74" s="294"/>
      <c r="BT74" s="294"/>
      <c r="BU74" s="294"/>
      <c r="BV74" s="294"/>
      <c r="BW74" s="294"/>
      <c r="BX74" s="294"/>
      <c r="BY74" s="294"/>
      <c r="BZ74" s="294"/>
      <c r="CA74" s="294"/>
      <c r="CB74" s="294"/>
      <c r="CC74" s="294"/>
      <c r="CD74" s="294"/>
      <c r="CE74" s="294"/>
      <c r="CF74" s="294"/>
      <c r="CG74" s="294"/>
      <c r="CH74" s="294"/>
      <c r="CI74" s="294"/>
      <c r="CJ74" s="294"/>
      <c r="CK74" s="294"/>
      <c r="CL74" s="294"/>
      <c r="CM74" s="294"/>
      <c r="CN74" s="294"/>
      <c r="CO74" s="294"/>
      <c r="CP74" s="294"/>
      <c r="CQ74" s="294"/>
      <c r="CR74" s="294"/>
      <c r="CS74" s="294"/>
      <c r="CT74" s="294"/>
      <c r="CU74" s="294"/>
      <c r="CV74" s="294"/>
      <c r="CW74" s="294"/>
      <c r="CX74" s="294"/>
      <c r="CY74" s="294"/>
      <c r="CZ74" s="294"/>
      <c r="DA74" s="294"/>
      <c r="DB74" s="294"/>
      <c r="DC74" s="294"/>
      <c r="DD74" s="294"/>
      <c r="DE74" s="294"/>
      <c r="DF74" s="294"/>
      <c r="DG74" s="294"/>
      <c r="DH74" s="294"/>
      <c r="DI74" s="294"/>
      <c r="DJ74" s="294"/>
      <c r="DK74" s="294"/>
      <c r="DL74" s="294"/>
      <c r="DM74" s="294"/>
      <c r="DN74" s="294"/>
      <c r="DO74" s="294"/>
      <c r="DP74" s="294"/>
      <c r="DQ74" s="294"/>
      <c r="DR74" s="294"/>
      <c r="DS74" s="294"/>
      <c r="DT74" s="294"/>
      <c r="DU74" s="294"/>
      <c r="DV74" s="294"/>
      <c r="DW74" s="294"/>
      <c r="DX74" s="294"/>
      <c r="DY74" s="294"/>
      <c r="DZ74" s="294"/>
      <c r="EA74" s="294"/>
      <c r="EB74" s="287"/>
      <c r="EC74" s="287"/>
      <c r="ED74" s="287"/>
    </row>
    <row r="75" spans="21:134" ht="15" x14ac:dyDescent="0.25">
      <c r="U75" s="305" t="str">
        <f t="shared" si="2"/>
        <v/>
      </c>
      <c r="V75" s="290" t="s">
        <v>229</v>
      </c>
      <c r="W75" s="291" t="s">
        <v>229</v>
      </c>
      <c r="X75" s="292" t="s">
        <v>229</v>
      </c>
      <c r="Y75" s="293" t="s">
        <v>229</v>
      </c>
      <c r="Z75" s="306" t="s">
        <v>229</v>
      </c>
      <c r="AA75" s="306" t="s">
        <v>229</v>
      </c>
      <c r="AB75" s="306" t="s">
        <v>229</v>
      </c>
      <c r="AC75" s="306" t="s">
        <v>229</v>
      </c>
      <c r="AD75" s="306" t="s">
        <v>229</v>
      </c>
      <c r="AE75" s="306" t="s">
        <v>229</v>
      </c>
      <c r="AF75" s="306" t="s">
        <v>229</v>
      </c>
      <c r="AG75" s="306" t="s">
        <v>229</v>
      </c>
      <c r="AH75" s="306" t="s">
        <v>229</v>
      </c>
      <c r="AI75" s="306" t="s">
        <v>229</v>
      </c>
      <c r="AJ75" s="306" t="s">
        <v>229</v>
      </c>
      <c r="AK75" s="306" t="s">
        <v>229</v>
      </c>
      <c r="AL75" s="306" t="s">
        <v>229</v>
      </c>
      <c r="AM75" s="306" t="s">
        <v>229</v>
      </c>
      <c r="AN75" s="306" t="s">
        <v>229</v>
      </c>
      <c r="AO75" s="306" t="s">
        <v>229</v>
      </c>
      <c r="AP75" s="306" t="s">
        <v>229</v>
      </c>
      <c r="AQ75" s="306" t="s">
        <v>229</v>
      </c>
      <c r="AR75" s="306" t="s">
        <v>229</v>
      </c>
      <c r="AS75" s="306" t="s">
        <v>229</v>
      </c>
      <c r="AT75" s="306" t="s">
        <v>229</v>
      </c>
      <c r="AU75" s="306" t="s">
        <v>229</v>
      </c>
      <c r="AV75" s="306" t="s">
        <v>229</v>
      </c>
      <c r="AW75" s="306" t="s">
        <v>229</v>
      </c>
      <c r="AX75" s="306" t="s">
        <v>229</v>
      </c>
      <c r="AY75" s="306" t="s">
        <v>229</v>
      </c>
      <c r="AZ75" s="294" t="s">
        <v>229</v>
      </c>
      <c r="BA75" s="306" t="s">
        <v>229</v>
      </c>
      <c r="BB75" s="294" t="s">
        <v>229</v>
      </c>
      <c r="BC75" s="294" t="s">
        <v>229</v>
      </c>
      <c r="BD75" s="294" t="s">
        <v>229</v>
      </c>
      <c r="BE75" s="294" t="s">
        <v>229</v>
      </c>
      <c r="BF75" s="294" t="s">
        <v>229</v>
      </c>
      <c r="BG75" s="294" t="s">
        <v>229</v>
      </c>
      <c r="BH75" s="294"/>
      <c r="BI75" s="294"/>
      <c r="BJ75" s="294"/>
      <c r="BK75" s="294"/>
      <c r="BL75" s="294"/>
      <c r="BM75" s="294"/>
      <c r="BN75" s="294"/>
      <c r="BO75" s="294"/>
      <c r="BP75" s="294"/>
      <c r="BQ75" s="294"/>
      <c r="BR75" s="294"/>
      <c r="BS75" s="294"/>
      <c r="BT75" s="294"/>
      <c r="BU75" s="294"/>
      <c r="BV75" s="294"/>
      <c r="BW75" s="294"/>
      <c r="BX75" s="294"/>
      <c r="BY75" s="294"/>
      <c r="BZ75" s="294"/>
      <c r="CA75" s="294"/>
      <c r="CB75" s="294"/>
      <c r="CC75" s="294"/>
      <c r="CD75" s="294"/>
      <c r="CE75" s="294"/>
      <c r="CF75" s="294"/>
      <c r="CG75" s="294"/>
      <c r="CH75" s="294"/>
      <c r="CI75" s="294"/>
      <c r="CJ75" s="294"/>
      <c r="CK75" s="294"/>
      <c r="CL75" s="294"/>
      <c r="CM75" s="294"/>
      <c r="CN75" s="294"/>
      <c r="CO75" s="294"/>
      <c r="CP75" s="294"/>
      <c r="CQ75" s="294"/>
      <c r="CR75" s="294"/>
      <c r="CS75" s="294"/>
      <c r="CT75" s="294"/>
      <c r="CU75" s="294"/>
      <c r="CV75" s="294"/>
      <c r="CW75" s="294"/>
      <c r="CX75" s="294"/>
      <c r="CY75" s="294"/>
      <c r="CZ75" s="294"/>
      <c r="DA75" s="294"/>
      <c r="DB75" s="294"/>
      <c r="DC75" s="294"/>
      <c r="DD75" s="294"/>
      <c r="DE75" s="294"/>
      <c r="DF75" s="294"/>
      <c r="DG75" s="294"/>
      <c r="DH75" s="294"/>
      <c r="DI75" s="294"/>
      <c r="DJ75" s="294"/>
      <c r="DK75" s="294"/>
      <c r="DL75" s="294"/>
      <c r="DM75" s="294"/>
      <c r="DN75" s="294"/>
      <c r="DO75" s="294"/>
      <c r="DP75" s="294"/>
      <c r="DQ75" s="294"/>
      <c r="DR75" s="294"/>
      <c r="DS75" s="294"/>
      <c r="DT75" s="294"/>
      <c r="DU75" s="294"/>
      <c r="DV75" s="294"/>
      <c r="DW75" s="294"/>
      <c r="DX75" s="294"/>
      <c r="DY75" s="294"/>
      <c r="DZ75" s="294"/>
      <c r="EA75" s="294"/>
      <c r="EB75" s="287"/>
      <c r="EC75" s="287"/>
      <c r="ED75" s="287"/>
    </row>
    <row r="76" spans="21:134" ht="15" x14ac:dyDescent="0.25">
      <c r="U76" s="305" t="str">
        <f t="shared" si="2"/>
        <v/>
      </c>
      <c r="V76" s="290" t="s">
        <v>229</v>
      </c>
      <c r="W76" s="291" t="s">
        <v>229</v>
      </c>
      <c r="X76" s="292" t="s">
        <v>229</v>
      </c>
      <c r="Y76" s="293" t="s">
        <v>229</v>
      </c>
      <c r="Z76" s="306" t="s">
        <v>229</v>
      </c>
      <c r="AA76" s="306" t="s">
        <v>229</v>
      </c>
      <c r="AB76" s="306" t="s">
        <v>229</v>
      </c>
      <c r="AC76" s="306" t="s">
        <v>229</v>
      </c>
      <c r="AD76" s="306" t="s">
        <v>229</v>
      </c>
      <c r="AE76" s="306" t="s">
        <v>229</v>
      </c>
      <c r="AF76" s="306" t="s">
        <v>229</v>
      </c>
      <c r="AG76" s="306" t="s">
        <v>229</v>
      </c>
      <c r="AH76" s="306" t="s">
        <v>229</v>
      </c>
      <c r="AI76" s="306" t="s">
        <v>229</v>
      </c>
      <c r="AJ76" s="306" t="s">
        <v>229</v>
      </c>
      <c r="AK76" s="306" t="s">
        <v>229</v>
      </c>
      <c r="AL76" s="306" t="s">
        <v>229</v>
      </c>
      <c r="AM76" s="306" t="s">
        <v>229</v>
      </c>
      <c r="AN76" s="306" t="s">
        <v>229</v>
      </c>
      <c r="AO76" s="306" t="s">
        <v>229</v>
      </c>
      <c r="AP76" s="306" t="s">
        <v>229</v>
      </c>
      <c r="AQ76" s="306" t="s">
        <v>229</v>
      </c>
      <c r="AR76" s="306" t="s">
        <v>229</v>
      </c>
      <c r="AS76" s="306" t="s">
        <v>229</v>
      </c>
      <c r="AT76" s="306" t="s">
        <v>229</v>
      </c>
      <c r="AU76" s="306" t="s">
        <v>229</v>
      </c>
      <c r="AV76" s="306" t="s">
        <v>229</v>
      </c>
      <c r="AW76" s="306" t="s">
        <v>229</v>
      </c>
      <c r="AX76" s="306" t="s">
        <v>229</v>
      </c>
      <c r="AY76" s="306" t="s">
        <v>229</v>
      </c>
      <c r="AZ76" s="294" t="s">
        <v>229</v>
      </c>
      <c r="BA76" s="306" t="s">
        <v>229</v>
      </c>
      <c r="BB76" s="294" t="s">
        <v>229</v>
      </c>
      <c r="BC76" s="294" t="s">
        <v>229</v>
      </c>
      <c r="BD76" s="294" t="s">
        <v>229</v>
      </c>
      <c r="BE76" s="294" t="s">
        <v>229</v>
      </c>
      <c r="BF76" s="294" t="s">
        <v>229</v>
      </c>
      <c r="BG76" s="294" t="s">
        <v>229</v>
      </c>
      <c r="BH76" s="294"/>
      <c r="BI76" s="294"/>
      <c r="BJ76" s="294"/>
      <c r="BK76" s="294"/>
      <c r="BL76" s="294"/>
      <c r="BM76" s="294"/>
      <c r="BN76" s="294"/>
      <c r="BO76" s="294"/>
      <c r="BP76" s="294"/>
      <c r="BQ76" s="294"/>
      <c r="BR76" s="294"/>
      <c r="BS76" s="294"/>
      <c r="BT76" s="294"/>
      <c r="BU76" s="294"/>
      <c r="BV76" s="294"/>
      <c r="BW76" s="294"/>
      <c r="BX76" s="294"/>
      <c r="BY76" s="294"/>
      <c r="BZ76" s="294"/>
      <c r="CA76" s="294"/>
      <c r="CB76" s="294"/>
      <c r="CC76" s="294"/>
      <c r="CD76" s="294"/>
      <c r="CE76" s="294"/>
      <c r="CF76" s="294"/>
      <c r="CG76" s="294"/>
      <c r="CH76" s="294"/>
      <c r="CI76" s="294"/>
      <c r="CJ76" s="294"/>
      <c r="CK76" s="294"/>
      <c r="CL76" s="294"/>
      <c r="CM76" s="294"/>
      <c r="CN76" s="294"/>
      <c r="CO76" s="294"/>
      <c r="CP76" s="294"/>
      <c r="CQ76" s="294"/>
      <c r="CR76" s="294"/>
      <c r="CS76" s="294"/>
      <c r="CT76" s="294"/>
      <c r="CU76" s="294"/>
      <c r="CV76" s="294"/>
      <c r="CW76" s="294"/>
      <c r="CX76" s="294"/>
      <c r="CY76" s="294"/>
      <c r="CZ76" s="294"/>
      <c r="DA76" s="294"/>
      <c r="DB76" s="294"/>
      <c r="DC76" s="294"/>
      <c r="DD76" s="294"/>
      <c r="DE76" s="294"/>
      <c r="DF76" s="294"/>
      <c r="DG76" s="294"/>
      <c r="DH76" s="294"/>
      <c r="DI76" s="294"/>
      <c r="DJ76" s="294"/>
      <c r="DK76" s="294"/>
      <c r="DL76" s="294"/>
      <c r="DM76" s="294"/>
      <c r="DN76" s="294"/>
      <c r="DO76" s="294"/>
      <c r="DP76" s="294"/>
      <c r="DQ76" s="294"/>
      <c r="DR76" s="294"/>
      <c r="DS76" s="294"/>
      <c r="DT76" s="294"/>
      <c r="DU76" s="294"/>
      <c r="DV76" s="294"/>
      <c r="DW76" s="294"/>
      <c r="DX76" s="294"/>
      <c r="DY76" s="294"/>
      <c r="DZ76" s="294"/>
      <c r="EA76" s="294"/>
      <c r="EB76" s="287"/>
      <c r="EC76" s="287"/>
      <c r="ED76" s="287"/>
    </row>
    <row r="77" spans="21:134" ht="15" x14ac:dyDescent="0.25">
      <c r="U77" s="305" t="str">
        <f t="shared" si="2"/>
        <v/>
      </c>
      <c r="V77" s="290" t="s">
        <v>229</v>
      </c>
      <c r="W77" s="291" t="s">
        <v>229</v>
      </c>
      <c r="X77" s="292" t="s">
        <v>229</v>
      </c>
      <c r="Y77" s="293" t="s">
        <v>229</v>
      </c>
      <c r="Z77" s="306" t="s">
        <v>229</v>
      </c>
      <c r="AA77" s="306" t="s">
        <v>229</v>
      </c>
      <c r="AB77" s="306" t="s">
        <v>229</v>
      </c>
      <c r="AC77" s="306" t="s">
        <v>229</v>
      </c>
      <c r="AD77" s="306" t="s">
        <v>229</v>
      </c>
      <c r="AE77" s="306" t="s">
        <v>229</v>
      </c>
      <c r="AF77" s="306" t="s">
        <v>229</v>
      </c>
      <c r="AG77" s="306" t="s">
        <v>229</v>
      </c>
      <c r="AH77" s="306" t="s">
        <v>229</v>
      </c>
      <c r="AI77" s="306" t="s">
        <v>229</v>
      </c>
      <c r="AJ77" s="306" t="s">
        <v>229</v>
      </c>
      <c r="AK77" s="306" t="s">
        <v>229</v>
      </c>
      <c r="AL77" s="306" t="s">
        <v>229</v>
      </c>
      <c r="AM77" s="306" t="s">
        <v>229</v>
      </c>
      <c r="AN77" s="306" t="s">
        <v>229</v>
      </c>
      <c r="AO77" s="306" t="s">
        <v>229</v>
      </c>
      <c r="AP77" s="306" t="s">
        <v>229</v>
      </c>
      <c r="AQ77" s="306" t="s">
        <v>229</v>
      </c>
      <c r="AR77" s="306" t="s">
        <v>229</v>
      </c>
      <c r="AS77" s="306" t="s">
        <v>229</v>
      </c>
      <c r="AT77" s="306" t="s">
        <v>229</v>
      </c>
      <c r="AU77" s="306" t="s">
        <v>229</v>
      </c>
      <c r="AV77" s="306" t="s">
        <v>229</v>
      </c>
      <c r="AW77" s="306" t="s">
        <v>229</v>
      </c>
      <c r="AX77" s="306" t="s">
        <v>229</v>
      </c>
      <c r="AY77" s="306" t="s">
        <v>229</v>
      </c>
      <c r="AZ77" s="294" t="s">
        <v>229</v>
      </c>
      <c r="BA77" s="306" t="s">
        <v>229</v>
      </c>
      <c r="BB77" s="294" t="s">
        <v>229</v>
      </c>
      <c r="BC77" s="294" t="s">
        <v>229</v>
      </c>
      <c r="BD77" s="294" t="s">
        <v>229</v>
      </c>
      <c r="BE77" s="294" t="s">
        <v>229</v>
      </c>
      <c r="BF77" s="294" t="s">
        <v>229</v>
      </c>
      <c r="BG77" s="294" t="s">
        <v>229</v>
      </c>
      <c r="BH77" s="294"/>
      <c r="BI77" s="294"/>
      <c r="BJ77" s="294"/>
      <c r="BK77" s="294"/>
      <c r="BL77" s="294"/>
      <c r="BM77" s="294"/>
      <c r="BN77" s="294"/>
      <c r="BO77" s="294"/>
      <c r="BP77" s="294"/>
      <c r="BQ77" s="294"/>
      <c r="BR77" s="294"/>
      <c r="BS77" s="294"/>
      <c r="BT77" s="294"/>
      <c r="BU77" s="294"/>
      <c r="BV77" s="294"/>
      <c r="BW77" s="294"/>
      <c r="BX77" s="294"/>
      <c r="BY77" s="294"/>
      <c r="BZ77" s="294"/>
      <c r="CA77" s="294"/>
      <c r="CB77" s="294"/>
      <c r="CC77" s="294"/>
      <c r="CD77" s="294"/>
      <c r="CE77" s="294"/>
      <c r="CF77" s="294"/>
      <c r="CG77" s="294"/>
      <c r="CH77" s="294"/>
      <c r="CI77" s="294"/>
      <c r="CJ77" s="294"/>
      <c r="CK77" s="294"/>
      <c r="CL77" s="294"/>
      <c r="CM77" s="294"/>
      <c r="CN77" s="294"/>
      <c r="CO77" s="294"/>
      <c r="CP77" s="294"/>
      <c r="CQ77" s="294"/>
      <c r="CR77" s="294"/>
      <c r="CS77" s="294"/>
      <c r="CT77" s="294"/>
      <c r="CU77" s="294"/>
      <c r="CV77" s="294"/>
      <c r="CW77" s="294"/>
      <c r="CX77" s="294"/>
      <c r="CY77" s="294"/>
      <c r="CZ77" s="294"/>
      <c r="DA77" s="294"/>
      <c r="DB77" s="294"/>
      <c r="DC77" s="294"/>
      <c r="DD77" s="294"/>
      <c r="DE77" s="294"/>
      <c r="DF77" s="294"/>
      <c r="DG77" s="294"/>
      <c r="DH77" s="294"/>
      <c r="DI77" s="294"/>
      <c r="DJ77" s="294"/>
      <c r="DK77" s="294"/>
      <c r="DL77" s="294"/>
      <c r="DM77" s="294"/>
      <c r="DN77" s="294"/>
      <c r="DO77" s="294"/>
      <c r="DP77" s="294"/>
      <c r="DQ77" s="294"/>
      <c r="DR77" s="294"/>
      <c r="DS77" s="294"/>
      <c r="DT77" s="294"/>
      <c r="DU77" s="294"/>
      <c r="DV77" s="294"/>
      <c r="DW77" s="294"/>
      <c r="DX77" s="294"/>
      <c r="DY77" s="294"/>
      <c r="DZ77" s="294"/>
      <c r="EA77" s="294"/>
      <c r="EB77" s="287"/>
      <c r="EC77" s="287"/>
      <c r="ED77" s="287"/>
    </row>
    <row r="78" spans="21:134" ht="15" x14ac:dyDescent="0.25">
      <c r="U78" s="305" t="str">
        <f t="shared" si="2"/>
        <v/>
      </c>
      <c r="V78" s="290" t="s">
        <v>229</v>
      </c>
      <c r="W78" s="291" t="s">
        <v>229</v>
      </c>
      <c r="X78" s="292" t="s">
        <v>229</v>
      </c>
      <c r="Y78" s="293" t="s">
        <v>229</v>
      </c>
      <c r="Z78" s="306" t="s">
        <v>229</v>
      </c>
      <c r="AA78" s="306" t="s">
        <v>229</v>
      </c>
      <c r="AB78" s="306" t="s">
        <v>229</v>
      </c>
      <c r="AC78" s="306" t="s">
        <v>229</v>
      </c>
      <c r="AD78" s="306" t="s">
        <v>229</v>
      </c>
      <c r="AE78" s="306" t="s">
        <v>229</v>
      </c>
      <c r="AF78" s="306" t="s">
        <v>229</v>
      </c>
      <c r="AG78" s="306" t="s">
        <v>229</v>
      </c>
      <c r="AH78" s="306" t="s">
        <v>229</v>
      </c>
      <c r="AI78" s="306" t="s">
        <v>229</v>
      </c>
      <c r="AJ78" s="306" t="s">
        <v>229</v>
      </c>
      <c r="AK78" s="306" t="s">
        <v>229</v>
      </c>
      <c r="AL78" s="306" t="s">
        <v>229</v>
      </c>
      <c r="AM78" s="306" t="s">
        <v>229</v>
      </c>
      <c r="AN78" s="306" t="s">
        <v>229</v>
      </c>
      <c r="AO78" s="306" t="s">
        <v>229</v>
      </c>
      <c r="AP78" s="306" t="s">
        <v>229</v>
      </c>
      <c r="AQ78" s="306" t="s">
        <v>229</v>
      </c>
      <c r="AR78" s="306" t="s">
        <v>229</v>
      </c>
      <c r="AS78" s="306" t="s">
        <v>229</v>
      </c>
      <c r="AT78" s="306" t="s">
        <v>229</v>
      </c>
      <c r="AU78" s="306" t="s">
        <v>229</v>
      </c>
      <c r="AV78" s="306" t="s">
        <v>229</v>
      </c>
      <c r="AW78" s="306" t="s">
        <v>229</v>
      </c>
      <c r="AX78" s="306" t="s">
        <v>229</v>
      </c>
      <c r="AY78" s="306" t="s">
        <v>229</v>
      </c>
      <c r="AZ78" s="294" t="s">
        <v>229</v>
      </c>
      <c r="BA78" s="306" t="s">
        <v>229</v>
      </c>
      <c r="BB78" s="294" t="s">
        <v>229</v>
      </c>
      <c r="BC78" s="294" t="s">
        <v>229</v>
      </c>
      <c r="BD78" s="294" t="s">
        <v>229</v>
      </c>
      <c r="BE78" s="294" t="s">
        <v>229</v>
      </c>
      <c r="BF78" s="294" t="s">
        <v>229</v>
      </c>
      <c r="BG78" s="294" t="s">
        <v>229</v>
      </c>
      <c r="BH78" s="294"/>
      <c r="BI78" s="294"/>
      <c r="BJ78" s="294"/>
      <c r="BK78" s="294"/>
      <c r="BL78" s="294"/>
      <c r="BM78" s="294"/>
      <c r="BN78" s="294"/>
      <c r="BO78" s="294"/>
      <c r="BP78" s="294"/>
      <c r="BQ78" s="294"/>
      <c r="BR78" s="294"/>
      <c r="BS78" s="294"/>
      <c r="BT78" s="294"/>
      <c r="BU78" s="294"/>
      <c r="BV78" s="294"/>
      <c r="BW78" s="294"/>
      <c r="BX78" s="294"/>
      <c r="BY78" s="294"/>
      <c r="BZ78" s="294"/>
      <c r="CA78" s="294"/>
      <c r="CB78" s="294"/>
      <c r="CC78" s="294"/>
      <c r="CD78" s="294"/>
      <c r="CE78" s="294"/>
      <c r="CF78" s="294"/>
      <c r="CG78" s="294"/>
      <c r="CH78" s="294"/>
      <c r="CI78" s="294"/>
      <c r="CJ78" s="294"/>
      <c r="CK78" s="294"/>
      <c r="CL78" s="294"/>
      <c r="CM78" s="294"/>
      <c r="CN78" s="294"/>
      <c r="CO78" s="294"/>
      <c r="CP78" s="294"/>
      <c r="CQ78" s="294"/>
      <c r="CR78" s="294"/>
      <c r="CS78" s="294"/>
      <c r="CT78" s="294"/>
      <c r="CU78" s="294"/>
      <c r="CV78" s="294"/>
      <c r="CW78" s="294"/>
      <c r="CX78" s="294"/>
      <c r="CY78" s="294"/>
      <c r="CZ78" s="294"/>
      <c r="DA78" s="294"/>
      <c r="DB78" s="294"/>
      <c r="DC78" s="294"/>
      <c r="DD78" s="294"/>
      <c r="DE78" s="294"/>
      <c r="DF78" s="294"/>
      <c r="DG78" s="294"/>
      <c r="DH78" s="294"/>
      <c r="DI78" s="294"/>
      <c r="DJ78" s="294"/>
      <c r="DK78" s="294"/>
      <c r="DL78" s="294"/>
      <c r="DM78" s="294"/>
      <c r="DN78" s="294"/>
      <c r="DO78" s="294"/>
      <c r="DP78" s="294"/>
      <c r="DQ78" s="294"/>
      <c r="DR78" s="294"/>
      <c r="DS78" s="294"/>
      <c r="DT78" s="294"/>
      <c r="DU78" s="294"/>
      <c r="DV78" s="294"/>
      <c r="DW78" s="294"/>
      <c r="DX78" s="294"/>
      <c r="DY78" s="294"/>
      <c r="DZ78" s="294"/>
      <c r="EA78" s="294"/>
      <c r="EB78" s="287"/>
      <c r="EC78" s="287"/>
      <c r="ED78" s="287"/>
    </row>
    <row r="79" spans="21:134" ht="15" x14ac:dyDescent="0.25">
      <c r="U79" s="305" t="str">
        <f t="shared" si="2"/>
        <v/>
      </c>
      <c r="V79" s="290" t="s">
        <v>229</v>
      </c>
      <c r="W79" s="291" t="s">
        <v>229</v>
      </c>
      <c r="X79" s="292" t="s">
        <v>229</v>
      </c>
      <c r="Y79" s="293" t="s">
        <v>229</v>
      </c>
      <c r="Z79" s="306" t="s">
        <v>229</v>
      </c>
      <c r="AA79" s="306" t="s">
        <v>229</v>
      </c>
      <c r="AB79" s="306" t="s">
        <v>229</v>
      </c>
      <c r="AC79" s="306" t="s">
        <v>229</v>
      </c>
      <c r="AD79" s="306" t="s">
        <v>229</v>
      </c>
      <c r="AE79" s="306" t="s">
        <v>229</v>
      </c>
      <c r="AF79" s="306" t="s">
        <v>229</v>
      </c>
      <c r="AG79" s="306" t="s">
        <v>229</v>
      </c>
      <c r="AH79" s="306" t="s">
        <v>229</v>
      </c>
      <c r="AI79" s="306" t="s">
        <v>229</v>
      </c>
      <c r="AJ79" s="306" t="s">
        <v>229</v>
      </c>
      <c r="AK79" s="306" t="s">
        <v>229</v>
      </c>
      <c r="AL79" s="306" t="s">
        <v>229</v>
      </c>
      <c r="AM79" s="306" t="s">
        <v>229</v>
      </c>
      <c r="AN79" s="306" t="s">
        <v>229</v>
      </c>
      <c r="AO79" s="306" t="s">
        <v>229</v>
      </c>
      <c r="AP79" s="306" t="s">
        <v>229</v>
      </c>
      <c r="AQ79" s="306" t="s">
        <v>229</v>
      </c>
      <c r="AR79" s="306" t="s">
        <v>229</v>
      </c>
      <c r="AS79" s="306" t="s">
        <v>229</v>
      </c>
      <c r="AT79" s="306" t="s">
        <v>229</v>
      </c>
      <c r="AU79" s="306" t="s">
        <v>229</v>
      </c>
      <c r="AV79" s="306" t="s">
        <v>229</v>
      </c>
      <c r="AW79" s="306" t="s">
        <v>229</v>
      </c>
      <c r="AX79" s="306" t="s">
        <v>229</v>
      </c>
      <c r="AY79" s="306" t="s">
        <v>229</v>
      </c>
      <c r="AZ79" s="294" t="s">
        <v>229</v>
      </c>
      <c r="BA79" s="306" t="s">
        <v>229</v>
      </c>
      <c r="BB79" s="294" t="s">
        <v>229</v>
      </c>
      <c r="BC79" s="294" t="s">
        <v>229</v>
      </c>
      <c r="BD79" s="294" t="s">
        <v>229</v>
      </c>
      <c r="BE79" s="294" t="s">
        <v>229</v>
      </c>
      <c r="BF79" s="294" t="s">
        <v>229</v>
      </c>
      <c r="BG79" s="294" t="s">
        <v>229</v>
      </c>
      <c r="BH79" s="294"/>
      <c r="BI79" s="294"/>
      <c r="BJ79" s="294"/>
      <c r="BK79" s="294"/>
      <c r="BL79" s="294"/>
      <c r="BM79" s="294"/>
      <c r="BN79" s="294"/>
      <c r="BO79" s="294"/>
      <c r="BP79" s="294"/>
      <c r="BQ79" s="294"/>
      <c r="BR79" s="294"/>
      <c r="BS79" s="294"/>
      <c r="BT79" s="294"/>
      <c r="BU79" s="294"/>
      <c r="BV79" s="294"/>
      <c r="BW79" s="294"/>
      <c r="BX79" s="294"/>
      <c r="BY79" s="294"/>
      <c r="BZ79" s="294"/>
      <c r="CA79" s="294"/>
      <c r="CB79" s="294"/>
      <c r="CC79" s="294"/>
      <c r="CD79" s="294"/>
      <c r="CE79" s="294"/>
      <c r="CF79" s="294"/>
      <c r="CG79" s="294"/>
      <c r="CH79" s="294"/>
      <c r="CI79" s="294"/>
      <c r="CJ79" s="294"/>
      <c r="CK79" s="294"/>
      <c r="CL79" s="294"/>
      <c r="CM79" s="294"/>
      <c r="CN79" s="294"/>
      <c r="CO79" s="294"/>
      <c r="CP79" s="294"/>
      <c r="CQ79" s="294"/>
      <c r="CR79" s="294"/>
      <c r="CS79" s="294"/>
      <c r="CT79" s="294"/>
      <c r="CU79" s="294"/>
      <c r="CV79" s="294"/>
      <c r="CW79" s="294"/>
      <c r="CX79" s="294"/>
      <c r="CY79" s="294"/>
      <c r="CZ79" s="294"/>
      <c r="DA79" s="294"/>
      <c r="DB79" s="294"/>
      <c r="DC79" s="294"/>
      <c r="DD79" s="294"/>
      <c r="DE79" s="294"/>
      <c r="DF79" s="294"/>
      <c r="DG79" s="294"/>
      <c r="DH79" s="294"/>
      <c r="DI79" s="294"/>
      <c r="DJ79" s="294"/>
      <c r="DK79" s="294"/>
      <c r="DL79" s="294"/>
      <c r="DM79" s="294"/>
      <c r="DN79" s="294"/>
      <c r="DO79" s="294"/>
      <c r="DP79" s="294"/>
      <c r="DQ79" s="294"/>
      <c r="DR79" s="294"/>
      <c r="DS79" s="294"/>
      <c r="DT79" s="294"/>
      <c r="DU79" s="294"/>
      <c r="DV79" s="294"/>
      <c r="DW79" s="294"/>
      <c r="DX79" s="294"/>
      <c r="DY79" s="294"/>
      <c r="DZ79" s="294"/>
      <c r="EA79" s="294"/>
      <c r="EB79" s="287"/>
      <c r="EC79" s="287"/>
      <c r="ED79" s="287"/>
    </row>
    <row r="80" spans="21:134" ht="15" x14ac:dyDescent="0.25">
      <c r="U80" s="305" t="str">
        <f t="shared" si="2"/>
        <v/>
      </c>
      <c r="V80" s="290" t="s">
        <v>229</v>
      </c>
      <c r="W80" s="291" t="s">
        <v>229</v>
      </c>
      <c r="X80" s="292" t="s">
        <v>229</v>
      </c>
      <c r="Y80" s="293" t="s">
        <v>229</v>
      </c>
      <c r="Z80" s="306" t="s">
        <v>229</v>
      </c>
      <c r="AA80" s="306" t="s">
        <v>229</v>
      </c>
      <c r="AB80" s="306" t="s">
        <v>229</v>
      </c>
      <c r="AC80" s="306" t="s">
        <v>229</v>
      </c>
      <c r="AD80" s="306" t="s">
        <v>229</v>
      </c>
      <c r="AE80" s="306" t="s">
        <v>229</v>
      </c>
      <c r="AF80" s="306" t="s">
        <v>229</v>
      </c>
      <c r="AG80" s="306" t="s">
        <v>229</v>
      </c>
      <c r="AH80" s="306" t="s">
        <v>229</v>
      </c>
      <c r="AI80" s="306" t="s">
        <v>229</v>
      </c>
      <c r="AJ80" s="306" t="s">
        <v>229</v>
      </c>
      <c r="AK80" s="306" t="s">
        <v>229</v>
      </c>
      <c r="AL80" s="306" t="s">
        <v>229</v>
      </c>
      <c r="AM80" s="306" t="s">
        <v>229</v>
      </c>
      <c r="AN80" s="306" t="s">
        <v>229</v>
      </c>
      <c r="AO80" s="306" t="s">
        <v>229</v>
      </c>
      <c r="AP80" s="306" t="s">
        <v>229</v>
      </c>
      <c r="AQ80" s="306" t="s">
        <v>229</v>
      </c>
      <c r="AR80" s="306" t="s">
        <v>229</v>
      </c>
      <c r="AS80" s="306" t="s">
        <v>229</v>
      </c>
      <c r="AT80" s="306" t="s">
        <v>229</v>
      </c>
      <c r="AU80" s="306" t="s">
        <v>229</v>
      </c>
      <c r="AV80" s="306" t="s">
        <v>229</v>
      </c>
      <c r="AW80" s="306" t="s">
        <v>229</v>
      </c>
      <c r="AX80" s="306" t="s">
        <v>229</v>
      </c>
      <c r="AY80" s="306" t="s">
        <v>229</v>
      </c>
      <c r="AZ80" s="294" t="s">
        <v>229</v>
      </c>
      <c r="BA80" s="306" t="s">
        <v>229</v>
      </c>
      <c r="BB80" s="294" t="s">
        <v>229</v>
      </c>
      <c r="BC80" s="294" t="s">
        <v>229</v>
      </c>
      <c r="BD80" s="294" t="s">
        <v>229</v>
      </c>
      <c r="BE80" s="294" t="s">
        <v>229</v>
      </c>
      <c r="BF80" s="294" t="s">
        <v>229</v>
      </c>
      <c r="BG80" s="294" t="s">
        <v>229</v>
      </c>
      <c r="BH80" s="294"/>
      <c r="BI80" s="294"/>
      <c r="BJ80" s="294"/>
      <c r="BK80" s="294"/>
      <c r="BL80" s="294"/>
      <c r="BM80" s="294"/>
      <c r="BN80" s="294"/>
      <c r="BO80" s="294"/>
      <c r="BP80" s="294"/>
      <c r="BQ80" s="294"/>
      <c r="BR80" s="294"/>
      <c r="BS80" s="294"/>
      <c r="BT80" s="294"/>
      <c r="BU80" s="294"/>
      <c r="BV80" s="294"/>
      <c r="BW80" s="294"/>
      <c r="BX80" s="294"/>
      <c r="BY80" s="294"/>
      <c r="BZ80" s="294"/>
      <c r="CA80" s="294"/>
      <c r="CB80" s="294"/>
      <c r="CC80" s="294"/>
      <c r="CD80" s="294"/>
      <c r="CE80" s="294"/>
      <c r="CF80" s="294"/>
      <c r="CG80" s="294"/>
      <c r="CH80" s="294"/>
      <c r="CI80" s="294"/>
      <c r="CJ80" s="294"/>
      <c r="CK80" s="294"/>
      <c r="CL80" s="294"/>
      <c r="CM80" s="294"/>
      <c r="CN80" s="294"/>
      <c r="CO80" s="294"/>
      <c r="CP80" s="294"/>
      <c r="CQ80" s="294"/>
      <c r="CR80" s="294"/>
      <c r="CS80" s="294"/>
      <c r="CT80" s="294"/>
      <c r="CU80" s="294"/>
      <c r="CV80" s="294"/>
      <c r="CW80" s="294"/>
      <c r="CX80" s="294"/>
      <c r="CY80" s="294"/>
      <c r="CZ80" s="294"/>
      <c r="DA80" s="294"/>
      <c r="DB80" s="294"/>
      <c r="DC80" s="294"/>
      <c r="DD80" s="294"/>
      <c r="DE80" s="294"/>
      <c r="DF80" s="294"/>
      <c r="DG80" s="294"/>
      <c r="DH80" s="294"/>
      <c r="DI80" s="294"/>
      <c r="DJ80" s="294"/>
      <c r="DK80" s="294"/>
      <c r="DL80" s="294"/>
      <c r="DM80" s="294"/>
      <c r="DN80" s="294"/>
      <c r="DO80" s="294"/>
      <c r="DP80" s="294"/>
      <c r="DQ80" s="294"/>
      <c r="DR80" s="294"/>
      <c r="DS80" s="294"/>
      <c r="DT80" s="294"/>
      <c r="DU80" s="294"/>
      <c r="DV80" s="294"/>
      <c r="DW80" s="294"/>
      <c r="DX80" s="294"/>
      <c r="DY80" s="294"/>
      <c r="DZ80" s="294"/>
      <c r="EA80" s="294"/>
      <c r="EB80" s="287"/>
      <c r="EC80" s="287"/>
      <c r="ED80" s="287"/>
    </row>
    <row r="81" spans="1:134" ht="15" x14ac:dyDescent="0.25">
      <c r="U81" s="305" t="str">
        <f t="shared" si="2"/>
        <v/>
      </c>
      <c r="V81" s="290" t="s">
        <v>229</v>
      </c>
      <c r="W81" s="291" t="s">
        <v>229</v>
      </c>
      <c r="X81" s="292" t="s">
        <v>229</v>
      </c>
      <c r="Y81" s="293" t="s">
        <v>229</v>
      </c>
      <c r="Z81" s="306" t="s">
        <v>229</v>
      </c>
      <c r="AA81" s="306" t="s">
        <v>229</v>
      </c>
      <c r="AB81" s="306" t="s">
        <v>229</v>
      </c>
      <c r="AC81" s="306" t="s">
        <v>229</v>
      </c>
      <c r="AD81" s="306" t="s">
        <v>229</v>
      </c>
      <c r="AE81" s="306" t="s">
        <v>229</v>
      </c>
      <c r="AF81" s="306" t="s">
        <v>229</v>
      </c>
      <c r="AG81" s="306" t="s">
        <v>229</v>
      </c>
      <c r="AH81" s="306" t="s">
        <v>229</v>
      </c>
      <c r="AI81" s="306" t="s">
        <v>229</v>
      </c>
      <c r="AJ81" s="306" t="s">
        <v>229</v>
      </c>
      <c r="AK81" s="306" t="s">
        <v>229</v>
      </c>
      <c r="AL81" s="306" t="s">
        <v>229</v>
      </c>
      <c r="AM81" s="306" t="s">
        <v>229</v>
      </c>
      <c r="AN81" s="306" t="s">
        <v>229</v>
      </c>
      <c r="AO81" s="306" t="s">
        <v>229</v>
      </c>
      <c r="AP81" s="306" t="s">
        <v>229</v>
      </c>
      <c r="AQ81" s="306" t="s">
        <v>229</v>
      </c>
      <c r="AR81" s="306" t="s">
        <v>229</v>
      </c>
      <c r="AS81" s="306" t="s">
        <v>229</v>
      </c>
      <c r="AT81" s="306" t="s">
        <v>229</v>
      </c>
      <c r="AU81" s="306" t="s">
        <v>229</v>
      </c>
      <c r="AV81" s="306" t="s">
        <v>229</v>
      </c>
      <c r="AW81" s="306" t="s">
        <v>229</v>
      </c>
      <c r="AX81" s="306" t="s">
        <v>229</v>
      </c>
      <c r="AY81" s="306" t="s">
        <v>229</v>
      </c>
      <c r="AZ81" s="294" t="s">
        <v>229</v>
      </c>
      <c r="BA81" s="306" t="s">
        <v>229</v>
      </c>
      <c r="BB81" s="294" t="s">
        <v>229</v>
      </c>
      <c r="BC81" s="294" t="s">
        <v>229</v>
      </c>
      <c r="BD81" s="294" t="s">
        <v>229</v>
      </c>
      <c r="BE81" s="294" t="s">
        <v>229</v>
      </c>
      <c r="BF81" s="294" t="s">
        <v>229</v>
      </c>
      <c r="BG81" s="294" t="s">
        <v>229</v>
      </c>
      <c r="BH81" s="294"/>
      <c r="BI81" s="294"/>
      <c r="BJ81" s="294"/>
      <c r="BK81" s="294"/>
      <c r="BL81" s="294"/>
      <c r="BM81" s="294"/>
      <c r="BN81" s="294"/>
      <c r="BO81" s="294"/>
      <c r="BP81" s="294"/>
      <c r="BQ81" s="294"/>
      <c r="BR81" s="294"/>
      <c r="BS81" s="294"/>
      <c r="BT81" s="294"/>
      <c r="BU81" s="294"/>
      <c r="BV81" s="294"/>
      <c r="BW81" s="294"/>
      <c r="BX81" s="294"/>
      <c r="BY81" s="294"/>
      <c r="BZ81" s="294"/>
      <c r="CA81" s="294"/>
      <c r="CB81" s="294"/>
      <c r="CC81" s="294"/>
      <c r="CD81" s="294"/>
      <c r="CE81" s="294"/>
      <c r="CF81" s="294"/>
      <c r="CG81" s="294"/>
      <c r="CH81" s="294"/>
      <c r="CI81" s="294"/>
      <c r="CJ81" s="294"/>
      <c r="CK81" s="294"/>
      <c r="CL81" s="294"/>
      <c r="CM81" s="294"/>
      <c r="CN81" s="294"/>
      <c r="CO81" s="294"/>
      <c r="CP81" s="294"/>
      <c r="CQ81" s="294"/>
      <c r="CR81" s="294"/>
      <c r="CS81" s="294"/>
      <c r="CT81" s="294"/>
      <c r="CU81" s="294"/>
      <c r="CV81" s="294"/>
      <c r="CW81" s="294"/>
      <c r="CX81" s="294"/>
      <c r="CY81" s="294"/>
      <c r="CZ81" s="294"/>
      <c r="DA81" s="294"/>
      <c r="DB81" s="294"/>
      <c r="DC81" s="294"/>
      <c r="DD81" s="294"/>
      <c r="DE81" s="294"/>
      <c r="DF81" s="294"/>
      <c r="DG81" s="294"/>
      <c r="DH81" s="294"/>
      <c r="DI81" s="294"/>
      <c r="DJ81" s="294"/>
      <c r="DK81" s="294"/>
      <c r="DL81" s="294"/>
      <c r="DM81" s="294"/>
      <c r="DN81" s="294"/>
      <c r="DO81" s="294"/>
      <c r="DP81" s="294"/>
      <c r="DQ81" s="294"/>
      <c r="DR81" s="294"/>
      <c r="DS81" s="294"/>
      <c r="DT81" s="294"/>
      <c r="DU81" s="294"/>
      <c r="DV81" s="294"/>
      <c r="DW81" s="294"/>
      <c r="DX81" s="294"/>
      <c r="DY81" s="294"/>
      <c r="DZ81" s="294"/>
      <c r="EA81" s="294"/>
      <c r="EB81" s="287"/>
      <c r="EC81" s="287"/>
      <c r="ED81" s="287"/>
    </row>
    <row r="82" spans="1:134" ht="15" x14ac:dyDescent="0.25">
      <c r="U82" s="305" t="str">
        <f t="shared" si="2"/>
        <v/>
      </c>
      <c r="V82" s="290" t="s">
        <v>229</v>
      </c>
      <c r="W82" s="291" t="s">
        <v>229</v>
      </c>
      <c r="X82" s="292" t="s">
        <v>229</v>
      </c>
      <c r="Y82" s="293" t="s">
        <v>229</v>
      </c>
      <c r="Z82" s="306" t="s">
        <v>229</v>
      </c>
      <c r="AA82" s="306" t="s">
        <v>229</v>
      </c>
      <c r="AB82" s="306" t="s">
        <v>229</v>
      </c>
      <c r="AC82" s="306" t="s">
        <v>229</v>
      </c>
      <c r="AD82" s="306" t="s">
        <v>229</v>
      </c>
      <c r="AE82" s="306" t="s">
        <v>229</v>
      </c>
      <c r="AF82" s="306" t="s">
        <v>229</v>
      </c>
      <c r="AG82" s="306" t="s">
        <v>229</v>
      </c>
      <c r="AH82" s="306" t="s">
        <v>229</v>
      </c>
      <c r="AI82" s="306" t="s">
        <v>229</v>
      </c>
      <c r="AJ82" s="306" t="s">
        <v>229</v>
      </c>
      <c r="AK82" s="306" t="s">
        <v>229</v>
      </c>
      <c r="AL82" s="306" t="s">
        <v>229</v>
      </c>
      <c r="AM82" s="306" t="s">
        <v>229</v>
      </c>
      <c r="AN82" s="306" t="s">
        <v>229</v>
      </c>
      <c r="AO82" s="306" t="s">
        <v>229</v>
      </c>
      <c r="AP82" s="306" t="s">
        <v>229</v>
      </c>
      <c r="AQ82" s="306" t="s">
        <v>229</v>
      </c>
      <c r="AR82" s="306" t="s">
        <v>229</v>
      </c>
      <c r="AS82" s="306" t="s">
        <v>229</v>
      </c>
      <c r="AT82" s="306" t="s">
        <v>229</v>
      </c>
      <c r="AU82" s="306" t="s">
        <v>229</v>
      </c>
      <c r="AV82" s="306" t="s">
        <v>229</v>
      </c>
      <c r="AW82" s="306" t="s">
        <v>229</v>
      </c>
      <c r="AX82" s="306" t="s">
        <v>229</v>
      </c>
      <c r="AY82" s="306" t="s">
        <v>229</v>
      </c>
      <c r="AZ82" s="294" t="s">
        <v>229</v>
      </c>
      <c r="BA82" s="306" t="s">
        <v>229</v>
      </c>
      <c r="BB82" s="294" t="s">
        <v>229</v>
      </c>
      <c r="BC82" s="294" t="s">
        <v>229</v>
      </c>
      <c r="BD82" s="294" t="s">
        <v>229</v>
      </c>
      <c r="BE82" s="294" t="s">
        <v>229</v>
      </c>
      <c r="BF82" s="294" t="s">
        <v>229</v>
      </c>
      <c r="BG82" s="294" t="s">
        <v>229</v>
      </c>
      <c r="BH82" s="294"/>
      <c r="BI82" s="294"/>
      <c r="BJ82" s="294"/>
      <c r="BK82" s="294"/>
      <c r="BL82" s="294"/>
      <c r="BM82" s="294"/>
      <c r="BN82" s="294"/>
      <c r="BO82" s="294"/>
      <c r="BP82" s="294"/>
      <c r="BQ82" s="294"/>
      <c r="BR82" s="294"/>
      <c r="BS82" s="294"/>
      <c r="BT82" s="294"/>
      <c r="BU82" s="294"/>
      <c r="BV82" s="294"/>
      <c r="BW82" s="294"/>
      <c r="BX82" s="294"/>
      <c r="BY82" s="294"/>
      <c r="BZ82" s="294"/>
      <c r="CA82" s="294"/>
      <c r="CB82" s="294"/>
      <c r="CC82" s="294"/>
      <c r="CD82" s="294"/>
      <c r="CE82" s="294"/>
      <c r="CF82" s="294"/>
      <c r="CG82" s="294"/>
      <c r="CH82" s="294"/>
      <c r="CI82" s="294"/>
      <c r="CJ82" s="294"/>
      <c r="CK82" s="294"/>
      <c r="CL82" s="294"/>
      <c r="CM82" s="294"/>
      <c r="CN82" s="294"/>
      <c r="CO82" s="294"/>
      <c r="CP82" s="294"/>
      <c r="CQ82" s="294"/>
      <c r="CR82" s="294"/>
      <c r="CS82" s="294"/>
      <c r="CT82" s="294"/>
      <c r="CU82" s="294"/>
      <c r="CV82" s="294"/>
      <c r="CW82" s="294"/>
      <c r="CX82" s="294"/>
      <c r="CY82" s="294"/>
      <c r="CZ82" s="294"/>
      <c r="DA82" s="294"/>
      <c r="DB82" s="294"/>
      <c r="DC82" s="294"/>
      <c r="DD82" s="294"/>
      <c r="DE82" s="294"/>
      <c r="DF82" s="294"/>
      <c r="DG82" s="294"/>
      <c r="DH82" s="294"/>
      <c r="DI82" s="294"/>
      <c r="DJ82" s="294"/>
      <c r="DK82" s="294"/>
      <c r="DL82" s="294"/>
      <c r="DM82" s="294"/>
      <c r="DN82" s="294"/>
      <c r="DO82" s="294"/>
      <c r="DP82" s="294"/>
      <c r="DQ82" s="294"/>
      <c r="DR82" s="294"/>
      <c r="DS82" s="294"/>
      <c r="DT82" s="294"/>
      <c r="DU82" s="294"/>
      <c r="DV82" s="294"/>
      <c r="DW82" s="294"/>
      <c r="DX82" s="294"/>
      <c r="DY82" s="294"/>
      <c r="DZ82" s="294"/>
      <c r="EA82" s="294"/>
      <c r="EB82" s="287"/>
      <c r="EC82" s="287"/>
      <c r="ED82" s="287"/>
    </row>
    <row r="83" spans="1:134" ht="15" x14ac:dyDescent="0.25">
      <c r="U83" s="305" t="str">
        <f t="shared" si="2"/>
        <v/>
      </c>
      <c r="V83" s="290" t="s">
        <v>229</v>
      </c>
      <c r="W83" s="291" t="s">
        <v>229</v>
      </c>
      <c r="X83" s="292" t="s">
        <v>229</v>
      </c>
      <c r="Y83" s="293" t="s">
        <v>229</v>
      </c>
      <c r="Z83" s="306" t="s">
        <v>229</v>
      </c>
      <c r="AA83" s="306" t="s">
        <v>229</v>
      </c>
      <c r="AB83" s="306" t="s">
        <v>229</v>
      </c>
      <c r="AC83" s="306" t="s">
        <v>229</v>
      </c>
      <c r="AD83" s="306" t="s">
        <v>229</v>
      </c>
      <c r="AE83" s="306" t="s">
        <v>229</v>
      </c>
      <c r="AF83" s="306" t="s">
        <v>229</v>
      </c>
      <c r="AG83" s="306" t="s">
        <v>229</v>
      </c>
      <c r="AH83" s="306" t="s">
        <v>229</v>
      </c>
      <c r="AI83" s="306" t="s">
        <v>229</v>
      </c>
      <c r="AJ83" s="306" t="s">
        <v>229</v>
      </c>
      <c r="AK83" s="306" t="s">
        <v>229</v>
      </c>
      <c r="AL83" s="306" t="s">
        <v>229</v>
      </c>
      <c r="AM83" s="306" t="s">
        <v>229</v>
      </c>
      <c r="AN83" s="306" t="s">
        <v>229</v>
      </c>
      <c r="AO83" s="306" t="s">
        <v>229</v>
      </c>
      <c r="AP83" s="306" t="s">
        <v>229</v>
      </c>
      <c r="AQ83" s="306" t="s">
        <v>229</v>
      </c>
      <c r="AR83" s="306" t="s">
        <v>229</v>
      </c>
      <c r="AS83" s="306" t="s">
        <v>229</v>
      </c>
      <c r="AT83" s="306" t="s">
        <v>229</v>
      </c>
      <c r="AU83" s="306" t="s">
        <v>229</v>
      </c>
      <c r="AV83" s="306" t="s">
        <v>229</v>
      </c>
      <c r="AW83" s="306" t="s">
        <v>229</v>
      </c>
      <c r="AX83" s="306" t="s">
        <v>229</v>
      </c>
      <c r="AY83" s="306" t="s">
        <v>229</v>
      </c>
      <c r="AZ83" s="294" t="s">
        <v>229</v>
      </c>
      <c r="BA83" s="306" t="s">
        <v>229</v>
      </c>
      <c r="BB83" s="294" t="s">
        <v>229</v>
      </c>
      <c r="BC83" s="294" t="s">
        <v>229</v>
      </c>
      <c r="BD83" s="294" t="s">
        <v>229</v>
      </c>
      <c r="BE83" s="294" t="s">
        <v>229</v>
      </c>
      <c r="BF83" s="294" t="s">
        <v>229</v>
      </c>
      <c r="BG83" s="294" t="s">
        <v>229</v>
      </c>
      <c r="BH83" s="294"/>
      <c r="BI83" s="294"/>
      <c r="BJ83" s="294"/>
      <c r="BK83" s="294"/>
      <c r="BL83" s="294"/>
      <c r="BM83" s="294"/>
      <c r="BN83" s="294"/>
      <c r="BO83" s="294"/>
      <c r="BP83" s="294"/>
      <c r="BQ83" s="294"/>
      <c r="BR83" s="294"/>
      <c r="BS83" s="294"/>
      <c r="BT83" s="294"/>
      <c r="BU83" s="294"/>
      <c r="BV83" s="294"/>
      <c r="BW83" s="294"/>
      <c r="BX83" s="294"/>
      <c r="BY83" s="294"/>
      <c r="BZ83" s="294"/>
      <c r="CA83" s="294"/>
      <c r="CB83" s="294"/>
      <c r="CC83" s="294"/>
      <c r="CD83" s="294"/>
      <c r="CE83" s="294"/>
      <c r="CF83" s="294"/>
      <c r="CG83" s="294"/>
      <c r="CH83" s="294"/>
      <c r="CI83" s="294"/>
      <c r="CJ83" s="294"/>
      <c r="CK83" s="294"/>
      <c r="CL83" s="294"/>
      <c r="CM83" s="294"/>
      <c r="CN83" s="294"/>
      <c r="CO83" s="294"/>
      <c r="CP83" s="294"/>
      <c r="CQ83" s="294"/>
      <c r="CR83" s="294"/>
      <c r="CS83" s="294"/>
      <c r="CT83" s="294"/>
      <c r="CU83" s="294"/>
      <c r="CV83" s="294"/>
      <c r="CW83" s="294"/>
      <c r="CX83" s="294"/>
      <c r="CY83" s="294"/>
      <c r="CZ83" s="294"/>
      <c r="DA83" s="294"/>
      <c r="DB83" s="294"/>
      <c r="DC83" s="294"/>
      <c r="DD83" s="294"/>
      <c r="DE83" s="294"/>
      <c r="DF83" s="294"/>
      <c r="DG83" s="294"/>
      <c r="DH83" s="294"/>
      <c r="DI83" s="294"/>
      <c r="DJ83" s="294"/>
      <c r="DK83" s="294"/>
      <c r="DL83" s="294"/>
      <c r="DM83" s="294"/>
      <c r="DN83" s="294"/>
      <c r="DO83" s="294"/>
      <c r="DP83" s="294"/>
      <c r="DQ83" s="294"/>
      <c r="DR83" s="294"/>
      <c r="DS83" s="294"/>
      <c r="DT83" s="294"/>
      <c r="DU83" s="294"/>
      <c r="DV83" s="294"/>
      <c r="DW83" s="294"/>
      <c r="DX83" s="294"/>
      <c r="DY83" s="294"/>
      <c r="DZ83" s="294"/>
      <c r="EA83" s="294"/>
      <c r="EB83" s="287"/>
      <c r="EC83" s="287"/>
      <c r="ED83" s="287"/>
    </row>
    <row r="84" spans="1:134" ht="15" x14ac:dyDescent="0.25">
      <c r="U84" s="305" t="str">
        <f t="shared" si="2"/>
        <v/>
      </c>
      <c r="V84" s="290" t="s">
        <v>229</v>
      </c>
      <c r="W84" s="291" t="s">
        <v>229</v>
      </c>
      <c r="X84" s="292" t="s">
        <v>229</v>
      </c>
      <c r="Y84" s="293" t="s">
        <v>229</v>
      </c>
      <c r="Z84" s="306" t="s">
        <v>229</v>
      </c>
      <c r="AA84" s="306" t="s">
        <v>229</v>
      </c>
      <c r="AB84" s="306" t="s">
        <v>229</v>
      </c>
      <c r="AC84" s="306" t="s">
        <v>229</v>
      </c>
      <c r="AD84" s="306" t="s">
        <v>229</v>
      </c>
      <c r="AE84" s="306" t="s">
        <v>229</v>
      </c>
      <c r="AF84" s="306" t="s">
        <v>229</v>
      </c>
      <c r="AG84" s="306" t="s">
        <v>229</v>
      </c>
      <c r="AH84" s="306" t="s">
        <v>229</v>
      </c>
      <c r="AI84" s="306" t="s">
        <v>229</v>
      </c>
      <c r="AJ84" s="306" t="s">
        <v>229</v>
      </c>
      <c r="AK84" s="306" t="s">
        <v>229</v>
      </c>
      <c r="AL84" s="306" t="s">
        <v>229</v>
      </c>
      <c r="AM84" s="306" t="s">
        <v>229</v>
      </c>
      <c r="AN84" s="306" t="s">
        <v>229</v>
      </c>
      <c r="AO84" s="306" t="s">
        <v>229</v>
      </c>
      <c r="AP84" s="306" t="s">
        <v>229</v>
      </c>
      <c r="AQ84" s="306" t="s">
        <v>229</v>
      </c>
      <c r="AR84" s="306" t="s">
        <v>229</v>
      </c>
      <c r="AS84" s="306" t="s">
        <v>229</v>
      </c>
      <c r="AT84" s="306" t="s">
        <v>229</v>
      </c>
      <c r="AU84" s="306" t="s">
        <v>229</v>
      </c>
      <c r="AV84" s="306" t="s">
        <v>229</v>
      </c>
      <c r="AW84" s="306" t="s">
        <v>229</v>
      </c>
      <c r="AX84" s="306" t="s">
        <v>229</v>
      </c>
      <c r="AY84" s="306" t="s">
        <v>229</v>
      </c>
      <c r="AZ84" s="294" t="s">
        <v>229</v>
      </c>
      <c r="BA84" s="306" t="s">
        <v>229</v>
      </c>
      <c r="BB84" s="294" t="s">
        <v>229</v>
      </c>
      <c r="BC84" s="294" t="s">
        <v>229</v>
      </c>
      <c r="BD84" s="294" t="s">
        <v>229</v>
      </c>
      <c r="BE84" s="294" t="s">
        <v>229</v>
      </c>
      <c r="BF84" s="294" t="s">
        <v>229</v>
      </c>
      <c r="BG84" s="294" t="s">
        <v>229</v>
      </c>
      <c r="BH84" s="294"/>
      <c r="BI84" s="294"/>
      <c r="BJ84" s="294"/>
      <c r="BK84" s="294"/>
      <c r="BL84" s="294"/>
      <c r="BM84" s="294"/>
      <c r="BN84" s="294"/>
      <c r="BO84" s="294"/>
      <c r="BP84" s="294"/>
      <c r="BQ84" s="294"/>
      <c r="BR84" s="294"/>
      <c r="BS84" s="294"/>
      <c r="BT84" s="294"/>
      <c r="BU84" s="294"/>
      <c r="BV84" s="294"/>
      <c r="BW84" s="294"/>
      <c r="BX84" s="294"/>
      <c r="BY84" s="294"/>
      <c r="BZ84" s="294"/>
      <c r="CA84" s="294"/>
      <c r="CB84" s="294"/>
      <c r="CC84" s="294"/>
      <c r="CD84" s="294"/>
      <c r="CE84" s="294"/>
      <c r="CF84" s="294"/>
      <c r="CG84" s="294"/>
      <c r="CH84" s="294"/>
      <c r="CI84" s="294"/>
      <c r="CJ84" s="294"/>
      <c r="CK84" s="294"/>
      <c r="CL84" s="294"/>
      <c r="CM84" s="294"/>
      <c r="CN84" s="294"/>
      <c r="CO84" s="294"/>
      <c r="CP84" s="294"/>
      <c r="CQ84" s="294"/>
      <c r="CR84" s="294"/>
      <c r="CS84" s="294"/>
      <c r="CT84" s="294"/>
      <c r="CU84" s="294"/>
      <c r="CV84" s="294"/>
      <c r="CW84" s="294"/>
      <c r="CX84" s="294"/>
      <c r="CY84" s="294"/>
      <c r="CZ84" s="294"/>
      <c r="DA84" s="294"/>
      <c r="DB84" s="294"/>
      <c r="DC84" s="294"/>
      <c r="DD84" s="294"/>
      <c r="DE84" s="294"/>
      <c r="DF84" s="294"/>
      <c r="DG84" s="294"/>
      <c r="DH84" s="294"/>
      <c r="DI84" s="294"/>
      <c r="DJ84" s="294"/>
      <c r="DK84" s="294"/>
      <c r="DL84" s="294"/>
      <c r="DM84" s="294"/>
      <c r="DN84" s="294"/>
      <c r="DO84" s="294"/>
      <c r="DP84" s="294"/>
      <c r="DQ84" s="294"/>
      <c r="DR84" s="294"/>
      <c r="DS84" s="294"/>
      <c r="DT84" s="294"/>
      <c r="DU84" s="294"/>
      <c r="DV84" s="294"/>
      <c r="DW84" s="294"/>
      <c r="DX84" s="294"/>
      <c r="DY84" s="294"/>
      <c r="DZ84" s="294"/>
      <c r="EA84" s="294"/>
      <c r="EB84" s="287"/>
      <c r="EC84" s="287"/>
      <c r="ED84" s="287"/>
    </row>
    <row r="85" spans="1:134" ht="15" x14ac:dyDescent="0.25">
      <c r="A85" s="313">
        <v>0</v>
      </c>
      <c r="U85" s="305" t="str">
        <f t="shared" si="2"/>
        <v/>
      </c>
      <c r="V85" s="290" t="s">
        <v>229</v>
      </c>
      <c r="W85" s="291" t="s">
        <v>229</v>
      </c>
      <c r="X85" s="292" t="s">
        <v>229</v>
      </c>
      <c r="Y85" s="293" t="s">
        <v>229</v>
      </c>
      <c r="Z85" s="306" t="s">
        <v>229</v>
      </c>
      <c r="AA85" s="306" t="s">
        <v>229</v>
      </c>
      <c r="AB85" s="306" t="s">
        <v>229</v>
      </c>
      <c r="AC85" s="306" t="s">
        <v>229</v>
      </c>
      <c r="AD85" s="306" t="s">
        <v>229</v>
      </c>
      <c r="AE85" s="306" t="s">
        <v>229</v>
      </c>
      <c r="AF85" s="306" t="s">
        <v>229</v>
      </c>
      <c r="AG85" s="306" t="s">
        <v>229</v>
      </c>
      <c r="AH85" s="306" t="s">
        <v>229</v>
      </c>
      <c r="AI85" s="306" t="s">
        <v>229</v>
      </c>
      <c r="AJ85" s="306" t="s">
        <v>229</v>
      </c>
      <c r="AK85" s="306" t="s">
        <v>229</v>
      </c>
      <c r="AL85" s="306" t="s">
        <v>229</v>
      </c>
      <c r="AM85" s="306" t="s">
        <v>229</v>
      </c>
      <c r="AN85" s="306" t="s">
        <v>229</v>
      </c>
      <c r="AO85" s="306" t="s">
        <v>229</v>
      </c>
      <c r="AP85" s="306" t="s">
        <v>229</v>
      </c>
      <c r="AQ85" s="306" t="s">
        <v>229</v>
      </c>
      <c r="AR85" s="306" t="s">
        <v>229</v>
      </c>
      <c r="AS85" s="306" t="s">
        <v>229</v>
      </c>
      <c r="AT85" s="306" t="s">
        <v>229</v>
      </c>
      <c r="AU85" s="306" t="s">
        <v>229</v>
      </c>
      <c r="AV85" s="306" t="s">
        <v>229</v>
      </c>
      <c r="AW85" s="306" t="s">
        <v>229</v>
      </c>
      <c r="AX85" s="306" t="s">
        <v>229</v>
      </c>
      <c r="AY85" s="306" t="s">
        <v>229</v>
      </c>
      <c r="AZ85" s="294" t="s">
        <v>229</v>
      </c>
      <c r="BA85" s="306" t="s">
        <v>229</v>
      </c>
      <c r="BB85" s="294" t="s">
        <v>229</v>
      </c>
      <c r="BC85" s="294" t="s">
        <v>229</v>
      </c>
      <c r="BD85" s="294" t="s">
        <v>229</v>
      </c>
      <c r="BE85" s="294" t="s">
        <v>229</v>
      </c>
      <c r="BF85" s="294" t="s">
        <v>229</v>
      </c>
      <c r="BG85" s="294" t="s">
        <v>229</v>
      </c>
      <c r="BH85" s="294"/>
      <c r="BI85" s="294"/>
      <c r="BJ85" s="294"/>
      <c r="BK85" s="294"/>
      <c r="BL85" s="294"/>
      <c r="BM85" s="294"/>
      <c r="BN85" s="294"/>
      <c r="BO85" s="294"/>
      <c r="BP85" s="294"/>
      <c r="BQ85" s="294"/>
      <c r="BR85" s="294"/>
      <c r="BS85" s="294"/>
      <c r="BT85" s="294"/>
      <c r="BU85" s="294"/>
      <c r="BV85" s="294"/>
      <c r="BW85" s="294"/>
      <c r="BX85" s="294"/>
      <c r="BY85" s="294"/>
      <c r="BZ85" s="294"/>
      <c r="CA85" s="294"/>
      <c r="CB85" s="294"/>
      <c r="CC85" s="294"/>
      <c r="CD85" s="294"/>
      <c r="CE85" s="294"/>
      <c r="CF85" s="294"/>
      <c r="CG85" s="294"/>
      <c r="CH85" s="294"/>
      <c r="CI85" s="294"/>
      <c r="CJ85" s="294"/>
      <c r="CK85" s="294"/>
      <c r="CL85" s="294"/>
      <c r="CM85" s="294"/>
      <c r="CN85" s="294"/>
      <c r="CO85" s="294"/>
      <c r="CP85" s="294"/>
      <c r="CQ85" s="294"/>
      <c r="CR85" s="294"/>
      <c r="CS85" s="294"/>
      <c r="CT85" s="294"/>
      <c r="CU85" s="294"/>
      <c r="CV85" s="294"/>
      <c r="CW85" s="294"/>
      <c r="CX85" s="294"/>
      <c r="CY85" s="294"/>
      <c r="CZ85" s="294"/>
      <c r="DA85" s="294"/>
      <c r="DB85" s="294"/>
      <c r="DC85" s="294"/>
      <c r="DD85" s="294"/>
      <c r="DE85" s="294"/>
      <c r="DF85" s="294"/>
      <c r="DG85" s="294"/>
      <c r="DH85" s="294"/>
      <c r="DI85" s="294"/>
      <c r="DJ85" s="294"/>
      <c r="DK85" s="294"/>
      <c r="DL85" s="294"/>
      <c r="DM85" s="294"/>
      <c r="DN85" s="294"/>
      <c r="DO85" s="294"/>
      <c r="DP85" s="294"/>
      <c r="DQ85" s="294"/>
      <c r="DR85" s="294"/>
      <c r="DS85" s="294"/>
      <c r="DT85" s="294"/>
      <c r="DU85" s="294"/>
      <c r="DV85" s="294"/>
      <c r="DW85" s="294"/>
      <c r="DX85" s="294"/>
      <c r="DY85" s="294"/>
      <c r="DZ85" s="294"/>
      <c r="EA85" s="294"/>
      <c r="EB85" s="287"/>
      <c r="EC85" s="287"/>
      <c r="ED85" s="287"/>
    </row>
    <row r="86" spans="1:134" ht="15" x14ac:dyDescent="0.25">
      <c r="U86" s="305" t="str">
        <f t="shared" si="2"/>
        <v/>
      </c>
      <c r="V86" s="290" t="s">
        <v>229</v>
      </c>
      <c r="W86" s="291" t="s">
        <v>229</v>
      </c>
      <c r="X86" s="292" t="s">
        <v>229</v>
      </c>
      <c r="Y86" s="293" t="s">
        <v>229</v>
      </c>
      <c r="Z86" s="306" t="s">
        <v>229</v>
      </c>
      <c r="AA86" s="306" t="s">
        <v>229</v>
      </c>
      <c r="AB86" s="306" t="s">
        <v>229</v>
      </c>
      <c r="AC86" s="306" t="s">
        <v>229</v>
      </c>
      <c r="AD86" s="306" t="s">
        <v>229</v>
      </c>
      <c r="AE86" s="306" t="s">
        <v>229</v>
      </c>
      <c r="AF86" s="306" t="s">
        <v>229</v>
      </c>
      <c r="AG86" s="306" t="s">
        <v>229</v>
      </c>
      <c r="AH86" s="306" t="s">
        <v>229</v>
      </c>
      <c r="AI86" s="306" t="s">
        <v>229</v>
      </c>
      <c r="AJ86" s="306" t="s">
        <v>229</v>
      </c>
      <c r="AK86" s="306" t="s">
        <v>229</v>
      </c>
      <c r="AL86" s="306" t="s">
        <v>229</v>
      </c>
      <c r="AM86" s="306" t="s">
        <v>229</v>
      </c>
      <c r="AN86" s="306" t="s">
        <v>229</v>
      </c>
      <c r="AO86" s="306" t="s">
        <v>229</v>
      </c>
      <c r="AP86" s="306" t="s">
        <v>229</v>
      </c>
      <c r="AQ86" s="306" t="s">
        <v>229</v>
      </c>
      <c r="AR86" s="306" t="s">
        <v>229</v>
      </c>
      <c r="AS86" s="306" t="s">
        <v>229</v>
      </c>
      <c r="AT86" s="306" t="s">
        <v>229</v>
      </c>
      <c r="AU86" s="306" t="s">
        <v>229</v>
      </c>
      <c r="AV86" s="306" t="s">
        <v>229</v>
      </c>
      <c r="AW86" s="306" t="s">
        <v>229</v>
      </c>
      <c r="AX86" s="306" t="s">
        <v>229</v>
      </c>
      <c r="AY86" s="306" t="s">
        <v>229</v>
      </c>
      <c r="AZ86" s="294" t="s">
        <v>229</v>
      </c>
      <c r="BA86" s="306" t="s">
        <v>229</v>
      </c>
      <c r="BB86" s="294" t="s">
        <v>229</v>
      </c>
      <c r="BC86" s="294" t="s">
        <v>229</v>
      </c>
      <c r="BD86" s="294" t="s">
        <v>229</v>
      </c>
      <c r="BE86" s="294" t="s">
        <v>229</v>
      </c>
      <c r="BF86" s="294" t="s">
        <v>229</v>
      </c>
      <c r="BG86" s="294" t="s">
        <v>229</v>
      </c>
      <c r="BH86" s="294"/>
      <c r="BI86" s="294"/>
      <c r="BJ86" s="294"/>
      <c r="BK86" s="294"/>
      <c r="BL86" s="294"/>
      <c r="BM86" s="294"/>
      <c r="BN86" s="294"/>
      <c r="BO86" s="294"/>
      <c r="BP86" s="294"/>
      <c r="BQ86" s="294"/>
      <c r="BR86" s="294"/>
      <c r="BS86" s="294"/>
      <c r="BT86" s="294"/>
      <c r="BU86" s="294"/>
      <c r="BV86" s="294"/>
      <c r="BW86" s="294"/>
      <c r="BX86" s="294"/>
      <c r="BY86" s="294"/>
      <c r="BZ86" s="294"/>
      <c r="CA86" s="294"/>
      <c r="CB86" s="294"/>
      <c r="CC86" s="294"/>
      <c r="CD86" s="294"/>
      <c r="CE86" s="294"/>
      <c r="CF86" s="294"/>
      <c r="CG86" s="294"/>
      <c r="CH86" s="294"/>
      <c r="CI86" s="294"/>
      <c r="CJ86" s="294"/>
      <c r="CK86" s="294"/>
      <c r="CL86" s="294"/>
      <c r="CM86" s="294"/>
      <c r="CN86" s="294"/>
      <c r="CO86" s="294"/>
      <c r="CP86" s="294"/>
      <c r="CQ86" s="294"/>
      <c r="CR86" s="294"/>
      <c r="CS86" s="294"/>
      <c r="CT86" s="294"/>
      <c r="CU86" s="294"/>
      <c r="CV86" s="294"/>
      <c r="CW86" s="294"/>
      <c r="CX86" s="294"/>
      <c r="CY86" s="294"/>
      <c r="CZ86" s="294"/>
      <c r="DA86" s="294"/>
      <c r="DB86" s="294"/>
      <c r="DC86" s="294"/>
      <c r="DD86" s="294"/>
      <c r="DE86" s="294"/>
      <c r="DF86" s="294"/>
      <c r="DG86" s="294"/>
      <c r="DH86" s="294"/>
      <c r="DI86" s="294"/>
      <c r="DJ86" s="294"/>
      <c r="DK86" s="294"/>
      <c r="DL86" s="294"/>
      <c r="DM86" s="294"/>
      <c r="DN86" s="294"/>
      <c r="DO86" s="294"/>
      <c r="DP86" s="294"/>
      <c r="DQ86" s="294"/>
      <c r="DR86" s="294"/>
      <c r="DS86" s="294"/>
      <c r="DT86" s="294"/>
      <c r="DU86" s="294"/>
      <c r="DV86" s="294"/>
      <c r="DW86" s="294"/>
      <c r="DX86" s="294"/>
      <c r="DY86" s="294"/>
      <c r="DZ86" s="294"/>
      <c r="EA86" s="294"/>
      <c r="EB86" s="287"/>
      <c r="EC86" s="287"/>
      <c r="ED86" s="287"/>
    </row>
    <row r="87" spans="1:134" ht="15" x14ac:dyDescent="0.25">
      <c r="U87" s="305" t="str">
        <f t="shared" si="2"/>
        <v/>
      </c>
      <c r="V87" s="290" t="s">
        <v>229</v>
      </c>
      <c r="W87" s="291" t="s">
        <v>229</v>
      </c>
      <c r="X87" s="292" t="s">
        <v>229</v>
      </c>
      <c r="Y87" s="293" t="s">
        <v>229</v>
      </c>
      <c r="Z87" s="306" t="s">
        <v>229</v>
      </c>
      <c r="AA87" s="306" t="s">
        <v>229</v>
      </c>
      <c r="AB87" s="306" t="s">
        <v>229</v>
      </c>
      <c r="AC87" s="306" t="s">
        <v>229</v>
      </c>
      <c r="AD87" s="306" t="s">
        <v>229</v>
      </c>
      <c r="AE87" s="306" t="s">
        <v>229</v>
      </c>
      <c r="AF87" s="306" t="s">
        <v>229</v>
      </c>
      <c r="AG87" s="306" t="s">
        <v>229</v>
      </c>
      <c r="AH87" s="306" t="s">
        <v>229</v>
      </c>
      <c r="AI87" s="306" t="s">
        <v>229</v>
      </c>
      <c r="AJ87" s="306" t="s">
        <v>229</v>
      </c>
      <c r="AK87" s="306" t="s">
        <v>229</v>
      </c>
      <c r="AL87" s="306" t="s">
        <v>229</v>
      </c>
      <c r="AM87" s="306" t="s">
        <v>229</v>
      </c>
      <c r="AN87" s="306" t="s">
        <v>229</v>
      </c>
      <c r="AO87" s="306" t="s">
        <v>229</v>
      </c>
      <c r="AP87" s="306" t="s">
        <v>229</v>
      </c>
      <c r="AQ87" s="306" t="s">
        <v>229</v>
      </c>
      <c r="AR87" s="306" t="s">
        <v>229</v>
      </c>
      <c r="AS87" s="306" t="s">
        <v>229</v>
      </c>
      <c r="AT87" s="306" t="s">
        <v>229</v>
      </c>
      <c r="AU87" s="306" t="s">
        <v>229</v>
      </c>
      <c r="AV87" s="306" t="s">
        <v>229</v>
      </c>
      <c r="AW87" s="306" t="s">
        <v>229</v>
      </c>
      <c r="AX87" s="306" t="s">
        <v>229</v>
      </c>
      <c r="AY87" s="306" t="s">
        <v>229</v>
      </c>
      <c r="AZ87" s="294" t="s">
        <v>229</v>
      </c>
      <c r="BA87" s="306" t="s">
        <v>229</v>
      </c>
      <c r="BB87" s="294" t="s">
        <v>229</v>
      </c>
      <c r="BC87" s="294" t="s">
        <v>229</v>
      </c>
      <c r="BD87" s="294" t="s">
        <v>229</v>
      </c>
      <c r="BE87" s="294" t="s">
        <v>229</v>
      </c>
      <c r="BF87" s="294" t="s">
        <v>229</v>
      </c>
      <c r="BG87" s="294" t="s">
        <v>229</v>
      </c>
      <c r="BH87" s="294"/>
      <c r="BI87" s="294"/>
      <c r="BJ87" s="294"/>
      <c r="BK87" s="294"/>
      <c r="BL87" s="294"/>
      <c r="BM87" s="294"/>
      <c r="BN87" s="294"/>
      <c r="BO87" s="294"/>
      <c r="BP87" s="294"/>
      <c r="BQ87" s="294"/>
      <c r="BR87" s="294"/>
      <c r="BS87" s="294"/>
      <c r="BT87" s="294"/>
      <c r="BU87" s="294"/>
      <c r="BV87" s="294"/>
      <c r="BW87" s="294"/>
      <c r="BX87" s="294"/>
      <c r="BY87" s="294"/>
      <c r="BZ87" s="294"/>
      <c r="CA87" s="294"/>
      <c r="CB87" s="294"/>
      <c r="CC87" s="294"/>
      <c r="CD87" s="294"/>
      <c r="CE87" s="294"/>
      <c r="CF87" s="294"/>
      <c r="CG87" s="294"/>
      <c r="CH87" s="294"/>
      <c r="CI87" s="294"/>
      <c r="CJ87" s="294"/>
      <c r="CK87" s="294"/>
      <c r="CL87" s="294"/>
      <c r="CM87" s="294"/>
      <c r="CN87" s="294"/>
      <c r="CO87" s="294"/>
      <c r="CP87" s="294"/>
      <c r="CQ87" s="294"/>
      <c r="CR87" s="294"/>
      <c r="CS87" s="294"/>
      <c r="CT87" s="294"/>
      <c r="CU87" s="294"/>
      <c r="CV87" s="294"/>
      <c r="CW87" s="294"/>
      <c r="CX87" s="294"/>
      <c r="CY87" s="294"/>
      <c r="CZ87" s="294"/>
      <c r="DA87" s="294"/>
      <c r="DB87" s="294"/>
      <c r="DC87" s="294"/>
      <c r="DD87" s="294"/>
      <c r="DE87" s="294"/>
      <c r="DF87" s="294"/>
      <c r="DG87" s="294"/>
      <c r="DH87" s="294"/>
      <c r="DI87" s="294"/>
      <c r="DJ87" s="294"/>
      <c r="DK87" s="294"/>
      <c r="DL87" s="294"/>
      <c r="DM87" s="294"/>
      <c r="DN87" s="294"/>
      <c r="DO87" s="294"/>
      <c r="DP87" s="294"/>
      <c r="DQ87" s="294"/>
      <c r="DR87" s="294"/>
      <c r="DS87" s="294"/>
      <c r="DT87" s="294"/>
      <c r="DU87" s="294"/>
      <c r="DV87" s="294"/>
      <c r="DW87" s="294"/>
      <c r="DX87" s="294"/>
      <c r="DY87" s="294"/>
      <c r="DZ87" s="294"/>
      <c r="EA87" s="294"/>
      <c r="EB87" s="287"/>
      <c r="EC87" s="287"/>
      <c r="ED87" s="287"/>
    </row>
    <row r="88" spans="1:134" ht="15" x14ac:dyDescent="0.25">
      <c r="U88" s="305" t="str">
        <f t="shared" si="2"/>
        <v/>
      </c>
      <c r="V88" s="290" t="s">
        <v>229</v>
      </c>
      <c r="W88" s="291" t="s">
        <v>229</v>
      </c>
      <c r="X88" s="292" t="s">
        <v>229</v>
      </c>
      <c r="Y88" s="293" t="s">
        <v>229</v>
      </c>
      <c r="Z88" s="306" t="s">
        <v>229</v>
      </c>
      <c r="AA88" s="306" t="s">
        <v>229</v>
      </c>
      <c r="AB88" s="306" t="s">
        <v>229</v>
      </c>
      <c r="AC88" s="306" t="s">
        <v>229</v>
      </c>
      <c r="AD88" s="306" t="s">
        <v>229</v>
      </c>
      <c r="AE88" s="306" t="s">
        <v>229</v>
      </c>
      <c r="AF88" s="306" t="s">
        <v>229</v>
      </c>
      <c r="AG88" s="306" t="s">
        <v>229</v>
      </c>
      <c r="AH88" s="306" t="s">
        <v>229</v>
      </c>
      <c r="AI88" s="306" t="s">
        <v>229</v>
      </c>
      <c r="AJ88" s="306" t="s">
        <v>229</v>
      </c>
      <c r="AK88" s="306" t="s">
        <v>229</v>
      </c>
      <c r="AL88" s="306" t="s">
        <v>229</v>
      </c>
      <c r="AM88" s="306" t="s">
        <v>229</v>
      </c>
      <c r="AN88" s="306" t="s">
        <v>229</v>
      </c>
      <c r="AO88" s="306" t="s">
        <v>229</v>
      </c>
      <c r="AP88" s="306" t="s">
        <v>229</v>
      </c>
      <c r="AQ88" s="306" t="s">
        <v>229</v>
      </c>
      <c r="AR88" s="306" t="s">
        <v>229</v>
      </c>
      <c r="AS88" s="306" t="s">
        <v>229</v>
      </c>
      <c r="AT88" s="306" t="s">
        <v>229</v>
      </c>
      <c r="AU88" s="306" t="s">
        <v>229</v>
      </c>
      <c r="AV88" s="306" t="s">
        <v>229</v>
      </c>
      <c r="AW88" s="306" t="s">
        <v>229</v>
      </c>
      <c r="AX88" s="306" t="s">
        <v>229</v>
      </c>
      <c r="AY88" s="306" t="s">
        <v>229</v>
      </c>
      <c r="AZ88" s="294" t="s">
        <v>229</v>
      </c>
      <c r="BA88" s="306" t="s">
        <v>229</v>
      </c>
      <c r="BB88" s="294" t="s">
        <v>229</v>
      </c>
      <c r="BC88" s="294" t="s">
        <v>229</v>
      </c>
      <c r="BD88" s="294" t="s">
        <v>229</v>
      </c>
      <c r="BE88" s="294" t="s">
        <v>229</v>
      </c>
      <c r="BF88" s="294" t="s">
        <v>229</v>
      </c>
      <c r="BG88" s="294" t="s">
        <v>229</v>
      </c>
      <c r="BH88" s="294"/>
      <c r="BI88" s="294"/>
      <c r="BJ88" s="294"/>
      <c r="BK88" s="294"/>
      <c r="BL88" s="294"/>
      <c r="BM88" s="294"/>
      <c r="BN88" s="294"/>
      <c r="BO88" s="294"/>
      <c r="BP88" s="294"/>
      <c r="BQ88" s="294"/>
      <c r="BR88" s="294"/>
      <c r="BS88" s="294"/>
      <c r="BT88" s="294"/>
      <c r="BU88" s="294"/>
      <c r="BV88" s="294"/>
      <c r="BW88" s="294"/>
      <c r="BX88" s="294"/>
      <c r="BY88" s="294"/>
      <c r="BZ88" s="294"/>
      <c r="CA88" s="294"/>
      <c r="CB88" s="294"/>
      <c r="CC88" s="294"/>
      <c r="CD88" s="294"/>
      <c r="CE88" s="294"/>
      <c r="CF88" s="294"/>
      <c r="CG88" s="294"/>
      <c r="CH88" s="294"/>
      <c r="CI88" s="294"/>
      <c r="CJ88" s="294"/>
      <c r="CK88" s="294"/>
      <c r="CL88" s="294"/>
      <c r="CM88" s="294"/>
      <c r="CN88" s="294"/>
      <c r="CO88" s="294"/>
      <c r="CP88" s="294"/>
      <c r="CQ88" s="294"/>
      <c r="CR88" s="294"/>
      <c r="CS88" s="294"/>
      <c r="CT88" s="294"/>
      <c r="CU88" s="294"/>
      <c r="CV88" s="294"/>
      <c r="CW88" s="294"/>
      <c r="CX88" s="294"/>
      <c r="CY88" s="294"/>
      <c r="CZ88" s="294"/>
      <c r="DA88" s="294"/>
      <c r="DB88" s="294"/>
      <c r="DC88" s="294"/>
      <c r="DD88" s="294"/>
      <c r="DE88" s="294"/>
      <c r="DF88" s="294"/>
      <c r="DG88" s="294"/>
      <c r="DH88" s="294"/>
      <c r="DI88" s="294"/>
      <c r="DJ88" s="294"/>
      <c r="DK88" s="294"/>
      <c r="DL88" s="294"/>
      <c r="DM88" s="294"/>
      <c r="DN88" s="294"/>
      <c r="DO88" s="294"/>
      <c r="DP88" s="294"/>
      <c r="DQ88" s="294"/>
      <c r="DR88" s="294"/>
      <c r="DS88" s="294"/>
      <c r="DT88" s="294"/>
      <c r="DU88" s="294"/>
      <c r="DV88" s="294"/>
      <c r="DW88" s="294"/>
      <c r="DX88" s="294"/>
      <c r="DY88" s="294"/>
      <c r="DZ88" s="294"/>
      <c r="EA88" s="294"/>
      <c r="EB88" s="287"/>
      <c r="EC88" s="287"/>
      <c r="ED88" s="287"/>
    </row>
    <row r="89" spans="1:134" ht="15" x14ac:dyDescent="0.25">
      <c r="U89" s="305" t="str">
        <f t="shared" si="2"/>
        <v/>
      </c>
      <c r="V89" s="290" t="s">
        <v>229</v>
      </c>
      <c r="W89" s="291" t="s">
        <v>229</v>
      </c>
      <c r="X89" s="292" t="s">
        <v>229</v>
      </c>
      <c r="Y89" s="293" t="s">
        <v>229</v>
      </c>
      <c r="Z89" s="306" t="s">
        <v>229</v>
      </c>
      <c r="AA89" s="306" t="s">
        <v>229</v>
      </c>
      <c r="AB89" s="306" t="s">
        <v>229</v>
      </c>
      <c r="AC89" s="306" t="s">
        <v>229</v>
      </c>
      <c r="AD89" s="306" t="s">
        <v>229</v>
      </c>
      <c r="AE89" s="306" t="s">
        <v>229</v>
      </c>
      <c r="AF89" s="306" t="s">
        <v>229</v>
      </c>
      <c r="AG89" s="306" t="s">
        <v>229</v>
      </c>
      <c r="AH89" s="306" t="s">
        <v>229</v>
      </c>
      <c r="AI89" s="306" t="s">
        <v>229</v>
      </c>
      <c r="AJ89" s="306" t="s">
        <v>229</v>
      </c>
      <c r="AK89" s="306" t="s">
        <v>229</v>
      </c>
      <c r="AL89" s="306" t="s">
        <v>229</v>
      </c>
      <c r="AM89" s="306" t="s">
        <v>229</v>
      </c>
      <c r="AN89" s="306" t="s">
        <v>229</v>
      </c>
      <c r="AO89" s="306" t="s">
        <v>229</v>
      </c>
      <c r="AP89" s="306" t="s">
        <v>229</v>
      </c>
      <c r="AQ89" s="306" t="s">
        <v>229</v>
      </c>
      <c r="AR89" s="306" t="s">
        <v>229</v>
      </c>
      <c r="AS89" s="306" t="s">
        <v>229</v>
      </c>
      <c r="AT89" s="306" t="s">
        <v>229</v>
      </c>
      <c r="AU89" s="306" t="s">
        <v>229</v>
      </c>
      <c r="AV89" s="306" t="s">
        <v>229</v>
      </c>
      <c r="AW89" s="306" t="s">
        <v>229</v>
      </c>
      <c r="AX89" s="306" t="s">
        <v>229</v>
      </c>
      <c r="AY89" s="306" t="s">
        <v>229</v>
      </c>
      <c r="AZ89" s="294" t="s">
        <v>229</v>
      </c>
      <c r="BA89" s="306" t="s">
        <v>229</v>
      </c>
      <c r="BB89" s="294" t="s">
        <v>229</v>
      </c>
      <c r="BC89" s="294" t="s">
        <v>229</v>
      </c>
      <c r="BD89" s="294" t="s">
        <v>229</v>
      </c>
      <c r="BE89" s="294" t="s">
        <v>229</v>
      </c>
      <c r="BF89" s="294" t="s">
        <v>229</v>
      </c>
      <c r="BG89" s="294" t="s">
        <v>229</v>
      </c>
      <c r="BH89" s="294"/>
      <c r="BI89" s="294"/>
      <c r="BJ89" s="294"/>
      <c r="BK89" s="294"/>
      <c r="BL89" s="294"/>
      <c r="BM89" s="294"/>
      <c r="BN89" s="294"/>
      <c r="BO89" s="294"/>
      <c r="BP89" s="294"/>
      <c r="BQ89" s="294"/>
      <c r="BR89" s="294"/>
      <c r="BS89" s="294"/>
      <c r="BT89" s="294"/>
      <c r="BU89" s="294"/>
      <c r="BV89" s="294"/>
      <c r="BW89" s="294"/>
      <c r="BX89" s="294"/>
      <c r="BY89" s="294"/>
      <c r="BZ89" s="294"/>
      <c r="CA89" s="294"/>
      <c r="CB89" s="294"/>
      <c r="CC89" s="294"/>
      <c r="CD89" s="294"/>
      <c r="CE89" s="294"/>
      <c r="CF89" s="294"/>
      <c r="CG89" s="294"/>
      <c r="CH89" s="294"/>
      <c r="CI89" s="294"/>
      <c r="CJ89" s="294"/>
      <c r="CK89" s="294"/>
      <c r="CL89" s="294"/>
      <c r="CM89" s="294"/>
      <c r="CN89" s="294"/>
      <c r="CO89" s="294"/>
      <c r="CP89" s="294"/>
      <c r="CQ89" s="294"/>
      <c r="CR89" s="294"/>
      <c r="CS89" s="294"/>
      <c r="CT89" s="294"/>
      <c r="CU89" s="294"/>
      <c r="CV89" s="294"/>
      <c r="CW89" s="294"/>
      <c r="CX89" s="294"/>
      <c r="CY89" s="294"/>
      <c r="CZ89" s="294"/>
      <c r="DA89" s="294"/>
      <c r="DB89" s="294"/>
      <c r="DC89" s="294"/>
      <c r="DD89" s="294"/>
      <c r="DE89" s="294"/>
      <c r="DF89" s="294"/>
      <c r="DG89" s="294"/>
      <c r="DH89" s="294"/>
      <c r="DI89" s="294"/>
      <c r="DJ89" s="294"/>
      <c r="DK89" s="294"/>
      <c r="DL89" s="294"/>
      <c r="DM89" s="294"/>
      <c r="DN89" s="294"/>
      <c r="DO89" s="294"/>
      <c r="DP89" s="294"/>
      <c r="DQ89" s="294"/>
      <c r="DR89" s="294"/>
      <c r="DS89" s="294"/>
      <c r="DT89" s="294"/>
      <c r="DU89" s="294"/>
      <c r="DV89" s="294"/>
      <c r="DW89" s="294"/>
      <c r="DX89" s="294"/>
      <c r="DY89" s="294"/>
      <c r="DZ89" s="294"/>
      <c r="EA89" s="294"/>
      <c r="EB89" s="287"/>
      <c r="EC89" s="287"/>
      <c r="ED89" s="287"/>
    </row>
    <row r="90" spans="1:134" ht="15" x14ac:dyDescent="0.25">
      <c r="U90" s="305" t="str">
        <f t="shared" si="2"/>
        <v/>
      </c>
      <c r="V90" s="290" t="s">
        <v>229</v>
      </c>
      <c r="W90" s="291" t="s">
        <v>229</v>
      </c>
      <c r="X90" s="292" t="s">
        <v>229</v>
      </c>
      <c r="Y90" s="293" t="s">
        <v>229</v>
      </c>
      <c r="Z90" s="306" t="s">
        <v>229</v>
      </c>
      <c r="AA90" s="306" t="s">
        <v>229</v>
      </c>
      <c r="AB90" s="306" t="s">
        <v>229</v>
      </c>
      <c r="AC90" s="306" t="s">
        <v>229</v>
      </c>
      <c r="AD90" s="306" t="s">
        <v>229</v>
      </c>
      <c r="AE90" s="306" t="s">
        <v>229</v>
      </c>
      <c r="AF90" s="306" t="s">
        <v>229</v>
      </c>
      <c r="AG90" s="306" t="s">
        <v>229</v>
      </c>
      <c r="AH90" s="306" t="s">
        <v>229</v>
      </c>
      <c r="AI90" s="306" t="s">
        <v>229</v>
      </c>
      <c r="AJ90" s="306" t="s">
        <v>229</v>
      </c>
      <c r="AK90" s="306" t="s">
        <v>229</v>
      </c>
      <c r="AL90" s="306" t="s">
        <v>229</v>
      </c>
      <c r="AM90" s="306" t="s">
        <v>229</v>
      </c>
      <c r="AN90" s="306" t="s">
        <v>229</v>
      </c>
      <c r="AO90" s="306" t="s">
        <v>229</v>
      </c>
      <c r="AP90" s="306" t="s">
        <v>229</v>
      </c>
      <c r="AQ90" s="306" t="s">
        <v>229</v>
      </c>
      <c r="AR90" s="306" t="s">
        <v>229</v>
      </c>
      <c r="AS90" s="306" t="s">
        <v>229</v>
      </c>
      <c r="AT90" s="306" t="s">
        <v>229</v>
      </c>
      <c r="AU90" s="306" t="s">
        <v>229</v>
      </c>
      <c r="AV90" s="306" t="s">
        <v>229</v>
      </c>
      <c r="AW90" s="306" t="s">
        <v>229</v>
      </c>
      <c r="AX90" s="306" t="s">
        <v>229</v>
      </c>
      <c r="AY90" s="306" t="s">
        <v>229</v>
      </c>
      <c r="AZ90" s="294" t="s">
        <v>229</v>
      </c>
      <c r="BA90" s="306" t="s">
        <v>229</v>
      </c>
      <c r="BB90" s="294" t="s">
        <v>229</v>
      </c>
      <c r="BC90" s="294" t="s">
        <v>229</v>
      </c>
      <c r="BD90" s="294" t="s">
        <v>229</v>
      </c>
      <c r="BE90" s="294" t="s">
        <v>229</v>
      </c>
      <c r="BF90" s="294" t="s">
        <v>229</v>
      </c>
      <c r="BG90" s="294" t="s">
        <v>229</v>
      </c>
      <c r="BH90" s="294"/>
      <c r="BI90" s="294"/>
      <c r="BJ90" s="294"/>
      <c r="BK90" s="294"/>
      <c r="BL90" s="294"/>
      <c r="BM90" s="294"/>
      <c r="BN90" s="294"/>
      <c r="BO90" s="294"/>
      <c r="BP90" s="294"/>
      <c r="BQ90" s="294"/>
      <c r="BR90" s="294"/>
      <c r="BS90" s="294"/>
      <c r="BT90" s="294"/>
      <c r="BU90" s="294"/>
      <c r="BV90" s="294"/>
      <c r="BW90" s="294"/>
      <c r="BX90" s="294"/>
      <c r="BY90" s="294"/>
      <c r="BZ90" s="294"/>
      <c r="CA90" s="294"/>
      <c r="CB90" s="294"/>
      <c r="CC90" s="294"/>
      <c r="CD90" s="294"/>
      <c r="CE90" s="294"/>
      <c r="CF90" s="294"/>
      <c r="CG90" s="294"/>
      <c r="CH90" s="294"/>
      <c r="CI90" s="294"/>
      <c r="CJ90" s="294"/>
      <c r="CK90" s="294"/>
      <c r="CL90" s="294"/>
      <c r="CM90" s="294"/>
      <c r="CN90" s="294"/>
      <c r="CO90" s="294"/>
      <c r="CP90" s="294"/>
      <c r="CQ90" s="294"/>
      <c r="CR90" s="294"/>
      <c r="CS90" s="294"/>
      <c r="CT90" s="294"/>
      <c r="CU90" s="294"/>
      <c r="CV90" s="294"/>
      <c r="CW90" s="294"/>
      <c r="CX90" s="294"/>
      <c r="CY90" s="294"/>
      <c r="CZ90" s="294"/>
      <c r="DA90" s="294"/>
      <c r="DB90" s="294"/>
      <c r="DC90" s="294"/>
      <c r="DD90" s="294"/>
      <c r="DE90" s="294"/>
      <c r="DF90" s="294"/>
      <c r="DG90" s="294"/>
      <c r="DH90" s="294"/>
      <c r="DI90" s="294"/>
      <c r="DJ90" s="294"/>
      <c r="DK90" s="294"/>
      <c r="DL90" s="294"/>
      <c r="DM90" s="294"/>
      <c r="DN90" s="294"/>
      <c r="DO90" s="294"/>
      <c r="DP90" s="294"/>
      <c r="DQ90" s="294"/>
      <c r="DR90" s="294"/>
      <c r="DS90" s="294"/>
      <c r="DT90" s="294"/>
      <c r="DU90" s="294"/>
      <c r="DV90" s="294"/>
      <c r="DW90" s="294"/>
      <c r="DX90" s="294"/>
      <c r="DY90" s="294"/>
      <c r="DZ90" s="294"/>
      <c r="EA90" s="294"/>
      <c r="EB90" s="287"/>
      <c r="EC90" s="287"/>
      <c r="ED90" s="287"/>
    </row>
    <row r="91" spans="1:134" ht="15" x14ac:dyDescent="0.25">
      <c r="U91" s="305" t="str">
        <f t="shared" si="2"/>
        <v/>
      </c>
      <c r="V91" s="290" t="s">
        <v>229</v>
      </c>
      <c r="W91" s="291" t="s">
        <v>229</v>
      </c>
      <c r="X91" s="292" t="s">
        <v>229</v>
      </c>
      <c r="Y91" s="293" t="s">
        <v>229</v>
      </c>
      <c r="Z91" s="306" t="s">
        <v>229</v>
      </c>
      <c r="AA91" s="306" t="s">
        <v>229</v>
      </c>
      <c r="AB91" s="306" t="s">
        <v>229</v>
      </c>
      <c r="AC91" s="306" t="s">
        <v>229</v>
      </c>
      <c r="AD91" s="306" t="s">
        <v>229</v>
      </c>
      <c r="AE91" s="306" t="s">
        <v>229</v>
      </c>
      <c r="AF91" s="306" t="s">
        <v>229</v>
      </c>
      <c r="AG91" s="306" t="s">
        <v>229</v>
      </c>
      <c r="AH91" s="306" t="s">
        <v>229</v>
      </c>
      <c r="AI91" s="306" t="s">
        <v>229</v>
      </c>
      <c r="AJ91" s="306" t="s">
        <v>229</v>
      </c>
      <c r="AK91" s="306" t="s">
        <v>229</v>
      </c>
      <c r="AL91" s="306" t="s">
        <v>229</v>
      </c>
      <c r="AM91" s="306" t="s">
        <v>229</v>
      </c>
      <c r="AN91" s="306" t="s">
        <v>229</v>
      </c>
      <c r="AO91" s="306" t="s">
        <v>229</v>
      </c>
      <c r="AP91" s="306" t="s">
        <v>229</v>
      </c>
      <c r="AQ91" s="306" t="s">
        <v>229</v>
      </c>
      <c r="AR91" s="306" t="s">
        <v>229</v>
      </c>
      <c r="AS91" s="306" t="s">
        <v>229</v>
      </c>
      <c r="AT91" s="306" t="s">
        <v>229</v>
      </c>
      <c r="AU91" s="306" t="s">
        <v>229</v>
      </c>
      <c r="AV91" s="306" t="s">
        <v>229</v>
      </c>
      <c r="AW91" s="306" t="s">
        <v>229</v>
      </c>
      <c r="AX91" s="306" t="s">
        <v>229</v>
      </c>
      <c r="AY91" s="306" t="s">
        <v>229</v>
      </c>
      <c r="AZ91" s="294" t="s">
        <v>229</v>
      </c>
      <c r="BA91" s="306" t="s">
        <v>229</v>
      </c>
      <c r="BB91" s="294" t="s">
        <v>229</v>
      </c>
      <c r="BC91" s="294" t="s">
        <v>229</v>
      </c>
      <c r="BD91" s="294" t="s">
        <v>229</v>
      </c>
      <c r="BE91" s="294" t="s">
        <v>229</v>
      </c>
      <c r="BF91" s="294" t="s">
        <v>229</v>
      </c>
      <c r="BG91" s="294" t="s">
        <v>229</v>
      </c>
      <c r="BH91" s="294"/>
      <c r="BI91" s="294"/>
      <c r="BJ91" s="294"/>
      <c r="BK91" s="294"/>
      <c r="BL91" s="294"/>
      <c r="BM91" s="294"/>
      <c r="BN91" s="294"/>
      <c r="BO91" s="294"/>
      <c r="BP91" s="294"/>
      <c r="BQ91" s="294"/>
      <c r="BR91" s="294"/>
      <c r="BS91" s="294"/>
      <c r="BT91" s="294"/>
      <c r="BU91" s="294"/>
      <c r="BV91" s="294"/>
      <c r="BW91" s="294"/>
      <c r="BX91" s="294"/>
      <c r="BY91" s="294"/>
      <c r="BZ91" s="294"/>
      <c r="CA91" s="294"/>
      <c r="CB91" s="294"/>
      <c r="CC91" s="294"/>
      <c r="CD91" s="294"/>
      <c r="CE91" s="294"/>
      <c r="CF91" s="294"/>
      <c r="CG91" s="294"/>
      <c r="CH91" s="294"/>
      <c r="CI91" s="294"/>
      <c r="CJ91" s="294"/>
      <c r="CK91" s="294"/>
      <c r="CL91" s="294"/>
      <c r="CM91" s="294"/>
      <c r="CN91" s="294"/>
      <c r="CO91" s="294"/>
      <c r="CP91" s="294"/>
      <c r="CQ91" s="294"/>
      <c r="CR91" s="294"/>
      <c r="CS91" s="294"/>
      <c r="CT91" s="294"/>
      <c r="CU91" s="294"/>
      <c r="CV91" s="294"/>
      <c r="CW91" s="294"/>
      <c r="CX91" s="294"/>
      <c r="CY91" s="294"/>
      <c r="CZ91" s="294"/>
      <c r="DA91" s="294"/>
      <c r="DB91" s="294"/>
      <c r="DC91" s="294"/>
      <c r="DD91" s="294"/>
      <c r="DE91" s="294"/>
      <c r="DF91" s="294"/>
      <c r="DG91" s="294"/>
      <c r="DH91" s="294"/>
      <c r="DI91" s="294"/>
      <c r="DJ91" s="294"/>
      <c r="DK91" s="294"/>
      <c r="DL91" s="294"/>
      <c r="DM91" s="294"/>
      <c r="DN91" s="294"/>
      <c r="DO91" s="294"/>
      <c r="DP91" s="294"/>
      <c r="DQ91" s="294"/>
      <c r="DR91" s="294"/>
      <c r="DS91" s="294"/>
      <c r="DT91" s="294"/>
      <c r="DU91" s="294"/>
      <c r="DV91" s="294"/>
      <c r="DW91" s="294"/>
      <c r="DX91" s="294"/>
      <c r="DY91" s="294"/>
      <c r="DZ91" s="294"/>
      <c r="EA91" s="294"/>
      <c r="EB91" s="287"/>
      <c r="EC91" s="287"/>
      <c r="ED91" s="287"/>
    </row>
    <row r="92" spans="1:134" ht="15" x14ac:dyDescent="0.25">
      <c r="U92" s="305" t="str">
        <f t="shared" si="2"/>
        <v/>
      </c>
      <c r="V92" s="290" t="s">
        <v>229</v>
      </c>
      <c r="W92" s="291" t="s">
        <v>229</v>
      </c>
      <c r="X92" s="292" t="s">
        <v>229</v>
      </c>
      <c r="Y92" s="293" t="s">
        <v>229</v>
      </c>
      <c r="Z92" s="306" t="s">
        <v>229</v>
      </c>
      <c r="AA92" s="306" t="s">
        <v>229</v>
      </c>
      <c r="AB92" s="306" t="s">
        <v>229</v>
      </c>
      <c r="AC92" s="306" t="s">
        <v>229</v>
      </c>
      <c r="AD92" s="306" t="s">
        <v>229</v>
      </c>
      <c r="AE92" s="306" t="s">
        <v>229</v>
      </c>
      <c r="AF92" s="306" t="s">
        <v>229</v>
      </c>
      <c r="AG92" s="306" t="s">
        <v>229</v>
      </c>
      <c r="AH92" s="306" t="s">
        <v>229</v>
      </c>
      <c r="AI92" s="306" t="s">
        <v>229</v>
      </c>
      <c r="AJ92" s="306" t="s">
        <v>229</v>
      </c>
      <c r="AK92" s="306" t="s">
        <v>229</v>
      </c>
      <c r="AL92" s="306" t="s">
        <v>229</v>
      </c>
      <c r="AM92" s="306" t="s">
        <v>229</v>
      </c>
      <c r="AN92" s="306" t="s">
        <v>229</v>
      </c>
      <c r="AO92" s="306" t="s">
        <v>229</v>
      </c>
      <c r="AP92" s="306" t="s">
        <v>229</v>
      </c>
      <c r="AQ92" s="306" t="s">
        <v>229</v>
      </c>
      <c r="AR92" s="306" t="s">
        <v>229</v>
      </c>
      <c r="AS92" s="306" t="s">
        <v>229</v>
      </c>
      <c r="AT92" s="306" t="s">
        <v>229</v>
      </c>
      <c r="AU92" s="306" t="s">
        <v>229</v>
      </c>
      <c r="AV92" s="306" t="s">
        <v>229</v>
      </c>
      <c r="AW92" s="306" t="s">
        <v>229</v>
      </c>
      <c r="AX92" s="306" t="s">
        <v>229</v>
      </c>
      <c r="AY92" s="306" t="s">
        <v>229</v>
      </c>
      <c r="AZ92" s="294" t="s">
        <v>229</v>
      </c>
      <c r="BA92" s="306" t="s">
        <v>229</v>
      </c>
      <c r="BB92" s="294" t="s">
        <v>229</v>
      </c>
      <c r="BC92" s="294" t="s">
        <v>229</v>
      </c>
      <c r="BD92" s="294" t="s">
        <v>229</v>
      </c>
      <c r="BE92" s="294" t="s">
        <v>229</v>
      </c>
      <c r="BF92" s="294" t="s">
        <v>229</v>
      </c>
      <c r="BG92" s="294" t="s">
        <v>229</v>
      </c>
      <c r="BH92" s="294"/>
      <c r="BI92" s="294"/>
      <c r="BJ92" s="294"/>
      <c r="BK92" s="294"/>
      <c r="BL92" s="294"/>
      <c r="BM92" s="294"/>
      <c r="BN92" s="294"/>
      <c r="BO92" s="294"/>
      <c r="BP92" s="294"/>
      <c r="BQ92" s="294"/>
      <c r="BR92" s="294"/>
      <c r="BS92" s="294"/>
      <c r="BT92" s="294"/>
      <c r="BU92" s="294"/>
      <c r="BV92" s="294"/>
      <c r="BW92" s="294"/>
      <c r="BX92" s="294"/>
      <c r="BY92" s="294"/>
      <c r="BZ92" s="294"/>
      <c r="CA92" s="294"/>
      <c r="CB92" s="294"/>
      <c r="CC92" s="294"/>
      <c r="CD92" s="294"/>
      <c r="CE92" s="294"/>
      <c r="CF92" s="294"/>
      <c r="CG92" s="294"/>
      <c r="CH92" s="294"/>
      <c r="CI92" s="294"/>
      <c r="CJ92" s="294"/>
      <c r="CK92" s="294"/>
      <c r="CL92" s="294"/>
      <c r="CM92" s="294"/>
      <c r="CN92" s="294"/>
      <c r="CO92" s="294"/>
      <c r="CP92" s="294"/>
      <c r="CQ92" s="294"/>
      <c r="CR92" s="294"/>
      <c r="CS92" s="294"/>
      <c r="CT92" s="294"/>
      <c r="CU92" s="294"/>
      <c r="CV92" s="294"/>
      <c r="CW92" s="294"/>
      <c r="CX92" s="294"/>
      <c r="CY92" s="294"/>
      <c r="CZ92" s="294"/>
      <c r="DA92" s="294"/>
      <c r="DB92" s="294"/>
      <c r="DC92" s="294"/>
      <c r="DD92" s="294"/>
      <c r="DE92" s="294"/>
      <c r="DF92" s="294"/>
      <c r="DG92" s="294"/>
      <c r="DH92" s="294"/>
      <c r="DI92" s="294"/>
      <c r="DJ92" s="294"/>
      <c r="DK92" s="294"/>
      <c r="DL92" s="294"/>
      <c r="DM92" s="294"/>
      <c r="DN92" s="294"/>
      <c r="DO92" s="294"/>
      <c r="DP92" s="294"/>
      <c r="DQ92" s="294"/>
      <c r="DR92" s="294"/>
      <c r="DS92" s="294"/>
      <c r="DT92" s="294"/>
      <c r="DU92" s="294"/>
      <c r="DV92" s="294"/>
      <c r="DW92" s="294"/>
      <c r="DX92" s="294"/>
      <c r="DY92" s="294"/>
      <c r="DZ92" s="294"/>
      <c r="EA92" s="294"/>
      <c r="EB92" s="287"/>
      <c r="EC92" s="287"/>
      <c r="ED92" s="287"/>
    </row>
    <row r="93" spans="1:134" ht="15" x14ac:dyDescent="0.25">
      <c r="U93" s="305" t="str">
        <f t="shared" si="2"/>
        <v/>
      </c>
      <c r="V93" s="290" t="s">
        <v>229</v>
      </c>
      <c r="W93" s="291" t="s">
        <v>229</v>
      </c>
      <c r="X93" s="292" t="s">
        <v>229</v>
      </c>
      <c r="Y93" s="293" t="s">
        <v>229</v>
      </c>
      <c r="Z93" s="306" t="s">
        <v>229</v>
      </c>
      <c r="AA93" s="306" t="s">
        <v>229</v>
      </c>
      <c r="AB93" s="306" t="s">
        <v>229</v>
      </c>
      <c r="AC93" s="306" t="s">
        <v>229</v>
      </c>
      <c r="AD93" s="306" t="s">
        <v>229</v>
      </c>
      <c r="AE93" s="306" t="s">
        <v>229</v>
      </c>
      <c r="AF93" s="306" t="s">
        <v>229</v>
      </c>
      <c r="AG93" s="306" t="s">
        <v>229</v>
      </c>
      <c r="AH93" s="306" t="s">
        <v>229</v>
      </c>
      <c r="AI93" s="306" t="s">
        <v>229</v>
      </c>
      <c r="AJ93" s="306" t="s">
        <v>229</v>
      </c>
      <c r="AK93" s="306" t="s">
        <v>229</v>
      </c>
      <c r="AL93" s="306" t="s">
        <v>229</v>
      </c>
      <c r="AM93" s="306" t="s">
        <v>229</v>
      </c>
      <c r="AN93" s="306" t="s">
        <v>229</v>
      </c>
      <c r="AO93" s="306" t="s">
        <v>229</v>
      </c>
      <c r="AP93" s="306" t="s">
        <v>229</v>
      </c>
      <c r="AQ93" s="306" t="s">
        <v>229</v>
      </c>
      <c r="AR93" s="306" t="s">
        <v>229</v>
      </c>
      <c r="AS93" s="306" t="s">
        <v>229</v>
      </c>
      <c r="AT93" s="306" t="s">
        <v>229</v>
      </c>
      <c r="AU93" s="306" t="s">
        <v>229</v>
      </c>
      <c r="AV93" s="306" t="s">
        <v>229</v>
      </c>
      <c r="AW93" s="306" t="s">
        <v>229</v>
      </c>
      <c r="AX93" s="306" t="s">
        <v>229</v>
      </c>
      <c r="AY93" s="306" t="s">
        <v>229</v>
      </c>
      <c r="AZ93" s="294" t="s">
        <v>229</v>
      </c>
      <c r="BA93" s="306" t="s">
        <v>229</v>
      </c>
      <c r="BB93" s="294" t="s">
        <v>229</v>
      </c>
      <c r="BC93" s="294" t="s">
        <v>229</v>
      </c>
      <c r="BD93" s="294" t="s">
        <v>229</v>
      </c>
      <c r="BE93" s="294" t="s">
        <v>229</v>
      </c>
      <c r="BF93" s="294" t="s">
        <v>229</v>
      </c>
      <c r="BG93" s="294" t="s">
        <v>229</v>
      </c>
      <c r="BH93" s="294"/>
      <c r="BI93" s="294"/>
      <c r="BJ93" s="294"/>
      <c r="BK93" s="294"/>
      <c r="BL93" s="294"/>
      <c r="BM93" s="294"/>
      <c r="BN93" s="294"/>
      <c r="BO93" s="294"/>
      <c r="BP93" s="294"/>
      <c r="BQ93" s="294"/>
      <c r="BR93" s="294"/>
      <c r="BS93" s="294"/>
      <c r="BT93" s="294"/>
      <c r="BU93" s="294"/>
      <c r="BV93" s="294"/>
      <c r="BW93" s="294"/>
      <c r="BX93" s="294"/>
      <c r="BY93" s="294"/>
      <c r="BZ93" s="294"/>
      <c r="CA93" s="294"/>
      <c r="CB93" s="294"/>
      <c r="CC93" s="294"/>
      <c r="CD93" s="294"/>
      <c r="CE93" s="294"/>
      <c r="CF93" s="294"/>
      <c r="CG93" s="294"/>
      <c r="CH93" s="294"/>
      <c r="CI93" s="294"/>
      <c r="CJ93" s="294"/>
      <c r="CK93" s="294"/>
      <c r="CL93" s="294"/>
      <c r="CM93" s="294"/>
      <c r="CN93" s="294"/>
      <c r="CO93" s="294"/>
      <c r="CP93" s="294"/>
      <c r="CQ93" s="294"/>
      <c r="CR93" s="294"/>
      <c r="CS93" s="294"/>
      <c r="CT93" s="294"/>
      <c r="CU93" s="294"/>
      <c r="CV93" s="294"/>
      <c r="CW93" s="294"/>
      <c r="CX93" s="294"/>
      <c r="CY93" s="294"/>
      <c r="CZ93" s="294"/>
      <c r="DA93" s="294"/>
      <c r="DB93" s="294"/>
      <c r="DC93" s="294"/>
      <c r="DD93" s="294"/>
      <c r="DE93" s="294"/>
      <c r="DF93" s="294"/>
      <c r="DG93" s="294"/>
      <c r="DH93" s="294"/>
      <c r="DI93" s="294"/>
      <c r="DJ93" s="294"/>
      <c r="DK93" s="294"/>
      <c r="DL93" s="294"/>
      <c r="DM93" s="294"/>
      <c r="DN93" s="294"/>
      <c r="DO93" s="294"/>
      <c r="DP93" s="294"/>
      <c r="DQ93" s="294"/>
      <c r="DR93" s="294"/>
      <c r="DS93" s="294"/>
      <c r="DT93" s="294"/>
      <c r="DU93" s="294"/>
      <c r="DV93" s="294"/>
      <c r="DW93" s="294"/>
      <c r="DX93" s="294"/>
      <c r="DY93" s="294"/>
      <c r="DZ93" s="294"/>
      <c r="EA93" s="294"/>
      <c r="EB93" s="287"/>
      <c r="EC93" s="287"/>
      <c r="ED93" s="287"/>
    </row>
    <row r="94" spans="1:134" ht="15" x14ac:dyDescent="0.25">
      <c r="U94" s="305" t="str">
        <f t="shared" si="2"/>
        <v/>
      </c>
      <c r="V94" s="290" t="s">
        <v>229</v>
      </c>
      <c r="W94" s="291" t="s">
        <v>229</v>
      </c>
      <c r="X94" s="292" t="s">
        <v>229</v>
      </c>
      <c r="Y94" s="293" t="s">
        <v>229</v>
      </c>
      <c r="Z94" s="306" t="s">
        <v>229</v>
      </c>
      <c r="AA94" s="306" t="s">
        <v>229</v>
      </c>
      <c r="AB94" s="306" t="s">
        <v>229</v>
      </c>
      <c r="AC94" s="306" t="s">
        <v>229</v>
      </c>
      <c r="AD94" s="306" t="s">
        <v>229</v>
      </c>
      <c r="AE94" s="306" t="s">
        <v>229</v>
      </c>
      <c r="AF94" s="306" t="s">
        <v>229</v>
      </c>
      <c r="AG94" s="306" t="s">
        <v>229</v>
      </c>
      <c r="AH94" s="306" t="s">
        <v>229</v>
      </c>
      <c r="AI94" s="306" t="s">
        <v>229</v>
      </c>
      <c r="AJ94" s="306" t="s">
        <v>229</v>
      </c>
      <c r="AK94" s="306" t="s">
        <v>229</v>
      </c>
      <c r="AL94" s="306" t="s">
        <v>229</v>
      </c>
      <c r="AM94" s="306" t="s">
        <v>229</v>
      </c>
      <c r="AN94" s="306" t="s">
        <v>229</v>
      </c>
      <c r="AO94" s="306" t="s">
        <v>229</v>
      </c>
      <c r="AP94" s="306" t="s">
        <v>229</v>
      </c>
      <c r="AQ94" s="306" t="s">
        <v>229</v>
      </c>
      <c r="AR94" s="306" t="s">
        <v>229</v>
      </c>
      <c r="AS94" s="306" t="s">
        <v>229</v>
      </c>
      <c r="AT94" s="306" t="s">
        <v>229</v>
      </c>
      <c r="AU94" s="306" t="s">
        <v>229</v>
      </c>
      <c r="AV94" s="306" t="s">
        <v>229</v>
      </c>
      <c r="AW94" s="306" t="s">
        <v>229</v>
      </c>
      <c r="AX94" s="306" t="s">
        <v>229</v>
      </c>
      <c r="AY94" s="306" t="s">
        <v>229</v>
      </c>
      <c r="AZ94" s="294" t="s">
        <v>229</v>
      </c>
      <c r="BA94" s="306" t="s">
        <v>229</v>
      </c>
      <c r="BB94" s="294" t="s">
        <v>229</v>
      </c>
      <c r="BC94" s="294" t="s">
        <v>229</v>
      </c>
      <c r="BD94" s="294" t="s">
        <v>229</v>
      </c>
      <c r="BE94" s="294" t="s">
        <v>229</v>
      </c>
      <c r="BF94" s="294" t="s">
        <v>229</v>
      </c>
      <c r="BG94" s="294" t="s">
        <v>229</v>
      </c>
      <c r="BH94" s="294"/>
      <c r="BI94" s="294"/>
      <c r="BJ94" s="294"/>
      <c r="BK94" s="294"/>
      <c r="BL94" s="294"/>
      <c r="BM94" s="294"/>
      <c r="BN94" s="294"/>
      <c r="BO94" s="294"/>
      <c r="BP94" s="294"/>
      <c r="BQ94" s="294"/>
      <c r="BR94" s="294"/>
      <c r="BS94" s="294"/>
      <c r="BT94" s="294"/>
      <c r="BU94" s="294"/>
      <c r="BV94" s="294"/>
      <c r="BW94" s="294"/>
      <c r="BX94" s="294"/>
      <c r="BY94" s="294"/>
      <c r="BZ94" s="294"/>
      <c r="CA94" s="294"/>
      <c r="CB94" s="294"/>
      <c r="CC94" s="294"/>
      <c r="CD94" s="294"/>
      <c r="CE94" s="294"/>
      <c r="CF94" s="294"/>
      <c r="CG94" s="294"/>
      <c r="CH94" s="294"/>
      <c r="CI94" s="294"/>
      <c r="CJ94" s="294"/>
      <c r="CK94" s="294"/>
      <c r="CL94" s="294"/>
      <c r="CM94" s="294"/>
      <c r="CN94" s="294"/>
      <c r="CO94" s="294"/>
      <c r="CP94" s="294"/>
      <c r="CQ94" s="294"/>
      <c r="CR94" s="294"/>
      <c r="CS94" s="294"/>
      <c r="CT94" s="294"/>
      <c r="CU94" s="294"/>
      <c r="CV94" s="294"/>
      <c r="CW94" s="294"/>
      <c r="CX94" s="294"/>
      <c r="CY94" s="294"/>
      <c r="CZ94" s="294"/>
      <c r="DA94" s="294"/>
      <c r="DB94" s="294"/>
      <c r="DC94" s="294"/>
      <c r="DD94" s="294"/>
      <c r="DE94" s="294"/>
      <c r="DF94" s="294"/>
      <c r="DG94" s="294"/>
      <c r="DH94" s="294"/>
      <c r="DI94" s="294"/>
      <c r="DJ94" s="294"/>
      <c r="DK94" s="294"/>
      <c r="DL94" s="294"/>
      <c r="DM94" s="294"/>
      <c r="DN94" s="294"/>
      <c r="DO94" s="294"/>
      <c r="DP94" s="294"/>
      <c r="DQ94" s="294"/>
      <c r="DR94" s="294"/>
      <c r="DS94" s="294"/>
      <c r="DT94" s="294"/>
      <c r="DU94" s="294"/>
      <c r="DV94" s="294"/>
      <c r="DW94" s="294"/>
      <c r="DX94" s="294"/>
      <c r="DY94" s="294"/>
      <c r="DZ94" s="294"/>
      <c r="EA94" s="294"/>
      <c r="EB94" s="287"/>
      <c r="EC94" s="287"/>
      <c r="ED94" s="287"/>
    </row>
    <row r="95" spans="1:134" ht="15" x14ac:dyDescent="0.25">
      <c r="U95" s="305" t="str">
        <f t="shared" si="2"/>
        <v/>
      </c>
      <c r="V95" s="290" t="s">
        <v>229</v>
      </c>
      <c r="W95" s="291" t="s">
        <v>229</v>
      </c>
      <c r="X95" s="292" t="s">
        <v>229</v>
      </c>
      <c r="Y95" s="293" t="s">
        <v>229</v>
      </c>
      <c r="Z95" s="306" t="s">
        <v>229</v>
      </c>
      <c r="AA95" s="306" t="s">
        <v>229</v>
      </c>
      <c r="AB95" s="306" t="s">
        <v>229</v>
      </c>
      <c r="AC95" s="306" t="s">
        <v>229</v>
      </c>
      <c r="AD95" s="306" t="s">
        <v>229</v>
      </c>
      <c r="AE95" s="306" t="s">
        <v>229</v>
      </c>
      <c r="AF95" s="306" t="s">
        <v>229</v>
      </c>
      <c r="AG95" s="306" t="s">
        <v>229</v>
      </c>
      <c r="AH95" s="306" t="s">
        <v>229</v>
      </c>
      <c r="AI95" s="306" t="s">
        <v>229</v>
      </c>
      <c r="AJ95" s="306" t="s">
        <v>229</v>
      </c>
      <c r="AK95" s="306" t="s">
        <v>229</v>
      </c>
      <c r="AL95" s="306" t="s">
        <v>229</v>
      </c>
      <c r="AM95" s="306" t="s">
        <v>229</v>
      </c>
      <c r="AN95" s="306" t="s">
        <v>229</v>
      </c>
      <c r="AO95" s="306" t="s">
        <v>229</v>
      </c>
      <c r="AP95" s="306" t="s">
        <v>229</v>
      </c>
      <c r="AQ95" s="306" t="s">
        <v>229</v>
      </c>
      <c r="AR95" s="306" t="s">
        <v>229</v>
      </c>
      <c r="AS95" s="306" t="s">
        <v>229</v>
      </c>
      <c r="AT95" s="306" t="s">
        <v>229</v>
      </c>
      <c r="AU95" s="306" t="s">
        <v>229</v>
      </c>
      <c r="AV95" s="306" t="s">
        <v>229</v>
      </c>
      <c r="AW95" s="306" t="s">
        <v>229</v>
      </c>
      <c r="AX95" s="306" t="s">
        <v>229</v>
      </c>
      <c r="AY95" s="306" t="s">
        <v>229</v>
      </c>
      <c r="AZ95" s="294" t="s">
        <v>229</v>
      </c>
      <c r="BA95" s="306" t="s">
        <v>229</v>
      </c>
      <c r="BB95" s="294" t="s">
        <v>229</v>
      </c>
      <c r="BC95" s="294" t="s">
        <v>229</v>
      </c>
      <c r="BD95" s="294" t="s">
        <v>229</v>
      </c>
      <c r="BE95" s="294" t="s">
        <v>229</v>
      </c>
      <c r="BF95" s="294" t="s">
        <v>229</v>
      </c>
      <c r="BG95" s="294" t="s">
        <v>229</v>
      </c>
      <c r="BH95" s="294"/>
      <c r="BI95" s="294"/>
      <c r="BJ95" s="294"/>
      <c r="BK95" s="294"/>
      <c r="BL95" s="294"/>
      <c r="BM95" s="294"/>
      <c r="BN95" s="294"/>
      <c r="BO95" s="294"/>
      <c r="BP95" s="294"/>
      <c r="BQ95" s="294"/>
      <c r="BR95" s="294"/>
      <c r="BS95" s="294"/>
      <c r="BT95" s="294"/>
      <c r="BU95" s="294"/>
      <c r="BV95" s="294"/>
      <c r="BW95" s="294"/>
      <c r="BX95" s="294"/>
      <c r="BY95" s="294"/>
      <c r="BZ95" s="294"/>
      <c r="CA95" s="294"/>
      <c r="CB95" s="294"/>
      <c r="CC95" s="294"/>
      <c r="CD95" s="294"/>
      <c r="CE95" s="294"/>
      <c r="CF95" s="294"/>
      <c r="CG95" s="294"/>
      <c r="CH95" s="294"/>
      <c r="CI95" s="294"/>
      <c r="CJ95" s="294"/>
      <c r="CK95" s="294"/>
      <c r="CL95" s="294"/>
      <c r="CM95" s="294"/>
      <c r="CN95" s="294"/>
      <c r="CO95" s="294"/>
      <c r="CP95" s="294"/>
      <c r="CQ95" s="294"/>
      <c r="CR95" s="294"/>
      <c r="CS95" s="294"/>
      <c r="CT95" s="294"/>
      <c r="CU95" s="294"/>
      <c r="CV95" s="294"/>
      <c r="CW95" s="294"/>
      <c r="CX95" s="294"/>
      <c r="CY95" s="294"/>
      <c r="CZ95" s="294"/>
      <c r="DA95" s="294"/>
      <c r="DB95" s="294"/>
      <c r="DC95" s="294"/>
      <c r="DD95" s="294"/>
      <c r="DE95" s="294"/>
      <c r="DF95" s="294"/>
      <c r="DG95" s="294"/>
      <c r="DH95" s="294"/>
      <c r="DI95" s="294"/>
      <c r="DJ95" s="294"/>
      <c r="DK95" s="294"/>
      <c r="DL95" s="294"/>
      <c r="DM95" s="294"/>
      <c r="DN95" s="294"/>
      <c r="DO95" s="294"/>
      <c r="DP95" s="294"/>
      <c r="DQ95" s="294"/>
      <c r="DR95" s="294"/>
      <c r="DS95" s="294"/>
      <c r="DT95" s="294"/>
      <c r="DU95" s="294"/>
      <c r="DV95" s="294"/>
      <c r="DW95" s="294"/>
      <c r="DX95" s="294"/>
      <c r="DY95" s="294"/>
      <c r="DZ95" s="294"/>
      <c r="EA95" s="294"/>
      <c r="EB95" s="287"/>
      <c r="EC95" s="287"/>
      <c r="ED95" s="287"/>
    </row>
    <row r="96" spans="1:134" ht="15" x14ac:dyDescent="0.25">
      <c r="U96" s="305" t="str">
        <f t="shared" si="2"/>
        <v/>
      </c>
      <c r="V96" s="290" t="s">
        <v>229</v>
      </c>
      <c r="W96" s="291" t="s">
        <v>229</v>
      </c>
      <c r="X96" s="292" t="s">
        <v>229</v>
      </c>
      <c r="Y96" s="293" t="s">
        <v>229</v>
      </c>
      <c r="Z96" s="306" t="s">
        <v>229</v>
      </c>
      <c r="AA96" s="306" t="s">
        <v>229</v>
      </c>
      <c r="AB96" s="306" t="s">
        <v>229</v>
      </c>
      <c r="AC96" s="306" t="s">
        <v>229</v>
      </c>
      <c r="AD96" s="306" t="s">
        <v>229</v>
      </c>
      <c r="AE96" s="306" t="s">
        <v>229</v>
      </c>
      <c r="AF96" s="306" t="s">
        <v>229</v>
      </c>
      <c r="AG96" s="306" t="s">
        <v>229</v>
      </c>
      <c r="AH96" s="306" t="s">
        <v>229</v>
      </c>
      <c r="AI96" s="306" t="s">
        <v>229</v>
      </c>
      <c r="AJ96" s="306" t="s">
        <v>229</v>
      </c>
      <c r="AK96" s="306" t="s">
        <v>229</v>
      </c>
      <c r="AL96" s="306" t="s">
        <v>229</v>
      </c>
      <c r="AM96" s="306" t="s">
        <v>229</v>
      </c>
      <c r="AN96" s="306" t="s">
        <v>229</v>
      </c>
      <c r="AO96" s="306" t="s">
        <v>229</v>
      </c>
      <c r="AP96" s="306" t="s">
        <v>229</v>
      </c>
      <c r="AQ96" s="306" t="s">
        <v>229</v>
      </c>
      <c r="AR96" s="306" t="s">
        <v>229</v>
      </c>
      <c r="AS96" s="306" t="s">
        <v>229</v>
      </c>
      <c r="AT96" s="306" t="s">
        <v>229</v>
      </c>
      <c r="AU96" s="306" t="s">
        <v>229</v>
      </c>
      <c r="AV96" s="306" t="s">
        <v>229</v>
      </c>
      <c r="AW96" s="306" t="s">
        <v>229</v>
      </c>
      <c r="AX96" s="306" t="s">
        <v>229</v>
      </c>
      <c r="AY96" s="306" t="s">
        <v>229</v>
      </c>
      <c r="AZ96" s="294" t="s">
        <v>229</v>
      </c>
      <c r="BA96" s="306" t="s">
        <v>229</v>
      </c>
      <c r="BB96" s="294" t="s">
        <v>229</v>
      </c>
      <c r="BC96" s="294" t="s">
        <v>229</v>
      </c>
      <c r="BD96" s="294" t="s">
        <v>229</v>
      </c>
      <c r="BE96" s="294" t="s">
        <v>229</v>
      </c>
      <c r="BF96" s="294" t="s">
        <v>229</v>
      </c>
      <c r="BG96" s="294" t="s">
        <v>229</v>
      </c>
      <c r="BH96" s="294"/>
      <c r="BI96" s="294"/>
      <c r="BJ96" s="294"/>
      <c r="BK96" s="294"/>
      <c r="BL96" s="294"/>
      <c r="BM96" s="294"/>
      <c r="BN96" s="294"/>
      <c r="BO96" s="294"/>
      <c r="BP96" s="294"/>
      <c r="BQ96" s="294"/>
      <c r="BR96" s="294"/>
      <c r="BS96" s="294"/>
      <c r="BT96" s="294"/>
      <c r="BU96" s="294"/>
      <c r="BV96" s="294"/>
      <c r="BW96" s="294"/>
      <c r="BX96" s="294"/>
      <c r="BY96" s="294"/>
      <c r="BZ96" s="294"/>
      <c r="CA96" s="294"/>
      <c r="CB96" s="294"/>
      <c r="CC96" s="294"/>
      <c r="CD96" s="294"/>
      <c r="CE96" s="294"/>
      <c r="CF96" s="294"/>
      <c r="CG96" s="294"/>
      <c r="CH96" s="294"/>
      <c r="CI96" s="294"/>
      <c r="CJ96" s="294"/>
      <c r="CK96" s="294"/>
      <c r="CL96" s="294"/>
      <c r="CM96" s="294"/>
      <c r="CN96" s="294"/>
      <c r="CO96" s="294"/>
      <c r="CP96" s="294"/>
      <c r="CQ96" s="294"/>
      <c r="CR96" s="294"/>
      <c r="CS96" s="294"/>
      <c r="CT96" s="294"/>
      <c r="CU96" s="294"/>
      <c r="CV96" s="294"/>
      <c r="CW96" s="294"/>
      <c r="CX96" s="294"/>
      <c r="CY96" s="294"/>
      <c r="CZ96" s="294"/>
      <c r="DA96" s="294"/>
      <c r="DB96" s="294"/>
      <c r="DC96" s="294"/>
      <c r="DD96" s="294"/>
      <c r="DE96" s="294"/>
      <c r="DF96" s="294"/>
      <c r="DG96" s="294"/>
      <c r="DH96" s="294"/>
      <c r="DI96" s="294"/>
      <c r="DJ96" s="294"/>
      <c r="DK96" s="294"/>
      <c r="DL96" s="294"/>
      <c r="DM96" s="294"/>
      <c r="DN96" s="294"/>
      <c r="DO96" s="294"/>
      <c r="DP96" s="294"/>
      <c r="DQ96" s="294"/>
      <c r="DR96" s="294"/>
      <c r="DS96" s="294"/>
      <c r="DT96" s="294"/>
      <c r="DU96" s="294"/>
      <c r="DV96" s="294"/>
      <c r="DW96" s="294"/>
      <c r="DX96" s="294"/>
      <c r="DY96" s="294"/>
      <c r="DZ96" s="294"/>
      <c r="EA96" s="294"/>
      <c r="EB96" s="287"/>
      <c r="EC96" s="287"/>
      <c r="ED96" s="287"/>
    </row>
    <row r="97" spans="21:134" ht="15" x14ac:dyDescent="0.25">
      <c r="U97" s="305" t="str">
        <f t="shared" si="2"/>
        <v/>
      </c>
      <c r="V97" s="290" t="s">
        <v>229</v>
      </c>
      <c r="W97" s="291" t="s">
        <v>229</v>
      </c>
      <c r="X97" s="292" t="s">
        <v>229</v>
      </c>
      <c r="Y97" s="293" t="s">
        <v>229</v>
      </c>
      <c r="Z97" s="306" t="s">
        <v>229</v>
      </c>
      <c r="AA97" s="306" t="s">
        <v>229</v>
      </c>
      <c r="AB97" s="306" t="s">
        <v>229</v>
      </c>
      <c r="AC97" s="306" t="s">
        <v>229</v>
      </c>
      <c r="AD97" s="306" t="s">
        <v>229</v>
      </c>
      <c r="AE97" s="306" t="s">
        <v>229</v>
      </c>
      <c r="AF97" s="306" t="s">
        <v>229</v>
      </c>
      <c r="AG97" s="306" t="s">
        <v>229</v>
      </c>
      <c r="AH97" s="306" t="s">
        <v>229</v>
      </c>
      <c r="AI97" s="306" t="s">
        <v>229</v>
      </c>
      <c r="AJ97" s="306" t="s">
        <v>229</v>
      </c>
      <c r="AK97" s="306" t="s">
        <v>229</v>
      </c>
      <c r="AL97" s="306" t="s">
        <v>229</v>
      </c>
      <c r="AM97" s="306" t="s">
        <v>229</v>
      </c>
      <c r="AN97" s="306" t="s">
        <v>229</v>
      </c>
      <c r="AO97" s="306" t="s">
        <v>229</v>
      </c>
      <c r="AP97" s="306" t="s">
        <v>229</v>
      </c>
      <c r="AQ97" s="306" t="s">
        <v>229</v>
      </c>
      <c r="AR97" s="306" t="s">
        <v>229</v>
      </c>
      <c r="AS97" s="306" t="s">
        <v>229</v>
      </c>
      <c r="AT97" s="306" t="s">
        <v>229</v>
      </c>
      <c r="AU97" s="306" t="s">
        <v>229</v>
      </c>
      <c r="AV97" s="306" t="s">
        <v>229</v>
      </c>
      <c r="AW97" s="306" t="s">
        <v>229</v>
      </c>
      <c r="AX97" s="306" t="s">
        <v>229</v>
      </c>
      <c r="AY97" s="306" t="s">
        <v>229</v>
      </c>
      <c r="AZ97" s="294" t="s">
        <v>229</v>
      </c>
      <c r="BA97" s="306" t="s">
        <v>229</v>
      </c>
      <c r="BB97" s="294" t="s">
        <v>229</v>
      </c>
      <c r="BC97" s="294" t="s">
        <v>229</v>
      </c>
      <c r="BD97" s="294" t="s">
        <v>229</v>
      </c>
      <c r="BE97" s="294" t="s">
        <v>229</v>
      </c>
      <c r="BF97" s="294" t="s">
        <v>229</v>
      </c>
      <c r="BG97" s="294" t="s">
        <v>229</v>
      </c>
      <c r="BH97" s="294"/>
      <c r="BI97" s="294"/>
      <c r="BJ97" s="294"/>
      <c r="BK97" s="294"/>
      <c r="BL97" s="294"/>
      <c r="BM97" s="294"/>
      <c r="BN97" s="294"/>
      <c r="BO97" s="294"/>
      <c r="BP97" s="294"/>
      <c r="BQ97" s="294"/>
      <c r="BR97" s="294"/>
      <c r="BS97" s="294"/>
      <c r="BT97" s="294"/>
      <c r="BU97" s="294"/>
      <c r="BV97" s="294"/>
      <c r="BW97" s="294"/>
      <c r="BX97" s="294"/>
      <c r="BY97" s="294"/>
      <c r="BZ97" s="294"/>
      <c r="CA97" s="294"/>
      <c r="CB97" s="294"/>
      <c r="CC97" s="294"/>
      <c r="CD97" s="294"/>
      <c r="CE97" s="294"/>
      <c r="CF97" s="294"/>
      <c r="CG97" s="294"/>
      <c r="CH97" s="294"/>
      <c r="CI97" s="294"/>
      <c r="CJ97" s="294"/>
      <c r="CK97" s="294"/>
      <c r="CL97" s="294"/>
      <c r="CM97" s="294"/>
      <c r="CN97" s="294"/>
      <c r="CO97" s="294"/>
      <c r="CP97" s="294"/>
      <c r="CQ97" s="294"/>
      <c r="CR97" s="294"/>
      <c r="CS97" s="294"/>
      <c r="CT97" s="294"/>
      <c r="CU97" s="294"/>
      <c r="CV97" s="294"/>
      <c r="CW97" s="294"/>
      <c r="CX97" s="294"/>
      <c r="CY97" s="294"/>
      <c r="CZ97" s="294"/>
      <c r="DA97" s="294"/>
      <c r="DB97" s="294"/>
      <c r="DC97" s="294"/>
      <c r="DD97" s="294"/>
      <c r="DE97" s="294"/>
      <c r="DF97" s="294"/>
      <c r="DG97" s="294"/>
      <c r="DH97" s="294"/>
      <c r="DI97" s="294"/>
      <c r="DJ97" s="294"/>
      <c r="DK97" s="294"/>
      <c r="DL97" s="294"/>
      <c r="DM97" s="294"/>
      <c r="DN97" s="294"/>
      <c r="DO97" s="294"/>
      <c r="DP97" s="294"/>
      <c r="DQ97" s="294"/>
      <c r="DR97" s="294"/>
      <c r="DS97" s="294"/>
      <c r="DT97" s="294"/>
      <c r="DU97" s="294"/>
      <c r="DV97" s="294"/>
      <c r="DW97" s="294"/>
      <c r="DX97" s="294"/>
      <c r="DY97" s="294"/>
      <c r="DZ97" s="294"/>
      <c r="EA97" s="294"/>
      <c r="EB97" s="287"/>
      <c r="EC97" s="287"/>
      <c r="ED97" s="287"/>
    </row>
    <row r="98" spans="21:134" ht="15" x14ac:dyDescent="0.25">
      <c r="U98" s="305" t="str">
        <f t="shared" si="2"/>
        <v/>
      </c>
      <c r="V98" s="290" t="s">
        <v>229</v>
      </c>
      <c r="W98" s="291" t="s">
        <v>229</v>
      </c>
      <c r="X98" s="292" t="s">
        <v>229</v>
      </c>
      <c r="Y98" s="293" t="s">
        <v>229</v>
      </c>
      <c r="Z98" s="306" t="s">
        <v>229</v>
      </c>
      <c r="AA98" s="306" t="s">
        <v>229</v>
      </c>
      <c r="AB98" s="306" t="s">
        <v>229</v>
      </c>
      <c r="AC98" s="306" t="s">
        <v>229</v>
      </c>
      <c r="AD98" s="306" t="s">
        <v>229</v>
      </c>
      <c r="AE98" s="306" t="s">
        <v>229</v>
      </c>
      <c r="AF98" s="306" t="s">
        <v>229</v>
      </c>
      <c r="AG98" s="306" t="s">
        <v>229</v>
      </c>
      <c r="AH98" s="306" t="s">
        <v>229</v>
      </c>
      <c r="AI98" s="306" t="s">
        <v>229</v>
      </c>
      <c r="AJ98" s="306" t="s">
        <v>229</v>
      </c>
      <c r="AK98" s="306" t="s">
        <v>229</v>
      </c>
      <c r="AL98" s="306" t="s">
        <v>229</v>
      </c>
      <c r="AM98" s="306" t="s">
        <v>229</v>
      </c>
      <c r="AN98" s="306" t="s">
        <v>229</v>
      </c>
      <c r="AO98" s="306" t="s">
        <v>229</v>
      </c>
      <c r="AP98" s="306" t="s">
        <v>229</v>
      </c>
      <c r="AQ98" s="306" t="s">
        <v>229</v>
      </c>
      <c r="AR98" s="306" t="s">
        <v>229</v>
      </c>
      <c r="AS98" s="306" t="s">
        <v>229</v>
      </c>
      <c r="AT98" s="306" t="s">
        <v>229</v>
      </c>
      <c r="AU98" s="306" t="s">
        <v>229</v>
      </c>
      <c r="AV98" s="306" t="s">
        <v>229</v>
      </c>
      <c r="AW98" s="306" t="s">
        <v>229</v>
      </c>
      <c r="AX98" s="306" t="s">
        <v>229</v>
      </c>
      <c r="AY98" s="306" t="s">
        <v>229</v>
      </c>
      <c r="AZ98" s="294" t="s">
        <v>229</v>
      </c>
      <c r="BA98" s="306" t="s">
        <v>229</v>
      </c>
      <c r="BB98" s="294" t="s">
        <v>229</v>
      </c>
      <c r="BC98" s="294" t="s">
        <v>229</v>
      </c>
      <c r="BD98" s="294" t="s">
        <v>229</v>
      </c>
      <c r="BE98" s="294" t="s">
        <v>229</v>
      </c>
      <c r="BF98" s="294" t="s">
        <v>229</v>
      </c>
      <c r="BG98" s="294" t="s">
        <v>229</v>
      </c>
      <c r="BH98" s="294"/>
      <c r="BI98" s="294"/>
      <c r="BJ98" s="294"/>
      <c r="BK98" s="294"/>
      <c r="BL98" s="294"/>
      <c r="BM98" s="294"/>
      <c r="BN98" s="294"/>
      <c r="BO98" s="294"/>
      <c r="BP98" s="294"/>
      <c r="BQ98" s="294"/>
      <c r="BR98" s="294"/>
      <c r="BS98" s="294"/>
      <c r="BT98" s="294"/>
      <c r="BU98" s="294"/>
      <c r="BV98" s="294"/>
      <c r="BW98" s="294"/>
      <c r="BX98" s="294"/>
      <c r="BY98" s="294"/>
      <c r="BZ98" s="294"/>
      <c r="CA98" s="294"/>
      <c r="CB98" s="294"/>
      <c r="CC98" s="294"/>
      <c r="CD98" s="294"/>
      <c r="CE98" s="294"/>
      <c r="CF98" s="294"/>
      <c r="CG98" s="294"/>
      <c r="CH98" s="294"/>
      <c r="CI98" s="294"/>
      <c r="CJ98" s="294"/>
      <c r="CK98" s="294"/>
      <c r="CL98" s="294"/>
      <c r="CM98" s="294"/>
      <c r="CN98" s="294"/>
      <c r="CO98" s="294"/>
      <c r="CP98" s="294"/>
      <c r="CQ98" s="294"/>
      <c r="CR98" s="294"/>
      <c r="CS98" s="294"/>
      <c r="CT98" s="294"/>
      <c r="CU98" s="294"/>
      <c r="CV98" s="294"/>
      <c r="CW98" s="294"/>
      <c r="CX98" s="294"/>
      <c r="CY98" s="294"/>
      <c r="CZ98" s="294"/>
      <c r="DA98" s="294"/>
      <c r="DB98" s="294"/>
      <c r="DC98" s="294"/>
      <c r="DD98" s="294"/>
      <c r="DE98" s="294"/>
      <c r="DF98" s="294"/>
      <c r="DG98" s="294"/>
      <c r="DH98" s="294"/>
      <c r="DI98" s="294"/>
      <c r="DJ98" s="294"/>
      <c r="DK98" s="294"/>
      <c r="DL98" s="294"/>
      <c r="DM98" s="294"/>
      <c r="DN98" s="294"/>
      <c r="DO98" s="294"/>
      <c r="DP98" s="294"/>
      <c r="DQ98" s="294"/>
      <c r="DR98" s="294"/>
      <c r="DS98" s="294"/>
      <c r="DT98" s="294"/>
      <c r="DU98" s="294"/>
      <c r="DV98" s="294"/>
      <c r="DW98" s="294"/>
      <c r="DX98" s="294"/>
      <c r="DY98" s="294"/>
      <c r="DZ98" s="294"/>
      <c r="EA98" s="294"/>
      <c r="EB98" s="287"/>
      <c r="EC98" s="287"/>
      <c r="ED98" s="287"/>
    </row>
    <row r="99" spans="21:134" ht="15" x14ac:dyDescent="0.25">
      <c r="U99" s="305" t="str">
        <f t="shared" si="2"/>
        <v/>
      </c>
      <c r="V99" s="290" t="s">
        <v>229</v>
      </c>
      <c r="W99" s="291" t="s">
        <v>229</v>
      </c>
      <c r="X99" s="292" t="s">
        <v>229</v>
      </c>
      <c r="Y99" s="293" t="s">
        <v>229</v>
      </c>
      <c r="Z99" s="306" t="s">
        <v>229</v>
      </c>
      <c r="AA99" s="306" t="s">
        <v>229</v>
      </c>
      <c r="AB99" s="306" t="s">
        <v>229</v>
      </c>
      <c r="AC99" s="306" t="s">
        <v>229</v>
      </c>
      <c r="AD99" s="306" t="s">
        <v>229</v>
      </c>
      <c r="AE99" s="306" t="s">
        <v>229</v>
      </c>
      <c r="AF99" s="306" t="s">
        <v>229</v>
      </c>
      <c r="AG99" s="306" t="s">
        <v>229</v>
      </c>
      <c r="AH99" s="306" t="s">
        <v>229</v>
      </c>
      <c r="AI99" s="306" t="s">
        <v>229</v>
      </c>
      <c r="AJ99" s="306" t="s">
        <v>229</v>
      </c>
      <c r="AK99" s="306" t="s">
        <v>229</v>
      </c>
      <c r="AL99" s="306" t="s">
        <v>229</v>
      </c>
      <c r="AM99" s="306" t="s">
        <v>229</v>
      </c>
      <c r="AN99" s="306" t="s">
        <v>229</v>
      </c>
      <c r="AO99" s="306" t="s">
        <v>229</v>
      </c>
      <c r="AP99" s="306" t="s">
        <v>229</v>
      </c>
      <c r="AQ99" s="306" t="s">
        <v>229</v>
      </c>
      <c r="AR99" s="306" t="s">
        <v>229</v>
      </c>
      <c r="AS99" s="306" t="s">
        <v>229</v>
      </c>
      <c r="AT99" s="306" t="s">
        <v>229</v>
      </c>
      <c r="AU99" s="306" t="s">
        <v>229</v>
      </c>
      <c r="AV99" s="306" t="s">
        <v>229</v>
      </c>
      <c r="AW99" s="306" t="s">
        <v>229</v>
      </c>
      <c r="AX99" s="306" t="s">
        <v>229</v>
      </c>
      <c r="AY99" s="306" t="s">
        <v>229</v>
      </c>
      <c r="AZ99" s="294" t="s">
        <v>229</v>
      </c>
      <c r="BA99" s="306" t="s">
        <v>229</v>
      </c>
      <c r="BB99" s="294" t="s">
        <v>229</v>
      </c>
      <c r="BC99" s="294" t="s">
        <v>229</v>
      </c>
      <c r="BD99" s="294" t="s">
        <v>229</v>
      </c>
      <c r="BE99" s="294" t="s">
        <v>229</v>
      </c>
      <c r="BF99" s="294" t="s">
        <v>229</v>
      </c>
      <c r="BG99" s="294" t="s">
        <v>229</v>
      </c>
      <c r="BH99" s="294"/>
      <c r="BI99" s="294"/>
      <c r="BJ99" s="294"/>
      <c r="BK99" s="294"/>
      <c r="BL99" s="294"/>
      <c r="BM99" s="294"/>
      <c r="BN99" s="294"/>
      <c r="BO99" s="294"/>
      <c r="BP99" s="294"/>
      <c r="BQ99" s="294"/>
      <c r="BR99" s="294"/>
      <c r="BS99" s="294"/>
      <c r="BT99" s="294"/>
      <c r="BU99" s="294"/>
      <c r="BV99" s="294"/>
      <c r="BW99" s="294"/>
      <c r="BX99" s="294"/>
      <c r="BY99" s="294"/>
      <c r="BZ99" s="294"/>
      <c r="CA99" s="294"/>
      <c r="CB99" s="294"/>
      <c r="CC99" s="294"/>
      <c r="CD99" s="294"/>
      <c r="CE99" s="294"/>
      <c r="CF99" s="294"/>
      <c r="CG99" s="294"/>
      <c r="CH99" s="294"/>
      <c r="CI99" s="294"/>
      <c r="CJ99" s="294"/>
      <c r="CK99" s="294"/>
      <c r="CL99" s="294"/>
      <c r="CM99" s="294"/>
      <c r="CN99" s="294"/>
      <c r="CO99" s="294"/>
      <c r="CP99" s="294"/>
      <c r="CQ99" s="294"/>
      <c r="CR99" s="294"/>
      <c r="CS99" s="294"/>
      <c r="CT99" s="294"/>
      <c r="CU99" s="294"/>
      <c r="CV99" s="294"/>
      <c r="CW99" s="294"/>
      <c r="CX99" s="294"/>
      <c r="CY99" s="294"/>
      <c r="CZ99" s="294"/>
      <c r="DA99" s="294"/>
      <c r="DB99" s="294"/>
      <c r="DC99" s="294"/>
      <c r="DD99" s="294"/>
      <c r="DE99" s="294"/>
      <c r="DF99" s="294"/>
      <c r="DG99" s="294"/>
      <c r="DH99" s="294"/>
      <c r="DI99" s="294"/>
      <c r="DJ99" s="294"/>
      <c r="DK99" s="294"/>
      <c r="DL99" s="294"/>
      <c r="DM99" s="294"/>
      <c r="DN99" s="294"/>
      <c r="DO99" s="294"/>
      <c r="DP99" s="294"/>
      <c r="DQ99" s="294"/>
      <c r="DR99" s="294"/>
      <c r="DS99" s="294"/>
      <c r="DT99" s="294"/>
      <c r="DU99" s="294"/>
      <c r="DV99" s="294"/>
      <c r="DW99" s="294"/>
      <c r="DX99" s="294"/>
      <c r="DY99" s="294"/>
      <c r="DZ99" s="294"/>
      <c r="EA99" s="294"/>
      <c r="EB99" s="287"/>
      <c r="EC99" s="287"/>
      <c r="ED99" s="287"/>
    </row>
    <row r="100" spans="21:134" ht="15" x14ac:dyDescent="0.25">
      <c r="U100" s="305" t="str">
        <f t="shared" si="2"/>
        <v/>
      </c>
      <c r="V100" s="290" t="s">
        <v>229</v>
      </c>
      <c r="W100" s="291" t="s">
        <v>229</v>
      </c>
      <c r="X100" s="292" t="s">
        <v>229</v>
      </c>
      <c r="Y100" s="293" t="s">
        <v>229</v>
      </c>
      <c r="Z100" s="306" t="s">
        <v>229</v>
      </c>
      <c r="AA100" s="306" t="s">
        <v>229</v>
      </c>
      <c r="AB100" s="306" t="s">
        <v>229</v>
      </c>
      <c r="AC100" s="306" t="s">
        <v>229</v>
      </c>
      <c r="AD100" s="306" t="s">
        <v>229</v>
      </c>
      <c r="AE100" s="306" t="s">
        <v>229</v>
      </c>
      <c r="AF100" s="306" t="s">
        <v>229</v>
      </c>
      <c r="AG100" s="306" t="s">
        <v>229</v>
      </c>
      <c r="AH100" s="306" t="s">
        <v>229</v>
      </c>
      <c r="AI100" s="306" t="s">
        <v>229</v>
      </c>
      <c r="AJ100" s="306" t="s">
        <v>229</v>
      </c>
      <c r="AK100" s="306" t="s">
        <v>229</v>
      </c>
      <c r="AL100" s="306" t="s">
        <v>229</v>
      </c>
      <c r="AM100" s="306" t="s">
        <v>229</v>
      </c>
      <c r="AN100" s="306" t="s">
        <v>229</v>
      </c>
      <c r="AO100" s="306" t="s">
        <v>229</v>
      </c>
      <c r="AP100" s="306" t="s">
        <v>229</v>
      </c>
      <c r="AQ100" s="306" t="s">
        <v>229</v>
      </c>
      <c r="AR100" s="306" t="s">
        <v>229</v>
      </c>
      <c r="AS100" s="306" t="s">
        <v>229</v>
      </c>
      <c r="AT100" s="306" t="s">
        <v>229</v>
      </c>
      <c r="AU100" s="306" t="s">
        <v>229</v>
      </c>
      <c r="AV100" s="306" t="s">
        <v>229</v>
      </c>
      <c r="AW100" s="306" t="s">
        <v>229</v>
      </c>
      <c r="AX100" s="306" t="s">
        <v>229</v>
      </c>
      <c r="AY100" s="306" t="s">
        <v>229</v>
      </c>
      <c r="AZ100" s="294" t="s">
        <v>229</v>
      </c>
      <c r="BA100" s="306" t="s">
        <v>229</v>
      </c>
      <c r="BB100" s="294" t="s">
        <v>229</v>
      </c>
      <c r="BC100" s="294" t="s">
        <v>229</v>
      </c>
      <c r="BD100" s="294" t="s">
        <v>229</v>
      </c>
      <c r="BE100" s="294" t="s">
        <v>229</v>
      </c>
      <c r="BF100" s="294" t="s">
        <v>229</v>
      </c>
      <c r="BG100" s="294" t="s">
        <v>229</v>
      </c>
      <c r="BH100" s="294"/>
      <c r="BI100" s="294"/>
      <c r="BJ100" s="294"/>
      <c r="BK100" s="294"/>
      <c r="BL100" s="294"/>
      <c r="BM100" s="294"/>
      <c r="BN100" s="294"/>
      <c r="BO100" s="294"/>
      <c r="BP100" s="294"/>
      <c r="BQ100" s="294"/>
      <c r="BR100" s="294"/>
      <c r="BS100" s="294"/>
      <c r="BT100" s="294"/>
      <c r="BU100" s="294"/>
      <c r="BV100" s="294"/>
      <c r="BW100" s="294"/>
      <c r="BX100" s="294"/>
      <c r="BY100" s="294"/>
      <c r="BZ100" s="294"/>
      <c r="CA100" s="294"/>
      <c r="CB100" s="294"/>
      <c r="CC100" s="294"/>
      <c r="CD100" s="294"/>
      <c r="CE100" s="294"/>
      <c r="CF100" s="294"/>
      <c r="CG100" s="294"/>
      <c r="CH100" s="294"/>
      <c r="CI100" s="294"/>
      <c r="CJ100" s="294"/>
      <c r="CK100" s="294"/>
      <c r="CL100" s="294"/>
      <c r="CM100" s="294"/>
      <c r="CN100" s="294"/>
      <c r="CO100" s="294"/>
      <c r="CP100" s="294"/>
      <c r="CQ100" s="294"/>
      <c r="CR100" s="294"/>
      <c r="CS100" s="294"/>
      <c r="CT100" s="294"/>
      <c r="CU100" s="294"/>
      <c r="CV100" s="294"/>
      <c r="CW100" s="294"/>
      <c r="CX100" s="294"/>
      <c r="CY100" s="294"/>
      <c r="CZ100" s="294"/>
      <c r="DA100" s="294"/>
      <c r="DB100" s="294"/>
      <c r="DC100" s="294"/>
      <c r="DD100" s="294"/>
      <c r="DE100" s="294"/>
      <c r="DF100" s="294"/>
      <c r="DG100" s="294"/>
      <c r="DH100" s="294"/>
      <c r="DI100" s="294"/>
      <c r="DJ100" s="294"/>
      <c r="DK100" s="294"/>
      <c r="DL100" s="294"/>
      <c r="DM100" s="294"/>
      <c r="DN100" s="294"/>
      <c r="DO100" s="294"/>
      <c r="DP100" s="294"/>
      <c r="DQ100" s="294"/>
      <c r="DR100" s="294"/>
      <c r="DS100" s="294"/>
      <c r="DT100" s="294"/>
      <c r="DU100" s="294"/>
      <c r="DV100" s="294"/>
      <c r="DW100" s="294"/>
      <c r="DX100" s="294"/>
      <c r="DY100" s="294"/>
      <c r="DZ100" s="294"/>
      <c r="EA100" s="294"/>
      <c r="EB100" s="287"/>
      <c r="EC100" s="287"/>
      <c r="ED100" s="287"/>
    </row>
    <row r="101" spans="21:134" ht="15" x14ac:dyDescent="0.25">
      <c r="U101" s="305" t="str">
        <f t="shared" si="2"/>
        <v/>
      </c>
      <c r="V101" s="290" t="s">
        <v>229</v>
      </c>
      <c r="W101" s="291" t="s">
        <v>229</v>
      </c>
      <c r="X101" s="292" t="s">
        <v>229</v>
      </c>
      <c r="Y101" s="293" t="s">
        <v>229</v>
      </c>
      <c r="Z101" s="302" t="s">
        <v>229</v>
      </c>
      <c r="AA101" s="302" t="s">
        <v>229</v>
      </c>
      <c r="AB101" s="302" t="s">
        <v>229</v>
      </c>
      <c r="AC101" s="302" t="s">
        <v>229</v>
      </c>
      <c r="AD101" s="302" t="s">
        <v>229</v>
      </c>
      <c r="AE101" s="302" t="s">
        <v>229</v>
      </c>
      <c r="AF101" s="302" t="s">
        <v>229</v>
      </c>
      <c r="AG101" s="302" t="s">
        <v>229</v>
      </c>
      <c r="AH101" s="302" t="s">
        <v>229</v>
      </c>
      <c r="AI101" s="302" t="s">
        <v>229</v>
      </c>
      <c r="AJ101" s="302" t="s">
        <v>229</v>
      </c>
      <c r="AK101" s="302" t="s">
        <v>229</v>
      </c>
      <c r="AL101" s="302" t="s">
        <v>229</v>
      </c>
      <c r="AM101" s="302" t="s">
        <v>229</v>
      </c>
      <c r="AN101" s="302" t="s">
        <v>229</v>
      </c>
      <c r="AO101" s="302" t="s">
        <v>229</v>
      </c>
      <c r="AP101" s="302" t="s">
        <v>229</v>
      </c>
      <c r="AQ101" s="302" t="s">
        <v>229</v>
      </c>
      <c r="AR101" s="302" t="s">
        <v>229</v>
      </c>
      <c r="AS101" s="302" t="s">
        <v>229</v>
      </c>
      <c r="AT101" s="302" t="s">
        <v>229</v>
      </c>
      <c r="AU101" s="302" t="s">
        <v>229</v>
      </c>
      <c r="AV101" s="302" t="s">
        <v>229</v>
      </c>
      <c r="AW101" s="302" t="s">
        <v>229</v>
      </c>
      <c r="AX101" s="302" t="s">
        <v>229</v>
      </c>
      <c r="AY101" s="302" t="s">
        <v>229</v>
      </c>
      <c r="AZ101" s="294" t="s">
        <v>229</v>
      </c>
      <c r="BA101" s="302" t="s">
        <v>229</v>
      </c>
      <c r="BB101" s="294" t="s">
        <v>229</v>
      </c>
      <c r="BC101" s="294" t="s">
        <v>229</v>
      </c>
      <c r="BD101" s="294" t="s">
        <v>229</v>
      </c>
      <c r="BE101" s="294" t="s">
        <v>229</v>
      </c>
      <c r="BF101" s="294" t="s">
        <v>229</v>
      </c>
      <c r="BG101" s="294" t="s">
        <v>229</v>
      </c>
      <c r="BH101" s="294"/>
      <c r="BI101" s="294"/>
      <c r="BJ101" s="294"/>
      <c r="BK101" s="294"/>
      <c r="BL101" s="294"/>
      <c r="BM101" s="294"/>
      <c r="BN101" s="294"/>
      <c r="BO101" s="294"/>
      <c r="BP101" s="294"/>
      <c r="BQ101" s="294"/>
      <c r="BR101" s="294"/>
      <c r="BS101" s="294"/>
      <c r="BT101" s="294"/>
      <c r="BU101" s="294"/>
      <c r="BV101" s="294"/>
      <c r="BW101" s="294"/>
      <c r="BX101" s="294"/>
      <c r="BY101" s="294"/>
      <c r="BZ101" s="294"/>
      <c r="CA101" s="294"/>
      <c r="CB101" s="294"/>
      <c r="CC101" s="294"/>
      <c r="CD101" s="294"/>
      <c r="CE101" s="294"/>
      <c r="CF101" s="294"/>
      <c r="CG101" s="294"/>
      <c r="CH101" s="294"/>
      <c r="CI101" s="294"/>
      <c r="CJ101" s="294"/>
      <c r="CK101" s="294"/>
      <c r="CL101" s="294"/>
      <c r="CM101" s="294"/>
      <c r="CN101" s="294"/>
      <c r="CO101" s="294"/>
      <c r="CP101" s="294"/>
      <c r="CQ101" s="294"/>
      <c r="CR101" s="294"/>
      <c r="CS101" s="294"/>
      <c r="CT101" s="294"/>
      <c r="CU101" s="294"/>
      <c r="CV101" s="294"/>
      <c r="CW101" s="294"/>
      <c r="CX101" s="294"/>
      <c r="CY101" s="294"/>
      <c r="CZ101" s="294"/>
      <c r="DA101" s="294"/>
      <c r="DB101" s="294"/>
      <c r="DC101" s="294"/>
      <c r="DD101" s="294"/>
      <c r="DE101" s="294"/>
      <c r="DF101" s="294"/>
      <c r="DG101" s="294"/>
      <c r="DH101" s="294"/>
      <c r="DI101" s="294"/>
      <c r="DJ101" s="294"/>
      <c r="DK101" s="294"/>
      <c r="DL101" s="294"/>
      <c r="DM101" s="294"/>
      <c r="DN101" s="294"/>
      <c r="DO101" s="294"/>
      <c r="DP101" s="294"/>
      <c r="DQ101" s="294"/>
      <c r="DR101" s="294"/>
      <c r="DS101" s="294"/>
      <c r="DT101" s="294"/>
      <c r="DU101" s="294"/>
      <c r="DV101" s="294"/>
      <c r="DW101" s="294"/>
      <c r="DX101" s="294"/>
      <c r="DY101" s="294"/>
      <c r="DZ101" s="294"/>
      <c r="EA101" s="294"/>
      <c r="EB101" s="287"/>
      <c r="EC101" s="287"/>
      <c r="ED101" s="287"/>
    </row>
    <row r="102" spans="21:134" ht="15" x14ac:dyDescent="0.25">
      <c r="U102" s="305" t="str">
        <f t="shared" si="2"/>
        <v/>
      </c>
      <c r="V102" s="290" t="s">
        <v>229</v>
      </c>
      <c r="W102" s="291" t="s">
        <v>229</v>
      </c>
      <c r="X102" s="292" t="s">
        <v>229</v>
      </c>
      <c r="Y102" s="293" t="s">
        <v>229</v>
      </c>
      <c r="Z102" s="302" t="s">
        <v>229</v>
      </c>
      <c r="AA102" s="302" t="s">
        <v>229</v>
      </c>
      <c r="AB102" s="302" t="s">
        <v>229</v>
      </c>
      <c r="AC102" s="302" t="s">
        <v>229</v>
      </c>
      <c r="AD102" s="302" t="s">
        <v>229</v>
      </c>
      <c r="AE102" s="302" t="s">
        <v>229</v>
      </c>
      <c r="AF102" s="302" t="s">
        <v>229</v>
      </c>
      <c r="AG102" s="302" t="s">
        <v>229</v>
      </c>
      <c r="AH102" s="302" t="s">
        <v>229</v>
      </c>
      <c r="AI102" s="302" t="s">
        <v>229</v>
      </c>
      <c r="AJ102" s="302" t="s">
        <v>229</v>
      </c>
      <c r="AK102" s="302" t="s">
        <v>229</v>
      </c>
      <c r="AL102" s="302" t="s">
        <v>229</v>
      </c>
      <c r="AM102" s="302" t="s">
        <v>229</v>
      </c>
      <c r="AN102" s="302" t="s">
        <v>229</v>
      </c>
      <c r="AO102" s="302" t="s">
        <v>229</v>
      </c>
      <c r="AP102" s="302" t="s">
        <v>229</v>
      </c>
      <c r="AQ102" s="302" t="s">
        <v>229</v>
      </c>
      <c r="AR102" s="302" t="s">
        <v>229</v>
      </c>
      <c r="AS102" s="302" t="s">
        <v>229</v>
      </c>
      <c r="AT102" s="302" t="s">
        <v>229</v>
      </c>
      <c r="AU102" s="302" t="s">
        <v>229</v>
      </c>
      <c r="AV102" s="302" t="s">
        <v>229</v>
      </c>
      <c r="AW102" s="302" t="s">
        <v>229</v>
      </c>
      <c r="AX102" s="302" t="s">
        <v>229</v>
      </c>
      <c r="AY102" s="302" t="s">
        <v>229</v>
      </c>
      <c r="AZ102" s="294" t="s">
        <v>229</v>
      </c>
      <c r="BA102" s="302" t="s">
        <v>229</v>
      </c>
      <c r="BB102" s="294" t="s">
        <v>229</v>
      </c>
      <c r="BC102" s="294" t="s">
        <v>229</v>
      </c>
      <c r="BD102" s="294" t="s">
        <v>229</v>
      </c>
      <c r="BE102" s="294" t="s">
        <v>229</v>
      </c>
      <c r="BF102" s="294" t="s">
        <v>229</v>
      </c>
      <c r="BG102" s="294" t="s">
        <v>229</v>
      </c>
      <c r="BH102" s="294"/>
      <c r="BI102" s="294"/>
      <c r="BJ102" s="294"/>
      <c r="BK102" s="294"/>
      <c r="BL102" s="294"/>
      <c r="BM102" s="294"/>
      <c r="BN102" s="294"/>
      <c r="BO102" s="294"/>
      <c r="BP102" s="294"/>
      <c r="BQ102" s="294"/>
      <c r="BR102" s="294"/>
      <c r="BS102" s="294"/>
      <c r="BT102" s="294"/>
      <c r="BU102" s="294"/>
      <c r="BV102" s="294"/>
      <c r="BW102" s="294"/>
      <c r="BX102" s="294"/>
      <c r="BY102" s="294"/>
      <c r="BZ102" s="294"/>
      <c r="CA102" s="294"/>
      <c r="CB102" s="294"/>
      <c r="CC102" s="294"/>
      <c r="CD102" s="294"/>
      <c r="CE102" s="294"/>
      <c r="CF102" s="294"/>
      <c r="CG102" s="294"/>
      <c r="CH102" s="294"/>
      <c r="CI102" s="294"/>
      <c r="CJ102" s="294"/>
      <c r="CK102" s="294"/>
      <c r="CL102" s="294"/>
      <c r="CM102" s="294"/>
      <c r="CN102" s="294"/>
      <c r="CO102" s="294"/>
      <c r="CP102" s="294"/>
      <c r="CQ102" s="294"/>
      <c r="CR102" s="294"/>
      <c r="CS102" s="294"/>
      <c r="CT102" s="294"/>
      <c r="CU102" s="294"/>
      <c r="CV102" s="294"/>
      <c r="CW102" s="294"/>
      <c r="CX102" s="294"/>
      <c r="CY102" s="294"/>
      <c r="CZ102" s="294"/>
      <c r="DA102" s="294"/>
      <c r="DB102" s="294"/>
      <c r="DC102" s="294"/>
      <c r="DD102" s="294"/>
      <c r="DE102" s="294"/>
      <c r="DF102" s="294"/>
      <c r="DG102" s="294"/>
      <c r="DH102" s="294"/>
      <c r="DI102" s="294"/>
      <c r="DJ102" s="294"/>
      <c r="DK102" s="294"/>
      <c r="DL102" s="294"/>
      <c r="DM102" s="294"/>
      <c r="DN102" s="294"/>
      <c r="DO102" s="294"/>
      <c r="DP102" s="294"/>
      <c r="DQ102" s="294"/>
      <c r="DR102" s="294"/>
      <c r="DS102" s="294"/>
      <c r="DT102" s="294"/>
      <c r="DU102" s="294"/>
      <c r="DV102" s="294"/>
      <c r="DW102" s="294"/>
      <c r="DX102" s="294"/>
      <c r="DY102" s="294"/>
      <c r="DZ102" s="294"/>
      <c r="EA102" s="294"/>
      <c r="EB102" s="287"/>
      <c r="EC102" s="287"/>
      <c r="ED102" s="287"/>
    </row>
    <row r="103" spans="21:134" ht="15" x14ac:dyDescent="0.25">
      <c r="U103" s="305" t="str">
        <f t="shared" si="2"/>
        <v/>
      </c>
      <c r="V103" s="290" t="s">
        <v>229</v>
      </c>
      <c r="W103" s="291" t="s">
        <v>229</v>
      </c>
      <c r="X103" s="292" t="s">
        <v>229</v>
      </c>
      <c r="Y103" s="293" t="s">
        <v>229</v>
      </c>
      <c r="Z103" s="271" t="s">
        <v>229</v>
      </c>
      <c r="AA103" s="271" t="s">
        <v>229</v>
      </c>
      <c r="AB103" s="271" t="s">
        <v>229</v>
      </c>
      <c r="AC103" s="271" t="s">
        <v>229</v>
      </c>
      <c r="AD103" s="271" t="s">
        <v>229</v>
      </c>
      <c r="AE103" s="271" t="s">
        <v>229</v>
      </c>
      <c r="AF103" s="271" t="s">
        <v>229</v>
      </c>
      <c r="AG103" s="271" t="s">
        <v>229</v>
      </c>
      <c r="AH103" s="271" t="s">
        <v>229</v>
      </c>
      <c r="AI103" s="271" t="s">
        <v>229</v>
      </c>
      <c r="AJ103" s="271" t="s">
        <v>229</v>
      </c>
      <c r="AK103" s="271" t="s">
        <v>229</v>
      </c>
      <c r="AL103" s="271" t="s">
        <v>229</v>
      </c>
      <c r="AM103" s="271" t="s">
        <v>229</v>
      </c>
      <c r="AN103" s="271" t="s">
        <v>229</v>
      </c>
      <c r="AO103" s="271" t="s">
        <v>229</v>
      </c>
      <c r="AP103" s="271" t="s">
        <v>229</v>
      </c>
      <c r="AQ103" s="271" t="s">
        <v>229</v>
      </c>
      <c r="AR103" s="271" t="s">
        <v>229</v>
      </c>
      <c r="AS103" s="271" t="s">
        <v>229</v>
      </c>
      <c r="AT103" s="271" t="s">
        <v>229</v>
      </c>
      <c r="AU103" s="271" t="s">
        <v>229</v>
      </c>
      <c r="AV103" s="271" t="s">
        <v>229</v>
      </c>
      <c r="AW103" s="271" t="s">
        <v>229</v>
      </c>
      <c r="AX103" s="271" t="s">
        <v>229</v>
      </c>
      <c r="AY103" s="271" t="s">
        <v>229</v>
      </c>
      <c r="AZ103" s="294" t="s">
        <v>229</v>
      </c>
      <c r="BA103" s="271" t="s">
        <v>229</v>
      </c>
      <c r="BB103" s="294" t="s">
        <v>229</v>
      </c>
      <c r="BC103" s="294" t="s">
        <v>229</v>
      </c>
      <c r="BD103" s="294" t="s">
        <v>229</v>
      </c>
      <c r="BE103" s="294" t="s">
        <v>229</v>
      </c>
      <c r="BF103" s="294" t="s">
        <v>229</v>
      </c>
      <c r="BG103" s="294" t="s">
        <v>229</v>
      </c>
      <c r="BH103" s="294"/>
      <c r="BI103" s="294"/>
      <c r="BJ103" s="294"/>
      <c r="BK103" s="294"/>
      <c r="BL103" s="294"/>
      <c r="BM103" s="294"/>
      <c r="BN103" s="294"/>
      <c r="BO103" s="294"/>
      <c r="BP103" s="294"/>
      <c r="BQ103" s="294"/>
      <c r="BR103" s="294"/>
      <c r="BS103" s="294"/>
      <c r="BT103" s="294"/>
      <c r="BU103" s="294"/>
      <c r="BV103" s="294"/>
      <c r="BW103" s="294"/>
      <c r="BX103" s="294"/>
      <c r="BY103" s="294"/>
      <c r="BZ103" s="294"/>
      <c r="CA103" s="294"/>
      <c r="CB103" s="294"/>
      <c r="CC103" s="294"/>
      <c r="CD103" s="294"/>
      <c r="CE103" s="294"/>
      <c r="CF103" s="294"/>
      <c r="CG103" s="294"/>
      <c r="CH103" s="294"/>
      <c r="CI103" s="294"/>
      <c r="CJ103" s="294"/>
      <c r="CK103" s="294"/>
      <c r="CL103" s="294"/>
      <c r="CM103" s="294"/>
      <c r="CN103" s="294"/>
      <c r="CO103" s="294"/>
      <c r="CP103" s="294"/>
      <c r="CQ103" s="294"/>
      <c r="CR103" s="294"/>
      <c r="CS103" s="294"/>
      <c r="CT103" s="294"/>
      <c r="CU103" s="294"/>
      <c r="CV103" s="294"/>
      <c r="CW103" s="294"/>
      <c r="CX103" s="294"/>
      <c r="CY103" s="294"/>
      <c r="CZ103" s="294"/>
      <c r="DA103" s="294"/>
      <c r="DB103" s="294"/>
      <c r="DC103" s="294"/>
      <c r="DD103" s="294"/>
      <c r="DE103" s="294"/>
      <c r="DF103" s="294"/>
      <c r="DG103" s="294"/>
      <c r="DH103" s="294"/>
      <c r="DI103" s="294"/>
      <c r="DJ103" s="294"/>
      <c r="DK103" s="294"/>
      <c r="DL103" s="294"/>
      <c r="DM103" s="294"/>
      <c r="DN103" s="294"/>
      <c r="DO103" s="294"/>
      <c r="DP103" s="294"/>
      <c r="DQ103" s="294"/>
      <c r="DR103" s="294"/>
      <c r="DS103" s="294"/>
      <c r="DT103" s="294"/>
      <c r="DU103" s="294"/>
      <c r="DV103" s="294"/>
      <c r="DW103" s="294"/>
      <c r="DX103" s="294"/>
      <c r="DY103" s="294"/>
      <c r="DZ103" s="294"/>
      <c r="EA103" s="294"/>
      <c r="EB103" s="287"/>
      <c r="EC103" s="287"/>
      <c r="ED103" s="287"/>
    </row>
    <row r="104" spans="21:134" ht="15" x14ac:dyDescent="0.25">
      <c r="U104" s="305" t="str">
        <f t="shared" si="2"/>
        <v/>
      </c>
      <c r="V104" s="290" t="s">
        <v>229</v>
      </c>
      <c r="W104" s="291" t="s">
        <v>229</v>
      </c>
      <c r="X104" s="292" t="s">
        <v>229</v>
      </c>
      <c r="Y104" s="293" t="s">
        <v>229</v>
      </c>
      <c r="Z104" s="271" t="s">
        <v>229</v>
      </c>
      <c r="AA104" s="271" t="s">
        <v>229</v>
      </c>
      <c r="AB104" s="271" t="s">
        <v>229</v>
      </c>
      <c r="AC104" s="271" t="s">
        <v>229</v>
      </c>
      <c r="AD104" s="271" t="s">
        <v>229</v>
      </c>
      <c r="AE104" s="271" t="s">
        <v>229</v>
      </c>
      <c r="AF104" s="271" t="s">
        <v>229</v>
      </c>
      <c r="AG104" s="271" t="s">
        <v>229</v>
      </c>
      <c r="AH104" s="271" t="s">
        <v>229</v>
      </c>
      <c r="AI104" s="271" t="s">
        <v>229</v>
      </c>
      <c r="AJ104" s="271" t="s">
        <v>229</v>
      </c>
      <c r="AK104" s="271" t="s">
        <v>229</v>
      </c>
      <c r="AL104" s="271" t="s">
        <v>229</v>
      </c>
      <c r="AM104" s="271" t="s">
        <v>229</v>
      </c>
      <c r="AN104" s="271" t="s">
        <v>229</v>
      </c>
      <c r="AO104" s="271" t="s">
        <v>229</v>
      </c>
      <c r="AP104" s="271" t="s">
        <v>229</v>
      </c>
      <c r="AQ104" s="271" t="s">
        <v>229</v>
      </c>
      <c r="AR104" s="271" t="s">
        <v>229</v>
      </c>
      <c r="AS104" s="271" t="s">
        <v>229</v>
      </c>
      <c r="AT104" s="271" t="s">
        <v>229</v>
      </c>
      <c r="AU104" s="271" t="s">
        <v>229</v>
      </c>
      <c r="AV104" s="271" t="s">
        <v>229</v>
      </c>
      <c r="AW104" s="271" t="s">
        <v>229</v>
      </c>
      <c r="AX104" s="271" t="s">
        <v>229</v>
      </c>
      <c r="AY104" s="271" t="s">
        <v>229</v>
      </c>
      <c r="AZ104" s="294" t="s">
        <v>229</v>
      </c>
      <c r="BA104" s="271" t="s">
        <v>229</v>
      </c>
      <c r="BB104" s="294" t="s">
        <v>229</v>
      </c>
      <c r="BC104" s="294" t="s">
        <v>229</v>
      </c>
      <c r="BD104" s="294" t="s">
        <v>229</v>
      </c>
      <c r="BE104" s="294" t="s">
        <v>229</v>
      </c>
      <c r="BF104" s="294" t="s">
        <v>229</v>
      </c>
      <c r="BG104" s="294" t="s">
        <v>229</v>
      </c>
      <c r="BH104" s="294"/>
      <c r="BI104" s="294"/>
      <c r="BJ104" s="294"/>
      <c r="BK104" s="294"/>
      <c r="BL104" s="294"/>
      <c r="BM104" s="294"/>
      <c r="BN104" s="294"/>
      <c r="BO104" s="294"/>
      <c r="BP104" s="294"/>
      <c r="BQ104" s="294"/>
      <c r="BR104" s="294"/>
      <c r="BS104" s="294"/>
      <c r="BT104" s="294"/>
      <c r="BU104" s="294"/>
      <c r="BV104" s="294"/>
      <c r="BW104" s="294"/>
      <c r="BX104" s="294"/>
      <c r="BY104" s="294"/>
      <c r="BZ104" s="294"/>
      <c r="CA104" s="294"/>
      <c r="CB104" s="294"/>
      <c r="CC104" s="294"/>
      <c r="CD104" s="294"/>
      <c r="CE104" s="294"/>
      <c r="CF104" s="294"/>
      <c r="CG104" s="294"/>
      <c r="CH104" s="294"/>
      <c r="CI104" s="294"/>
      <c r="CJ104" s="294"/>
      <c r="CK104" s="294"/>
      <c r="CL104" s="294"/>
      <c r="CM104" s="294"/>
      <c r="CN104" s="294"/>
      <c r="CO104" s="294"/>
      <c r="CP104" s="294"/>
      <c r="CQ104" s="294"/>
      <c r="CR104" s="294"/>
      <c r="CS104" s="294"/>
      <c r="CT104" s="294"/>
      <c r="CU104" s="294"/>
      <c r="CV104" s="294"/>
      <c r="CW104" s="294"/>
      <c r="CX104" s="294"/>
      <c r="CY104" s="294"/>
      <c r="CZ104" s="294"/>
      <c r="DA104" s="294"/>
      <c r="DB104" s="294"/>
      <c r="DC104" s="294"/>
      <c r="DD104" s="294"/>
      <c r="DE104" s="294"/>
      <c r="DF104" s="294"/>
      <c r="DG104" s="294"/>
      <c r="DH104" s="294"/>
      <c r="DI104" s="294"/>
      <c r="DJ104" s="294"/>
      <c r="DK104" s="294"/>
      <c r="DL104" s="294"/>
      <c r="DM104" s="294"/>
      <c r="DN104" s="294"/>
      <c r="DO104" s="294"/>
      <c r="DP104" s="294"/>
      <c r="DQ104" s="294"/>
      <c r="DR104" s="294"/>
      <c r="DS104" s="294"/>
      <c r="DT104" s="294"/>
      <c r="DU104" s="294"/>
      <c r="DV104" s="294"/>
      <c r="DW104" s="294"/>
      <c r="DX104" s="294"/>
      <c r="DY104" s="294"/>
      <c r="DZ104" s="294"/>
      <c r="EA104" s="294"/>
      <c r="EB104" s="287"/>
      <c r="EC104" s="287"/>
      <c r="ED104" s="287"/>
    </row>
    <row r="105" spans="21:134" ht="15" x14ac:dyDescent="0.25">
      <c r="U105" s="305" t="str">
        <f t="shared" si="2"/>
        <v/>
      </c>
      <c r="V105" s="290" t="s">
        <v>229</v>
      </c>
      <c r="W105" s="291" t="s">
        <v>229</v>
      </c>
      <c r="X105" s="292" t="s">
        <v>229</v>
      </c>
      <c r="Y105" s="293" t="s">
        <v>229</v>
      </c>
      <c r="Z105" s="271" t="s">
        <v>229</v>
      </c>
      <c r="AA105" s="271" t="s">
        <v>229</v>
      </c>
      <c r="AB105" s="271" t="s">
        <v>229</v>
      </c>
      <c r="AC105" s="271" t="s">
        <v>229</v>
      </c>
      <c r="AD105" s="271" t="s">
        <v>229</v>
      </c>
      <c r="AE105" s="271" t="s">
        <v>229</v>
      </c>
      <c r="AF105" s="271" t="s">
        <v>229</v>
      </c>
      <c r="AG105" s="271" t="s">
        <v>229</v>
      </c>
      <c r="AH105" s="271" t="s">
        <v>229</v>
      </c>
      <c r="AI105" s="271" t="s">
        <v>229</v>
      </c>
      <c r="AJ105" s="271" t="s">
        <v>229</v>
      </c>
      <c r="AK105" s="271" t="s">
        <v>229</v>
      </c>
      <c r="AL105" s="271" t="s">
        <v>229</v>
      </c>
      <c r="AM105" s="271" t="s">
        <v>229</v>
      </c>
      <c r="AN105" s="271" t="s">
        <v>229</v>
      </c>
      <c r="AO105" s="271" t="s">
        <v>229</v>
      </c>
      <c r="AP105" s="271" t="s">
        <v>229</v>
      </c>
      <c r="AQ105" s="271" t="s">
        <v>229</v>
      </c>
      <c r="AR105" s="271" t="s">
        <v>229</v>
      </c>
      <c r="AS105" s="271" t="s">
        <v>229</v>
      </c>
      <c r="AT105" s="271" t="s">
        <v>229</v>
      </c>
      <c r="AU105" s="271" t="s">
        <v>229</v>
      </c>
      <c r="AV105" s="271" t="s">
        <v>229</v>
      </c>
      <c r="AW105" s="271" t="s">
        <v>229</v>
      </c>
      <c r="AX105" s="271" t="s">
        <v>229</v>
      </c>
      <c r="AY105" s="271" t="s">
        <v>229</v>
      </c>
      <c r="AZ105" s="294" t="s">
        <v>229</v>
      </c>
      <c r="BA105" s="271" t="s">
        <v>229</v>
      </c>
      <c r="BB105" s="294" t="s">
        <v>229</v>
      </c>
      <c r="BC105" s="294" t="s">
        <v>229</v>
      </c>
      <c r="BD105" s="294" t="s">
        <v>229</v>
      </c>
      <c r="BE105" s="294" t="s">
        <v>229</v>
      </c>
      <c r="BF105" s="294" t="s">
        <v>229</v>
      </c>
      <c r="BG105" s="294" t="s">
        <v>229</v>
      </c>
      <c r="BH105" s="294"/>
      <c r="BI105" s="294"/>
      <c r="BJ105" s="294"/>
      <c r="BK105" s="294"/>
      <c r="BL105" s="294"/>
      <c r="BM105" s="294"/>
      <c r="BN105" s="294"/>
      <c r="BO105" s="294"/>
      <c r="BP105" s="294"/>
      <c r="BQ105" s="294"/>
      <c r="BR105" s="294"/>
      <c r="BS105" s="294"/>
      <c r="BT105" s="294"/>
      <c r="BU105" s="294"/>
      <c r="BV105" s="294"/>
      <c r="BW105" s="294"/>
      <c r="BX105" s="294"/>
      <c r="BY105" s="294"/>
      <c r="BZ105" s="294"/>
      <c r="CA105" s="294"/>
      <c r="CB105" s="294"/>
      <c r="CC105" s="294"/>
      <c r="CD105" s="294"/>
      <c r="CE105" s="294"/>
      <c r="CF105" s="294"/>
      <c r="CG105" s="294"/>
      <c r="CH105" s="294"/>
      <c r="CI105" s="294"/>
      <c r="CJ105" s="294"/>
      <c r="CK105" s="294"/>
      <c r="CL105" s="294"/>
      <c r="CM105" s="294"/>
      <c r="CN105" s="294"/>
      <c r="CO105" s="294"/>
      <c r="CP105" s="294"/>
      <c r="CQ105" s="294"/>
      <c r="CR105" s="294"/>
      <c r="CS105" s="294"/>
      <c r="CT105" s="294"/>
      <c r="CU105" s="294"/>
      <c r="CV105" s="294"/>
      <c r="CW105" s="294"/>
      <c r="CX105" s="294"/>
      <c r="CY105" s="294"/>
      <c r="CZ105" s="294"/>
      <c r="DA105" s="294"/>
      <c r="DB105" s="294"/>
      <c r="DC105" s="294"/>
      <c r="DD105" s="294"/>
      <c r="DE105" s="294"/>
      <c r="DF105" s="294"/>
      <c r="DG105" s="294"/>
      <c r="DH105" s="294"/>
      <c r="DI105" s="294"/>
      <c r="DJ105" s="294"/>
      <c r="DK105" s="294"/>
      <c r="DL105" s="294"/>
      <c r="DM105" s="294"/>
      <c r="DN105" s="294"/>
      <c r="DO105" s="294"/>
      <c r="DP105" s="294"/>
      <c r="DQ105" s="294"/>
      <c r="DR105" s="294"/>
      <c r="DS105" s="294"/>
      <c r="DT105" s="294"/>
      <c r="DU105" s="294"/>
      <c r="DV105" s="294"/>
      <c r="DW105" s="294"/>
      <c r="DX105" s="294"/>
      <c r="DY105" s="294"/>
      <c r="DZ105" s="294"/>
      <c r="EA105" s="294"/>
      <c r="EB105" s="287"/>
      <c r="EC105" s="287"/>
      <c r="ED105" s="287"/>
    </row>
    <row r="106" spans="21:134" ht="15" x14ac:dyDescent="0.25">
      <c r="U106" s="305" t="str">
        <f t="shared" si="2"/>
        <v/>
      </c>
      <c r="V106" s="290" t="s">
        <v>229</v>
      </c>
      <c r="W106" s="291" t="s">
        <v>229</v>
      </c>
      <c r="X106" s="292" t="s">
        <v>229</v>
      </c>
      <c r="Y106" s="293" t="s">
        <v>229</v>
      </c>
      <c r="Z106" s="271" t="s">
        <v>229</v>
      </c>
      <c r="AA106" s="271" t="s">
        <v>229</v>
      </c>
      <c r="AB106" s="271" t="s">
        <v>229</v>
      </c>
      <c r="AC106" s="271" t="s">
        <v>229</v>
      </c>
      <c r="AD106" s="271" t="s">
        <v>229</v>
      </c>
      <c r="AE106" s="271" t="s">
        <v>229</v>
      </c>
      <c r="AF106" s="271" t="s">
        <v>229</v>
      </c>
      <c r="AG106" s="271" t="s">
        <v>229</v>
      </c>
      <c r="AH106" s="271" t="s">
        <v>229</v>
      </c>
      <c r="AI106" s="271" t="s">
        <v>229</v>
      </c>
      <c r="AJ106" s="271" t="s">
        <v>229</v>
      </c>
      <c r="AK106" s="271" t="s">
        <v>229</v>
      </c>
      <c r="AL106" s="271" t="s">
        <v>229</v>
      </c>
      <c r="AM106" s="271" t="s">
        <v>229</v>
      </c>
      <c r="AN106" s="271" t="s">
        <v>229</v>
      </c>
      <c r="AO106" s="271" t="s">
        <v>229</v>
      </c>
      <c r="AP106" s="271" t="s">
        <v>229</v>
      </c>
      <c r="AQ106" s="271" t="s">
        <v>229</v>
      </c>
      <c r="AR106" s="271" t="s">
        <v>229</v>
      </c>
      <c r="AS106" s="271" t="s">
        <v>229</v>
      </c>
      <c r="AT106" s="271" t="s">
        <v>229</v>
      </c>
      <c r="AU106" s="271" t="s">
        <v>229</v>
      </c>
      <c r="AV106" s="271" t="s">
        <v>229</v>
      </c>
      <c r="AW106" s="271" t="s">
        <v>229</v>
      </c>
      <c r="AX106" s="271" t="s">
        <v>229</v>
      </c>
      <c r="AY106" s="271" t="s">
        <v>229</v>
      </c>
      <c r="AZ106" s="294" t="s">
        <v>229</v>
      </c>
      <c r="BA106" s="271" t="s">
        <v>229</v>
      </c>
      <c r="BB106" s="294" t="s">
        <v>229</v>
      </c>
      <c r="BC106" s="294" t="s">
        <v>229</v>
      </c>
      <c r="BD106" s="294" t="s">
        <v>229</v>
      </c>
      <c r="BE106" s="294" t="s">
        <v>229</v>
      </c>
      <c r="BF106" s="294" t="s">
        <v>229</v>
      </c>
      <c r="BG106" s="294" t="s">
        <v>229</v>
      </c>
      <c r="BH106" s="294"/>
      <c r="BI106" s="294"/>
      <c r="BJ106" s="294"/>
      <c r="BK106" s="294"/>
      <c r="BL106" s="294"/>
      <c r="BM106" s="294"/>
      <c r="BN106" s="294"/>
      <c r="BO106" s="294"/>
      <c r="BP106" s="294"/>
      <c r="BQ106" s="294"/>
      <c r="BR106" s="294"/>
      <c r="BS106" s="294"/>
      <c r="BT106" s="294"/>
      <c r="BU106" s="294"/>
      <c r="BV106" s="294"/>
      <c r="BW106" s="294"/>
      <c r="BX106" s="294"/>
      <c r="BY106" s="294"/>
      <c r="BZ106" s="294"/>
      <c r="CA106" s="294"/>
      <c r="CB106" s="294"/>
      <c r="CC106" s="294"/>
      <c r="CD106" s="294"/>
      <c r="CE106" s="294"/>
      <c r="CF106" s="294"/>
      <c r="CG106" s="294"/>
      <c r="CH106" s="294"/>
      <c r="CI106" s="294"/>
      <c r="CJ106" s="294"/>
      <c r="CK106" s="294"/>
      <c r="CL106" s="294"/>
      <c r="CM106" s="294"/>
      <c r="CN106" s="294"/>
      <c r="CO106" s="294"/>
      <c r="CP106" s="294"/>
      <c r="CQ106" s="294"/>
      <c r="CR106" s="294"/>
      <c r="CS106" s="294"/>
      <c r="CT106" s="294"/>
      <c r="CU106" s="294"/>
      <c r="CV106" s="294"/>
      <c r="CW106" s="294"/>
      <c r="CX106" s="294"/>
      <c r="CY106" s="294"/>
      <c r="CZ106" s="294"/>
      <c r="DA106" s="294"/>
      <c r="DB106" s="294"/>
      <c r="DC106" s="294"/>
      <c r="DD106" s="294"/>
      <c r="DE106" s="294"/>
      <c r="DF106" s="294"/>
      <c r="DG106" s="294"/>
      <c r="DH106" s="294"/>
      <c r="DI106" s="294"/>
      <c r="DJ106" s="294"/>
      <c r="DK106" s="294"/>
      <c r="DL106" s="294"/>
      <c r="DM106" s="294"/>
      <c r="DN106" s="294"/>
      <c r="DO106" s="294"/>
      <c r="DP106" s="294"/>
      <c r="DQ106" s="294"/>
      <c r="DR106" s="294"/>
      <c r="DS106" s="294"/>
      <c r="DT106" s="294"/>
      <c r="DU106" s="294"/>
      <c r="DV106" s="294"/>
      <c r="DW106" s="294"/>
      <c r="DX106" s="294"/>
      <c r="DY106" s="294"/>
      <c r="DZ106" s="294"/>
      <c r="EA106" s="294"/>
      <c r="EB106" s="287"/>
      <c r="EC106" s="287"/>
      <c r="ED106" s="287"/>
    </row>
    <row r="107" spans="21:134" ht="15" x14ac:dyDescent="0.25">
      <c r="U107" s="305" t="str">
        <f t="shared" si="2"/>
        <v/>
      </c>
      <c r="V107" s="290" t="s">
        <v>229</v>
      </c>
      <c r="W107" s="291" t="s">
        <v>229</v>
      </c>
      <c r="X107" s="292" t="s">
        <v>229</v>
      </c>
      <c r="Y107" s="293" t="s">
        <v>229</v>
      </c>
      <c r="Z107" s="271" t="s">
        <v>229</v>
      </c>
      <c r="AA107" s="271" t="s">
        <v>229</v>
      </c>
      <c r="AB107" s="271" t="s">
        <v>229</v>
      </c>
      <c r="AC107" s="271" t="s">
        <v>229</v>
      </c>
      <c r="AD107" s="271" t="s">
        <v>229</v>
      </c>
      <c r="AE107" s="271" t="s">
        <v>229</v>
      </c>
      <c r="AF107" s="271" t="s">
        <v>229</v>
      </c>
      <c r="AG107" s="271" t="s">
        <v>229</v>
      </c>
      <c r="AH107" s="271" t="s">
        <v>229</v>
      </c>
      <c r="AI107" s="271" t="s">
        <v>229</v>
      </c>
      <c r="AJ107" s="271" t="s">
        <v>229</v>
      </c>
      <c r="AK107" s="271" t="s">
        <v>229</v>
      </c>
      <c r="AL107" s="271" t="s">
        <v>229</v>
      </c>
      <c r="AM107" s="271" t="s">
        <v>229</v>
      </c>
      <c r="AN107" s="271" t="s">
        <v>229</v>
      </c>
      <c r="AO107" s="271" t="s">
        <v>229</v>
      </c>
      <c r="AP107" s="271" t="s">
        <v>229</v>
      </c>
      <c r="AQ107" s="271" t="s">
        <v>229</v>
      </c>
      <c r="AR107" s="271" t="s">
        <v>229</v>
      </c>
      <c r="AS107" s="271" t="s">
        <v>229</v>
      </c>
      <c r="AT107" s="271" t="s">
        <v>229</v>
      </c>
      <c r="AU107" s="271" t="s">
        <v>229</v>
      </c>
      <c r="AV107" s="271" t="s">
        <v>229</v>
      </c>
      <c r="AW107" s="271" t="s">
        <v>229</v>
      </c>
      <c r="AX107" s="271" t="s">
        <v>229</v>
      </c>
      <c r="AY107" s="271" t="s">
        <v>229</v>
      </c>
      <c r="AZ107" s="294" t="s">
        <v>229</v>
      </c>
      <c r="BA107" s="271" t="s">
        <v>229</v>
      </c>
      <c r="BB107" s="294" t="s">
        <v>229</v>
      </c>
      <c r="BC107" s="294" t="s">
        <v>229</v>
      </c>
      <c r="BD107" s="294" t="s">
        <v>229</v>
      </c>
      <c r="BE107" s="294" t="s">
        <v>229</v>
      </c>
      <c r="BF107" s="294" t="s">
        <v>229</v>
      </c>
      <c r="BG107" s="294" t="s">
        <v>229</v>
      </c>
      <c r="BH107" s="294"/>
      <c r="BI107" s="294"/>
      <c r="BJ107" s="294"/>
      <c r="BK107" s="294"/>
      <c r="BL107" s="294"/>
      <c r="BM107" s="294"/>
      <c r="BN107" s="294"/>
      <c r="BO107" s="294"/>
      <c r="BP107" s="294"/>
      <c r="BQ107" s="294"/>
      <c r="BR107" s="294"/>
      <c r="BS107" s="294"/>
      <c r="BT107" s="294"/>
      <c r="BU107" s="294"/>
      <c r="BV107" s="294"/>
      <c r="BW107" s="294"/>
      <c r="BX107" s="294"/>
      <c r="BY107" s="294"/>
      <c r="BZ107" s="294"/>
      <c r="CA107" s="294"/>
      <c r="CB107" s="294"/>
      <c r="CC107" s="294"/>
      <c r="CD107" s="294"/>
      <c r="CE107" s="294"/>
      <c r="CF107" s="294"/>
      <c r="CG107" s="294"/>
      <c r="CH107" s="294"/>
      <c r="CI107" s="294"/>
      <c r="CJ107" s="294"/>
      <c r="CK107" s="294"/>
      <c r="CL107" s="294"/>
      <c r="CM107" s="294"/>
      <c r="CN107" s="294"/>
      <c r="CO107" s="294"/>
      <c r="CP107" s="294"/>
      <c r="CQ107" s="294"/>
      <c r="CR107" s="294"/>
      <c r="CS107" s="294"/>
      <c r="CT107" s="294"/>
      <c r="CU107" s="294"/>
      <c r="CV107" s="294"/>
      <c r="CW107" s="294"/>
      <c r="CX107" s="294"/>
      <c r="CY107" s="294"/>
      <c r="CZ107" s="294"/>
      <c r="DA107" s="294"/>
      <c r="DB107" s="294"/>
      <c r="DC107" s="294"/>
      <c r="DD107" s="294"/>
      <c r="DE107" s="294"/>
      <c r="DF107" s="294"/>
      <c r="DG107" s="294"/>
      <c r="DH107" s="294"/>
      <c r="DI107" s="294"/>
      <c r="DJ107" s="294"/>
      <c r="DK107" s="294"/>
      <c r="DL107" s="294"/>
      <c r="DM107" s="294"/>
      <c r="DN107" s="294"/>
      <c r="DO107" s="294"/>
      <c r="DP107" s="294"/>
      <c r="DQ107" s="294"/>
      <c r="DR107" s="294"/>
      <c r="DS107" s="294"/>
      <c r="DT107" s="294"/>
      <c r="DU107" s="294"/>
      <c r="DV107" s="294"/>
      <c r="DW107" s="294"/>
      <c r="DX107" s="294"/>
      <c r="DY107" s="294"/>
      <c r="DZ107" s="294"/>
      <c r="EA107" s="294"/>
      <c r="EB107" s="287"/>
      <c r="EC107" s="287"/>
      <c r="ED107" s="287"/>
    </row>
    <row r="108" spans="21:134" ht="15" x14ac:dyDescent="0.25">
      <c r="U108" s="305" t="str">
        <f t="shared" si="2"/>
        <v/>
      </c>
      <c r="V108" s="290" t="s">
        <v>229</v>
      </c>
      <c r="W108" s="291" t="s">
        <v>229</v>
      </c>
      <c r="X108" s="292" t="s">
        <v>229</v>
      </c>
      <c r="Y108" s="293" t="s">
        <v>229</v>
      </c>
      <c r="Z108" s="271" t="s">
        <v>229</v>
      </c>
      <c r="AA108" s="271" t="s">
        <v>229</v>
      </c>
      <c r="AB108" s="271" t="s">
        <v>229</v>
      </c>
      <c r="AC108" s="271" t="s">
        <v>229</v>
      </c>
      <c r="AD108" s="271" t="s">
        <v>229</v>
      </c>
      <c r="AE108" s="271" t="s">
        <v>229</v>
      </c>
      <c r="AF108" s="271" t="s">
        <v>229</v>
      </c>
      <c r="AG108" s="271" t="s">
        <v>229</v>
      </c>
      <c r="AH108" s="271" t="s">
        <v>229</v>
      </c>
      <c r="AI108" s="271" t="s">
        <v>229</v>
      </c>
      <c r="AJ108" s="271" t="s">
        <v>229</v>
      </c>
      <c r="AK108" s="271" t="s">
        <v>229</v>
      </c>
      <c r="AL108" s="271" t="s">
        <v>229</v>
      </c>
      <c r="AM108" s="271" t="s">
        <v>229</v>
      </c>
      <c r="AN108" s="271" t="s">
        <v>229</v>
      </c>
      <c r="AO108" s="271" t="s">
        <v>229</v>
      </c>
      <c r="AP108" s="271" t="s">
        <v>229</v>
      </c>
      <c r="AQ108" s="271" t="s">
        <v>229</v>
      </c>
      <c r="AR108" s="271" t="s">
        <v>229</v>
      </c>
      <c r="AS108" s="271" t="s">
        <v>229</v>
      </c>
      <c r="AT108" s="271" t="s">
        <v>229</v>
      </c>
      <c r="AU108" s="271" t="s">
        <v>229</v>
      </c>
      <c r="AV108" s="271" t="s">
        <v>229</v>
      </c>
      <c r="AW108" s="271" t="s">
        <v>229</v>
      </c>
      <c r="AX108" s="271" t="s">
        <v>229</v>
      </c>
      <c r="AY108" s="271" t="s">
        <v>229</v>
      </c>
      <c r="AZ108" s="294" t="s">
        <v>229</v>
      </c>
      <c r="BA108" s="271" t="s">
        <v>229</v>
      </c>
      <c r="BB108" s="294" t="s">
        <v>229</v>
      </c>
      <c r="BC108" s="294" t="s">
        <v>229</v>
      </c>
      <c r="BD108" s="294" t="s">
        <v>229</v>
      </c>
      <c r="BE108" s="294" t="s">
        <v>229</v>
      </c>
      <c r="BF108" s="294" t="s">
        <v>229</v>
      </c>
      <c r="BG108" s="294" t="s">
        <v>229</v>
      </c>
      <c r="BH108" s="294"/>
      <c r="BI108" s="294"/>
      <c r="BJ108" s="294"/>
      <c r="BK108" s="294"/>
      <c r="BL108" s="294"/>
      <c r="BM108" s="294"/>
      <c r="BN108" s="294"/>
      <c r="BO108" s="294"/>
      <c r="BP108" s="294"/>
      <c r="BQ108" s="294"/>
      <c r="BR108" s="294"/>
      <c r="BS108" s="294"/>
      <c r="BT108" s="294"/>
      <c r="BU108" s="294"/>
      <c r="BV108" s="294"/>
      <c r="BW108" s="294"/>
      <c r="BX108" s="294"/>
      <c r="BY108" s="294"/>
      <c r="BZ108" s="294"/>
      <c r="CA108" s="294"/>
      <c r="CB108" s="294"/>
      <c r="CC108" s="294"/>
      <c r="CD108" s="294"/>
      <c r="CE108" s="294"/>
      <c r="CF108" s="294"/>
      <c r="CG108" s="294"/>
      <c r="CH108" s="294"/>
      <c r="CI108" s="294"/>
      <c r="CJ108" s="294"/>
      <c r="CK108" s="294"/>
      <c r="CL108" s="294"/>
      <c r="CM108" s="294"/>
      <c r="CN108" s="294"/>
      <c r="CO108" s="294"/>
      <c r="CP108" s="294"/>
      <c r="CQ108" s="294"/>
      <c r="CR108" s="294"/>
      <c r="CS108" s="294"/>
      <c r="CT108" s="294"/>
      <c r="CU108" s="294"/>
      <c r="CV108" s="294"/>
      <c r="CW108" s="294"/>
      <c r="CX108" s="294"/>
      <c r="CY108" s="294"/>
      <c r="CZ108" s="294"/>
      <c r="DA108" s="294"/>
      <c r="DB108" s="294"/>
      <c r="DC108" s="294"/>
      <c r="DD108" s="294"/>
      <c r="DE108" s="294"/>
      <c r="DF108" s="294"/>
      <c r="DG108" s="294"/>
      <c r="DH108" s="294"/>
      <c r="DI108" s="294"/>
      <c r="DJ108" s="294"/>
      <c r="DK108" s="294"/>
      <c r="DL108" s="294"/>
      <c r="DM108" s="294"/>
      <c r="DN108" s="294"/>
      <c r="DO108" s="294"/>
      <c r="DP108" s="294"/>
      <c r="DQ108" s="294"/>
      <c r="DR108" s="294"/>
      <c r="DS108" s="294"/>
      <c r="DT108" s="294"/>
      <c r="DU108" s="294"/>
      <c r="DV108" s="294"/>
      <c r="DW108" s="294"/>
      <c r="DX108" s="294"/>
      <c r="DY108" s="294"/>
      <c r="DZ108" s="294"/>
      <c r="EA108" s="294"/>
      <c r="EB108" s="287"/>
      <c r="EC108" s="287"/>
      <c r="ED108" s="287"/>
    </row>
    <row r="109" spans="21:134" ht="15" x14ac:dyDescent="0.25">
      <c r="U109" s="305" t="str">
        <f t="shared" si="2"/>
        <v/>
      </c>
      <c r="V109" s="290" t="s">
        <v>229</v>
      </c>
      <c r="W109" s="291" t="s">
        <v>229</v>
      </c>
      <c r="X109" s="292" t="s">
        <v>229</v>
      </c>
      <c r="Y109" s="293" t="s">
        <v>229</v>
      </c>
      <c r="Z109" s="271" t="s">
        <v>229</v>
      </c>
      <c r="AA109" s="271" t="s">
        <v>229</v>
      </c>
      <c r="AB109" s="271" t="s">
        <v>229</v>
      </c>
      <c r="AC109" s="271" t="s">
        <v>229</v>
      </c>
      <c r="AD109" s="271" t="s">
        <v>229</v>
      </c>
      <c r="AE109" s="271" t="s">
        <v>229</v>
      </c>
      <c r="AF109" s="271" t="s">
        <v>229</v>
      </c>
      <c r="AG109" s="271" t="s">
        <v>229</v>
      </c>
      <c r="AH109" s="271" t="s">
        <v>229</v>
      </c>
      <c r="AI109" s="271" t="s">
        <v>229</v>
      </c>
      <c r="AJ109" s="271" t="s">
        <v>229</v>
      </c>
      <c r="AK109" s="271" t="s">
        <v>229</v>
      </c>
      <c r="AL109" s="271" t="s">
        <v>229</v>
      </c>
      <c r="AM109" s="271" t="s">
        <v>229</v>
      </c>
      <c r="AN109" s="271" t="s">
        <v>229</v>
      </c>
      <c r="AO109" s="271" t="s">
        <v>229</v>
      </c>
      <c r="AP109" s="271" t="s">
        <v>229</v>
      </c>
      <c r="AQ109" s="271" t="s">
        <v>229</v>
      </c>
      <c r="AR109" s="271" t="s">
        <v>229</v>
      </c>
      <c r="AS109" s="271" t="s">
        <v>229</v>
      </c>
      <c r="AT109" s="271" t="s">
        <v>229</v>
      </c>
      <c r="AU109" s="271" t="s">
        <v>229</v>
      </c>
      <c r="AV109" s="271" t="s">
        <v>229</v>
      </c>
      <c r="AW109" s="271" t="s">
        <v>229</v>
      </c>
      <c r="AX109" s="271" t="s">
        <v>229</v>
      </c>
      <c r="AY109" s="271" t="s">
        <v>229</v>
      </c>
      <c r="AZ109" s="294" t="s">
        <v>229</v>
      </c>
      <c r="BA109" s="271" t="s">
        <v>229</v>
      </c>
      <c r="BB109" s="294" t="s">
        <v>229</v>
      </c>
      <c r="BC109" s="294" t="s">
        <v>229</v>
      </c>
      <c r="BD109" s="294" t="s">
        <v>229</v>
      </c>
      <c r="BE109" s="294" t="s">
        <v>229</v>
      </c>
      <c r="BF109" s="294" t="s">
        <v>229</v>
      </c>
      <c r="BG109" s="294" t="s">
        <v>229</v>
      </c>
      <c r="BH109" s="294"/>
      <c r="BI109" s="294"/>
      <c r="BJ109" s="294"/>
      <c r="BK109" s="294"/>
      <c r="BL109" s="294"/>
      <c r="BM109" s="294"/>
      <c r="BN109" s="294"/>
      <c r="BO109" s="294"/>
      <c r="BP109" s="294"/>
      <c r="BQ109" s="294"/>
      <c r="BR109" s="294"/>
      <c r="BS109" s="294"/>
      <c r="BT109" s="294"/>
      <c r="BU109" s="294"/>
      <c r="BV109" s="294"/>
      <c r="BW109" s="294"/>
      <c r="BX109" s="294"/>
      <c r="BY109" s="294"/>
      <c r="BZ109" s="294"/>
      <c r="CA109" s="294"/>
      <c r="CB109" s="294"/>
      <c r="CC109" s="294"/>
      <c r="CD109" s="294"/>
      <c r="CE109" s="294"/>
      <c r="CF109" s="294"/>
      <c r="CG109" s="294"/>
      <c r="CH109" s="294"/>
      <c r="CI109" s="294"/>
      <c r="CJ109" s="294"/>
      <c r="CK109" s="294"/>
      <c r="CL109" s="294"/>
      <c r="CM109" s="294"/>
      <c r="CN109" s="294"/>
      <c r="CO109" s="294"/>
      <c r="CP109" s="294"/>
      <c r="CQ109" s="294"/>
      <c r="CR109" s="294"/>
      <c r="CS109" s="294"/>
      <c r="CT109" s="294"/>
      <c r="CU109" s="294"/>
      <c r="CV109" s="294"/>
      <c r="CW109" s="294"/>
      <c r="CX109" s="294"/>
      <c r="CY109" s="294"/>
      <c r="CZ109" s="294"/>
      <c r="DA109" s="294"/>
      <c r="DB109" s="294"/>
      <c r="DC109" s="294"/>
      <c r="DD109" s="294"/>
      <c r="DE109" s="294"/>
      <c r="DF109" s="294"/>
      <c r="DG109" s="294"/>
      <c r="DH109" s="294"/>
      <c r="DI109" s="294"/>
      <c r="DJ109" s="294"/>
      <c r="DK109" s="294"/>
      <c r="DL109" s="294"/>
      <c r="DM109" s="294"/>
      <c r="DN109" s="294"/>
      <c r="DO109" s="294"/>
      <c r="DP109" s="294"/>
      <c r="DQ109" s="294"/>
      <c r="DR109" s="294"/>
      <c r="DS109" s="294"/>
      <c r="DT109" s="294"/>
      <c r="DU109" s="294"/>
      <c r="DV109" s="294"/>
      <c r="DW109" s="294"/>
      <c r="DX109" s="294"/>
      <c r="DY109" s="294"/>
      <c r="DZ109" s="294"/>
      <c r="EA109" s="294"/>
      <c r="EB109" s="287"/>
      <c r="EC109" s="287"/>
      <c r="ED109" s="287"/>
    </row>
    <row r="110" spans="21:134" ht="15" x14ac:dyDescent="0.25">
      <c r="U110" s="305" t="str">
        <f t="shared" si="2"/>
        <v/>
      </c>
      <c r="V110" s="290" t="s">
        <v>229</v>
      </c>
      <c r="W110" s="291" t="s">
        <v>229</v>
      </c>
      <c r="X110" s="292" t="s">
        <v>229</v>
      </c>
      <c r="Y110" s="293" t="s">
        <v>229</v>
      </c>
      <c r="Z110" s="271" t="s">
        <v>229</v>
      </c>
      <c r="AA110" s="271" t="s">
        <v>229</v>
      </c>
      <c r="AB110" s="271" t="s">
        <v>229</v>
      </c>
      <c r="AC110" s="271" t="s">
        <v>229</v>
      </c>
      <c r="AD110" s="271" t="s">
        <v>229</v>
      </c>
      <c r="AE110" s="271" t="s">
        <v>229</v>
      </c>
      <c r="AF110" s="271" t="s">
        <v>229</v>
      </c>
      <c r="AG110" s="271" t="s">
        <v>229</v>
      </c>
      <c r="AH110" s="271" t="s">
        <v>229</v>
      </c>
      <c r="AI110" s="271" t="s">
        <v>229</v>
      </c>
      <c r="AJ110" s="271" t="s">
        <v>229</v>
      </c>
      <c r="AK110" s="271" t="s">
        <v>229</v>
      </c>
      <c r="AL110" s="271" t="s">
        <v>229</v>
      </c>
      <c r="AM110" s="271" t="s">
        <v>229</v>
      </c>
      <c r="AN110" s="271" t="s">
        <v>229</v>
      </c>
      <c r="AO110" s="271" t="s">
        <v>229</v>
      </c>
      <c r="AP110" s="271" t="s">
        <v>229</v>
      </c>
      <c r="AQ110" s="271" t="s">
        <v>229</v>
      </c>
      <c r="AR110" s="271" t="s">
        <v>229</v>
      </c>
      <c r="AS110" s="271" t="s">
        <v>229</v>
      </c>
      <c r="AT110" s="271" t="s">
        <v>229</v>
      </c>
      <c r="AU110" s="271" t="s">
        <v>229</v>
      </c>
      <c r="AV110" s="271" t="s">
        <v>229</v>
      </c>
      <c r="AW110" s="271" t="s">
        <v>229</v>
      </c>
      <c r="AX110" s="271" t="s">
        <v>229</v>
      </c>
      <c r="AY110" s="271" t="s">
        <v>229</v>
      </c>
      <c r="AZ110" s="294" t="s">
        <v>229</v>
      </c>
      <c r="BA110" s="271" t="s">
        <v>229</v>
      </c>
      <c r="BB110" s="294" t="s">
        <v>229</v>
      </c>
      <c r="BC110" s="294" t="s">
        <v>229</v>
      </c>
      <c r="BD110" s="294" t="s">
        <v>229</v>
      </c>
      <c r="BE110" s="294" t="s">
        <v>229</v>
      </c>
      <c r="BF110" s="294" t="s">
        <v>229</v>
      </c>
      <c r="BG110" s="294" t="s">
        <v>229</v>
      </c>
      <c r="BH110" s="294"/>
      <c r="BI110" s="294"/>
      <c r="BJ110" s="294"/>
      <c r="BK110" s="294"/>
      <c r="BL110" s="294"/>
      <c r="BM110" s="294"/>
      <c r="BN110" s="294"/>
      <c r="BO110" s="294"/>
      <c r="BP110" s="294"/>
      <c r="BQ110" s="294"/>
      <c r="BR110" s="294"/>
      <c r="BS110" s="294"/>
      <c r="BT110" s="294"/>
      <c r="BU110" s="294"/>
      <c r="BV110" s="294"/>
      <c r="BW110" s="294"/>
      <c r="BX110" s="294"/>
      <c r="BY110" s="294"/>
      <c r="BZ110" s="294"/>
      <c r="CA110" s="294"/>
      <c r="CB110" s="294"/>
      <c r="CC110" s="294"/>
      <c r="CD110" s="294"/>
      <c r="CE110" s="294"/>
      <c r="CF110" s="294"/>
      <c r="CG110" s="294"/>
      <c r="CH110" s="294"/>
      <c r="CI110" s="294"/>
      <c r="CJ110" s="294"/>
      <c r="CK110" s="294"/>
      <c r="CL110" s="294"/>
      <c r="CM110" s="294"/>
      <c r="CN110" s="294"/>
      <c r="CO110" s="294"/>
      <c r="CP110" s="294"/>
      <c r="CQ110" s="294"/>
      <c r="CR110" s="294"/>
      <c r="CS110" s="294"/>
      <c r="CT110" s="294"/>
      <c r="CU110" s="294"/>
      <c r="CV110" s="294"/>
      <c r="CW110" s="294"/>
      <c r="CX110" s="294"/>
      <c r="CY110" s="294"/>
      <c r="CZ110" s="294"/>
      <c r="DA110" s="294"/>
      <c r="DB110" s="294"/>
      <c r="DC110" s="294"/>
      <c r="DD110" s="294"/>
      <c r="DE110" s="294"/>
      <c r="DF110" s="294"/>
      <c r="DG110" s="294"/>
      <c r="DH110" s="294"/>
      <c r="DI110" s="294"/>
      <c r="DJ110" s="294"/>
      <c r="DK110" s="294"/>
      <c r="DL110" s="294"/>
      <c r="DM110" s="294"/>
      <c r="DN110" s="294"/>
      <c r="DO110" s="294"/>
      <c r="DP110" s="294"/>
      <c r="DQ110" s="294"/>
      <c r="DR110" s="294"/>
      <c r="DS110" s="294"/>
      <c r="DT110" s="294"/>
      <c r="DU110" s="294"/>
      <c r="DV110" s="294"/>
      <c r="DW110" s="294"/>
      <c r="DX110" s="294"/>
      <c r="DY110" s="294"/>
      <c r="DZ110" s="294"/>
      <c r="EA110" s="294"/>
      <c r="EB110" s="287"/>
      <c r="EC110" s="287"/>
      <c r="ED110" s="287"/>
    </row>
    <row r="111" spans="21:134" ht="15" x14ac:dyDescent="0.25">
      <c r="U111" s="305" t="str">
        <f t="shared" si="2"/>
        <v/>
      </c>
      <c r="V111" s="290" t="s">
        <v>229</v>
      </c>
      <c r="W111" s="291" t="s">
        <v>229</v>
      </c>
      <c r="X111" s="292" t="s">
        <v>229</v>
      </c>
      <c r="Y111" s="293" t="s">
        <v>229</v>
      </c>
      <c r="Z111" s="271" t="s">
        <v>229</v>
      </c>
      <c r="AA111" s="271" t="s">
        <v>229</v>
      </c>
      <c r="AB111" s="271" t="s">
        <v>229</v>
      </c>
      <c r="AC111" s="271" t="s">
        <v>229</v>
      </c>
      <c r="AD111" s="271" t="s">
        <v>229</v>
      </c>
      <c r="AE111" s="271" t="s">
        <v>229</v>
      </c>
      <c r="AF111" s="271" t="s">
        <v>229</v>
      </c>
      <c r="AG111" s="271" t="s">
        <v>229</v>
      </c>
      <c r="AH111" s="271" t="s">
        <v>229</v>
      </c>
      <c r="AI111" s="271" t="s">
        <v>229</v>
      </c>
      <c r="AJ111" s="271" t="s">
        <v>229</v>
      </c>
      <c r="AK111" s="271" t="s">
        <v>229</v>
      </c>
      <c r="AL111" s="271" t="s">
        <v>229</v>
      </c>
      <c r="AM111" s="271" t="s">
        <v>229</v>
      </c>
      <c r="AN111" s="271" t="s">
        <v>229</v>
      </c>
      <c r="AO111" s="271" t="s">
        <v>229</v>
      </c>
      <c r="AP111" s="271" t="s">
        <v>229</v>
      </c>
      <c r="AQ111" s="271" t="s">
        <v>229</v>
      </c>
      <c r="AR111" s="271" t="s">
        <v>229</v>
      </c>
      <c r="AS111" s="271" t="s">
        <v>229</v>
      </c>
      <c r="AT111" s="271" t="s">
        <v>229</v>
      </c>
      <c r="AU111" s="271" t="s">
        <v>229</v>
      </c>
      <c r="AV111" s="271" t="s">
        <v>229</v>
      </c>
      <c r="AW111" s="271" t="s">
        <v>229</v>
      </c>
      <c r="AX111" s="271" t="s">
        <v>229</v>
      </c>
      <c r="AY111" s="271" t="s">
        <v>229</v>
      </c>
      <c r="AZ111" s="294" t="s">
        <v>229</v>
      </c>
      <c r="BA111" s="271" t="s">
        <v>229</v>
      </c>
      <c r="BB111" s="294" t="s">
        <v>229</v>
      </c>
      <c r="BC111" s="294" t="s">
        <v>229</v>
      </c>
      <c r="BD111" s="294" t="s">
        <v>229</v>
      </c>
      <c r="BE111" s="294" t="s">
        <v>229</v>
      </c>
      <c r="BF111" s="294" t="s">
        <v>229</v>
      </c>
      <c r="BG111" s="294" t="s">
        <v>229</v>
      </c>
      <c r="BH111" s="294"/>
      <c r="BI111" s="294"/>
      <c r="BJ111" s="294"/>
      <c r="BK111" s="294"/>
      <c r="BL111" s="294"/>
      <c r="BM111" s="294"/>
      <c r="BN111" s="294"/>
      <c r="BO111" s="294"/>
      <c r="BP111" s="294"/>
      <c r="BQ111" s="294"/>
      <c r="BR111" s="294"/>
      <c r="BS111" s="294"/>
      <c r="BT111" s="294"/>
      <c r="BU111" s="294"/>
      <c r="BV111" s="294"/>
      <c r="BW111" s="294"/>
      <c r="BX111" s="294"/>
      <c r="BY111" s="294"/>
      <c r="BZ111" s="294"/>
      <c r="CA111" s="294"/>
      <c r="CB111" s="294"/>
      <c r="CC111" s="294"/>
      <c r="CD111" s="294"/>
      <c r="CE111" s="294"/>
      <c r="CF111" s="294"/>
      <c r="CG111" s="294"/>
      <c r="CH111" s="294"/>
      <c r="CI111" s="294"/>
      <c r="CJ111" s="294"/>
      <c r="CK111" s="294"/>
      <c r="CL111" s="294"/>
      <c r="CM111" s="294"/>
      <c r="CN111" s="294"/>
      <c r="CO111" s="294"/>
      <c r="CP111" s="294"/>
      <c r="CQ111" s="294"/>
      <c r="CR111" s="294"/>
      <c r="CS111" s="294"/>
      <c r="CT111" s="294"/>
      <c r="CU111" s="294"/>
      <c r="CV111" s="294"/>
      <c r="CW111" s="294"/>
      <c r="CX111" s="294"/>
      <c r="CY111" s="294"/>
      <c r="CZ111" s="294"/>
      <c r="DA111" s="294"/>
      <c r="DB111" s="294"/>
      <c r="DC111" s="294"/>
      <c r="DD111" s="294"/>
      <c r="DE111" s="294"/>
      <c r="DF111" s="294"/>
      <c r="DG111" s="294"/>
      <c r="DH111" s="294"/>
      <c r="DI111" s="294"/>
      <c r="DJ111" s="294"/>
      <c r="DK111" s="294"/>
      <c r="DL111" s="294"/>
      <c r="DM111" s="294"/>
      <c r="DN111" s="294"/>
      <c r="DO111" s="294"/>
      <c r="DP111" s="294"/>
      <c r="DQ111" s="294"/>
      <c r="DR111" s="294"/>
      <c r="DS111" s="294"/>
      <c r="DT111" s="294"/>
      <c r="DU111" s="294"/>
      <c r="DV111" s="294"/>
      <c r="DW111" s="294"/>
      <c r="DX111" s="294"/>
      <c r="DY111" s="294"/>
      <c r="DZ111" s="294"/>
      <c r="EA111" s="294"/>
      <c r="EB111" s="287"/>
      <c r="EC111" s="287"/>
      <c r="ED111" s="287"/>
    </row>
    <row r="112" spans="21:134" ht="15" x14ac:dyDescent="0.25">
      <c r="U112" s="305" t="str">
        <f t="shared" si="2"/>
        <v/>
      </c>
      <c r="V112" s="290" t="s">
        <v>229</v>
      </c>
      <c r="W112" s="291" t="s">
        <v>229</v>
      </c>
      <c r="X112" s="292" t="s">
        <v>229</v>
      </c>
      <c r="Y112" s="293" t="s">
        <v>229</v>
      </c>
      <c r="Z112" s="271" t="s">
        <v>229</v>
      </c>
      <c r="AA112" s="271" t="s">
        <v>229</v>
      </c>
      <c r="AB112" s="271" t="s">
        <v>229</v>
      </c>
      <c r="AC112" s="271" t="s">
        <v>229</v>
      </c>
      <c r="AD112" s="271" t="s">
        <v>229</v>
      </c>
      <c r="AE112" s="271" t="s">
        <v>229</v>
      </c>
      <c r="AF112" s="271" t="s">
        <v>229</v>
      </c>
      <c r="AG112" s="271" t="s">
        <v>229</v>
      </c>
      <c r="AH112" s="271" t="s">
        <v>229</v>
      </c>
      <c r="AI112" s="271" t="s">
        <v>229</v>
      </c>
      <c r="AJ112" s="271" t="s">
        <v>229</v>
      </c>
      <c r="AK112" s="271" t="s">
        <v>229</v>
      </c>
      <c r="AL112" s="271" t="s">
        <v>229</v>
      </c>
      <c r="AM112" s="271" t="s">
        <v>229</v>
      </c>
      <c r="AN112" s="271" t="s">
        <v>229</v>
      </c>
      <c r="AO112" s="271" t="s">
        <v>229</v>
      </c>
      <c r="AP112" s="271" t="s">
        <v>229</v>
      </c>
      <c r="AQ112" s="271" t="s">
        <v>229</v>
      </c>
      <c r="AR112" s="271" t="s">
        <v>229</v>
      </c>
      <c r="AS112" s="271" t="s">
        <v>229</v>
      </c>
      <c r="AT112" s="271" t="s">
        <v>229</v>
      </c>
      <c r="AU112" s="271" t="s">
        <v>229</v>
      </c>
      <c r="AV112" s="271" t="s">
        <v>229</v>
      </c>
      <c r="AW112" s="271" t="s">
        <v>229</v>
      </c>
      <c r="AX112" s="271" t="s">
        <v>229</v>
      </c>
      <c r="AY112" s="271" t="s">
        <v>229</v>
      </c>
      <c r="AZ112" s="294" t="s">
        <v>229</v>
      </c>
      <c r="BA112" s="271" t="s">
        <v>229</v>
      </c>
      <c r="BB112" s="294" t="s">
        <v>229</v>
      </c>
      <c r="BC112" s="294" t="s">
        <v>229</v>
      </c>
      <c r="BD112" s="294" t="s">
        <v>229</v>
      </c>
      <c r="BE112" s="294" t="s">
        <v>229</v>
      </c>
      <c r="BF112" s="294" t="s">
        <v>229</v>
      </c>
      <c r="BG112" s="294" t="s">
        <v>229</v>
      </c>
      <c r="BH112" s="294"/>
      <c r="BI112" s="294"/>
      <c r="BJ112" s="294"/>
      <c r="BK112" s="294"/>
      <c r="BL112" s="294"/>
      <c r="BM112" s="294"/>
      <c r="BN112" s="294"/>
      <c r="BO112" s="294"/>
      <c r="BP112" s="294"/>
      <c r="BQ112" s="294"/>
      <c r="BR112" s="294"/>
      <c r="BS112" s="294"/>
      <c r="BT112" s="294"/>
      <c r="BU112" s="294"/>
      <c r="BV112" s="294"/>
      <c r="BW112" s="294"/>
      <c r="BX112" s="294"/>
      <c r="BY112" s="294"/>
      <c r="BZ112" s="294"/>
      <c r="CA112" s="294"/>
      <c r="CB112" s="294"/>
      <c r="CC112" s="294"/>
      <c r="CD112" s="294"/>
      <c r="CE112" s="294"/>
      <c r="CF112" s="294"/>
      <c r="CG112" s="294"/>
      <c r="CH112" s="294"/>
      <c r="CI112" s="294"/>
      <c r="CJ112" s="294"/>
      <c r="CK112" s="294"/>
      <c r="CL112" s="294"/>
      <c r="CM112" s="294"/>
      <c r="CN112" s="294"/>
      <c r="CO112" s="294"/>
      <c r="CP112" s="294"/>
      <c r="CQ112" s="294"/>
      <c r="CR112" s="294"/>
      <c r="CS112" s="294"/>
      <c r="CT112" s="294"/>
      <c r="CU112" s="294"/>
      <c r="CV112" s="294"/>
      <c r="CW112" s="294"/>
      <c r="CX112" s="294"/>
      <c r="CY112" s="294"/>
      <c r="CZ112" s="294"/>
      <c r="DA112" s="294"/>
      <c r="DB112" s="294"/>
      <c r="DC112" s="294"/>
      <c r="DD112" s="294"/>
      <c r="DE112" s="294"/>
      <c r="DF112" s="294"/>
      <c r="DG112" s="294"/>
      <c r="DH112" s="294"/>
      <c r="DI112" s="294"/>
      <c r="DJ112" s="294"/>
      <c r="DK112" s="294"/>
      <c r="DL112" s="294"/>
      <c r="DM112" s="294"/>
      <c r="DN112" s="294"/>
      <c r="DO112" s="294"/>
      <c r="DP112" s="294"/>
      <c r="DQ112" s="294"/>
      <c r="DR112" s="294"/>
      <c r="DS112" s="294"/>
      <c r="DT112" s="294"/>
      <c r="DU112" s="294"/>
      <c r="DV112" s="294"/>
      <c r="DW112" s="294"/>
      <c r="DX112" s="294"/>
      <c r="DY112" s="294"/>
      <c r="DZ112" s="294"/>
      <c r="EA112" s="294"/>
      <c r="EB112" s="287"/>
      <c r="EC112" s="287"/>
      <c r="ED112" s="287"/>
    </row>
  </sheetData>
  <mergeCells count="6">
    <mergeCell ref="B37:Q37"/>
    <mergeCell ref="B38:Q38"/>
    <mergeCell ref="B39:Q39"/>
    <mergeCell ref="I2:P3"/>
    <mergeCell ref="Y1:BB1"/>
    <mergeCell ref="V1:X1"/>
  </mergeCells>
  <conditionalFormatting sqref="A43:A1048576 A36:A41 U35 A2:BB4 A1:V1 Y1 A5:X34 B36:T36 B37 R37:T39 B64:U112 V35:X112 BC1:XFD1048576 Y5:BB112 B40:T63">
    <cfRule type="cellIs" dxfId="49" priority="36" operator="equal">
      <formula>"Vallecito.Inflow"</formula>
    </cfRule>
    <cfRule type="cellIs" dxfId="48" priority="37" operator="equal">
      <formula>"TaylorPark.Inflow"</formula>
    </cfRule>
    <cfRule type="cellIs" dxfId="47" priority="38" operator="equal">
      <formula>"NavajoInflow.ModUnregulated"</formula>
    </cfRule>
    <cfRule type="cellIs" dxfId="46" priority="39" operator="equal">
      <formula>"MorrowPointInflow.Unregulated"</formula>
    </cfRule>
    <cfRule type="cellIs" dxfId="45" priority="40" operator="equal">
      <formula>"YampaRiverInflow.Maybelle"</formula>
    </cfRule>
    <cfRule type="cellIs" dxfId="44" priority="41" operator="equal">
      <formula>"Vallecito.Outflow"</formula>
    </cfRule>
    <cfRule type="cellIs" dxfId="43" priority="42" operator="equal">
      <formula>"FlamingGorgeInflow.Unregulated"</formula>
    </cfRule>
    <cfRule type="cellIs" dxfId="42" priority="43" operator="equal">
      <formula>"PowellInflow.Unregulated"</formula>
    </cfRule>
    <cfRule type="cellIs" dxfId="41" priority="44" operator="equal">
      <formula>"Fontenelle.Inflow"</formula>
    </cfRule>
    <cfRule type="cellIs" dxfId="40" priority="45" operator="equal">
      <formula>"CrystalInflow.Unregulated"</formula>
    </cfRule>
    <cfRule type="cellIs" dxfId="39" priority="46" operator="equal">
      <formula>"BlueMesaInflow.Unregulated"</formula>
    </cfRule>
  </conditionalFormatting>
  <conditionalFormatting sqref="A35:T35">
    <cfRule type="cellIs" dxfId="38" priority="25" operator="equal">
      <formula>"Vallecito.Inflow"</formula>
    </cfRule>
    <cfRule type="cellIs" dxfId="37" priority="26" operator="equal">
      <formula>"TaylorPark.Inflow"</formula>
    </cfRule>
    <cfRule type="cellIs" dxfId="36" priority="27" operator="equal">
      <formula>"NavajoInflow.ModUnregulated"</formula>
    </cfRule>
    <cfRule type="cellIs" dxfId="35" priority="28" operator="equal">
      <formula>"MorrowPointInflow.Unregulated"</formula>
    </cfRule>
    <cfRule type="cellIs" dxfId="34" priority="29" operator="equal">
      <formula>"YampaRiverInflow.Maybelle"</formula>
    </cfRule>
    <cfRule type="cellIs" dxfId="33" priority="30" operator="equal">
      <formula>"Vallecito.Outflow"</formula>
    </cfRule>
    <cfRule type="cellIs" dxfId="32" priority="31" operator="equal">
      <formula>"FlamingGorgeInflow.Unregulated"</formula>
    </cfRule>
    <cfRule type="cellIs" dxfId="31" priority="32" operator="equal">
      <formula>"PowellInflow.Unregulated"</formula>
    </cfRule>
    <cfRule type="cellIs" dxfId="30" priority="33" operator="equal">
      <formula>"Fontenelle.Inflow"</formula>
    </cfRule>
    <cfRule type="cellIs" dxfId="29" priority="34" operator="equal">
      <formula>"CrystalInflow.Unregulated"</formula>
    </cfRule>
    <cfRule type="cellIs" dxfId="28" priority="35" operator="equal">
      <formula>"BlueMesaInflow.Unregulated"</formula>
    </cfRule>
  </conditionalFormatting>
  <conditionalFormatting sqref="I2:P3">
    <cfRule type="cellIs" dxfId="27" priority="23" operator="equal">
      <formula>"PowellToMead.GainsAboveHoover"</formula>
    </cfRule>
    <cfRule type="cellIs" dxfId="26" priority="24" operator="equal">
      <formula>"PowellToMead.GainsGrandCanyon"</formula>
    </cfRule>
  </conditionalFormatting>
  <conditionalFormatting sqref="B38:B39">
    <cfRule type="cellIs" dxfId="25" priority="12" operator="equal">
      <formula>"Vallecito.Inflow"</formula>
    </cfRule>
    <cfRule type="cellIs" dxfId="24" priority="13" operator="equal">
      <formula>"TaylorPark.Inflow"</formula>
    </cfRule>
    <cfRule type="cellIs" dxfId="23" priority="14" operator="equal">
      <formula>"NavajoInflow.ModUnregulated"</formula>
    </cfRule>
    <cfRule type="cellIs" dxfId="22" priority="15" operator="equal">
      <formula>"MorrowPointInflow.Unregulated"</formula>
    </cfRule>
    <cfRule type="cellIs" dxfId="21" priority="16" operator="equal">
      <formula>"YampaRiverInflow.Maybelle"</formula>
    </cfRule>
    <cfRule type="cellIs" dxfId="20" priority="17" operator="equal">
      <formula>"Vallecito.Outflow"</formula>
    </cfRule>
    <cfRule type="cellIs" dxfId="19" priority="18" operator="equal">
      <formula>"FlamingGorgeInflow.Unregulated"</formula>
    </cfRule>
    <cfRule type="cellIs" dxfId="18" priority="19" operator="equal">
      <formula>"PowellInflow.Unregulated"</formula>
    </cfRule>
    <cfRule type="cellIs" dxfId="17" priority="20" operator="equal">
      <formula>"Fontenelle.Inflow"</formula>
    </cfRule>
    <cfRule type="cellIs" dxfId="16" priority="21" operator="equal">
      <formula>"CrystalInflow.Unregulated"</formula>
    </cfRule>
    <cfRule type="cellIs" dxfId="15" priority="22" operator="equal">
      <formula>"BlueMesaInflow.Unregulated"</formula>
    </cfRule>
  </conditionalFormatting>
  <conditionalFormatting sqref="U36:U63">
    <cfRule type="cellIs" dxfId="14" priority="1" operator="equal">
      <formula>"Vallecito.Inflow"</formula>
    </cfRule>
    <cfRule type="cellIs" dxfId="13" priority="2" operator="equal">
      <formula>"TaylorPark.Inflow"</formula>
    </cfRule>
    <cfRule type="cellIs" dxfId="12" priority="3" operator="equal">
      <formula>"NavajoInflow.ModUnregulated"</formula>
    </cfRule>
    <cfRule type="cellIs" dxfId="11" priority="4" operator="equal">
      <formula>"MorrowPointInflow.Unregulated"</formula>
    </cfRule>
    <cfRule type="cellIs" dxfId="10" priority="5" operator="equal">
      <formula>"YampaRiverInflow.Maybelle"</formula>
    </cfRule>
    <cfRule type="cellIs" dxfId="9" priority="6" operator="equal">
      <formula>"Vallecito.Outflow"</formula>
    </cfRule>
    <cfRule type="cellIs" dxfId="8" priority="7" operator="equal">
      <formula>"FlamingGorgeInflow.Unregulated"</formula>
    </cfRule>
    <cfRule type="cellIs" dxfId="7" priority="8" operator="equal">
      <formula>"PowellInflow.Unregulated"</formula>
    </cfRule>
    <cfRule type="cellIs" dxfId="6" priority="9" operator="equal">
      <formula>"Fontenelle.Inflow"</formula>
    </cfRule>
    <cfRule type="cellIs" dxfId="5" priority="10" operator="equal">
      <formula>"CrystalInflow.Unregulated"</formula>
    </cfRule>
    <cfRule type="cellIs" dxfId="4"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60" r:id="rId6" name="Check Box 36">
              <controlPr defaultSize="0" autoFill="0" autoLine="0" autoPict="0" macro="[0]!UpdateComparisonEquations">
                <anchor moveWithCells="1">
                  <from>
                    <xdr:col>1</xdr:col>
                    <xdr:colOff>38100</xdr:colOff>
                    <xdr:row>13</xdr:row>
                    <xdr:rowOff>161925</xdr:rowOff>
                  </from>
                  <to>
                    <xdr:col>1</xdr:col>
                    <xdr:colOff>495300</xdr:colOff>
                    <xdr:row>14</xdr:row>
                    <xdr:rowOff>190500</xdr:rowOff>
                  </to>
                </anchor>
              </controlPr>
            </control>
          </mc:Choice>
        </mc:AlternateContent>
        <mc:AlternateContent xmlns:mc="http://schemas.openxmlformats.org/markup-compatibility/2006">
          <mc:Choice Requires="x14">
            <control shapeId="1061" r:id="rId7" name="Check Box 37">
              <controlPr defaultSize="0" autoFill="0" autoLine="0" autoPict="0" macro="[0]!UpdateComparisonEquations">
                <anchor moveWithCells="1">
                  <from>
                    <xdr:col>1</xdr:col>
                    <xdr:colOff>38100</xdr:colOff>
                    <xdr:row>14</xdr:row>
                    <xdr:rowOff>171450</xdr:rowOff>
                  </from>
                  <to>
                    <xdr:col>1</xdr:col>
                    <xdr:colOff>495300</xdr:colOff>
                    <xdr:row>16</xdr:row>
                    <xdr:rowOff>9525</xdr:rowOff>
                  </to>
                </anchor>
              </controlPr>
            </control>
          </mc:Choice>
        </mc:AlternateContent>
        <mc:AlternateContent xmlns:mc="http://schemas.openxmlformats.org/markup-compatibility/2006">
          <mc:Choice Requires="x14">
            <control shapeId="1062" r:id="rId8" name="Check Box 38">
              <controlPr defaultSize="0" autoFill="0" autoLine="0" autoPict="0" macro="[0]!UpdateComparisonEquations">
                <anchor moveWithCells="1">
                  <from>
                    <xdr:col>1</xdr:col>
                    <xdr:colOff>38100</xdr:colOff>
                    <xdr:row>15</xdr:row>
                    <xdr:rowOff>171450</xdr:rowOff>
                  </from>
                  <to>
                    <xdr:col>1</xdr:col>
                    <xdr:colOff>495300</xdr:colOff>
                    <xdr:row>17</xdr:row>
                    <xdr:rowOff>9525</xdr:rowOff>
                  </to>
                </anchor>
              </controlPr>
            </control>
          </mc:Choice>
        </mc:AlternateContent>
        <mc:AlternateContent xmlns:mc="http://schemas.openxmlformats.org/markup-compatibility/2006">
          <mc:Choice Requires="x14">
            <control shapeId="1070" r:id="rId9" name="Check Box 46">
              <controlPr defaultSize="0" autoFill="0" autoLine="0" autoPict="0" macro="[0]!UpdateComparisonEquations">
                <anchor moveWithCells="1">
                  <from>
                    <xdr:col>1</xdr:col>
                    <xdr:colOff>38100</xdr:colOff>
                    <xdr:row>16</xdr:row>
                    <xdr:rowOff>171450</xdr:rowOff>
                  </from>
                  <to>
                    <xdr:col>1</xdr:col>
                    <xdr:colOff>495300</xdr:colOff>
                    <xdr:row>18</xdr:row>
                    <xdr:rowOff>9525</xdr:rowOff>
                  </to>
                </anchor>
              </controlPr>
            </control>
          </mc:Choice>
        </mc:AlternateContent>
        <mc:AlternateContent xmlns:mc="http://schemas.openxmlformats.org/markup-compatibility/2006">
          <mc:Choice Requires="x14">
            <control shapeId="1071" r:id="rId10" name="Check Box 47">
              <controlPr defaultSize="0" autoFill="0" autoLine="0" autoPict="0" macro="[0]!UpdateComparisonEquations">
                <anchor moveWithCells="1">
                  <from>
                    <xdr:col>1</xdr:col>
                    <xdr:colOff>38100</xdr:colOff>
                    <xdr:row>17</xdr:row>
                    <xdr:rowOff>161925</xdr:rowOff>
                  </from>
                  <to>
                    <xdr:col>1</xdr:col>
                    <xdr:colOff>495300</xdr:colOff>
                    <xdr:row>18</xdr:row>
                    <xdr:rowOff>190500</xdr:rowOff>
                  </to>
                </anchor>
              </controlPr>
            </control>
          </mc:Choice>
        </mc:AlternateContent>
        <mc:AlternateContent xmlns:mc="http://schemas.openxmlformats.org/markup-compatibility/2006">
          <mc:Choice Requires="x14">
            <control shapeId="1072" r:id="rId11" name="Check Box 48">
              <controlPr defaultSize="0" autoFill="0" autoLine="0" autoPict="0" macro="[0]!UpdateComparisonEquations">
                <anchor moveWithCells="1">
                  <from>
                    <xdr:col>1</xdr:col>
                    <xdr:colOff>38100</xdr:colOff>
                    <xdr:row>18</xdr:row>
                    <xdr:rowOff>180975</xdr:rowOff>
                  </from>
                  <to>
                    <xdr:col>1</xdr:col>
                    <xdr:colOff>495300</xdr:colOff>
                    <xdr:row>20</xdr:row>
                    <xdr:rowOff>19050</xdr:rowOff>
                  </to>
                </anchor>
              </controlPr>
            </control>
          </mc:Choice>
        </mc:AlternateContent>
        <mc:AlternateContent xmlns:mc="http://schemas.openxmlformats.org/markup-compatibility/2006">
          <mc:Choice Requires="x14">
            <control shapeId="1074" r:id="rId12" name="Check Box 50">
              <controlPr defaultSize="0" autoFill="0" autoLine="0" autoPict="0" macro="[0]!UpdateComparisonEquations">
                <anchor moveWithCells="1">
                  <from>
                    <xdr:col>1</xdr:col>
                    <xdr:colOff>38100</xdr:colOff>
                    <xdr:row>19</xdr:row>
                    <xdr:rowOff>180975</xdr:rowOff>
                  </from>
                  <to>
                    <xdr:col>1</xdr:col>
                    <xdr:colOff>495300</xdr:colOff>
                    <xdr:row>21</xdr:row>
                    <xdr:rowOff>19050</xdr:rowOff>
                  </to>
                </anchor>
              </controlPr>
            </control>
          </mc:Choice>
        </mc:AlternateContent>
        <mc:AlternateContent xmlns:mc="http://schemas.openxmlformats.org/markup-compatibility/2006">
          <mc:Choice Requires="x14">
            <control shapeId="1075" r:id="rId13" name="Check Box 51">
              <controlPr defaultSize="0" autoFill="0" autoLine="0" autoPict="0" macro="[0]!UpdateComparisonEquations">
                <anchor moveWithCells="1">
                  <from>
                    <xdr:col>1</xdr:col>
                    <xdr:colOff>38100</xdr:colOff>
                    <xdr:row>20</xdr:row>
                    <xdr:rowOff>180975</xdr:rowOff>
                  </from>
                  <to>
                    <xdr:col>1</xdr:col>
                    <xdr:colOff>495300</xdr:colOff>
                    <xdr:row>22</xdr:row>
                    <xdr:rowOff>19050</xdr:rowOff>
                  </to>
                </anchor>
              </controlPr>
            </control>
          </mc:Choice>
        </mc:AlternateContent>
        <mc:AlternateContent xmlns:mc="http://schemas.openxmlformats.org/markup-compatibility/2006">
          <mc:Choice Requires="x14">
            <control shapeId="1076" r:id="rId14" name="Check Box 52">
              <controlPr defaultSize="0" autoFill="0" autoLine="0" autoPict="0" macro="[0]!UpdateComparisonEquations">
                <anchor moveWithCells="1">
                  <from>
                    <xdr:col>1</xdr:col>
                    <xdr:colOff>38100</xdr:colOff>
                    <xdr:row>21</xdr:row>
                    <xdr:rowOff>171450</xdr:rowOff>
                  </from>
                  <to>
                    <xdr:col>1</xdr:col>
                    <xdr:colOff>495300</xdr:colOff>
                    <xdr:row>23</xdr:row>
                    <xdr:rowOff>9525</xdr:rowOff>
                  </to>
                </anchor>
              </controlPr>
            </control>
          </mc:Choice>
        </mc:AlternateContent>
        <mc:AlternateContent xmlns:mc="http://schemas.openxmlformats.org/markup-compatibility/2006">
          <mc:Choice Requires="x14">
            <control shapeId="1077" r:id="rId15" name="Check Box 53">
              <controlPr defaultSize="0" autoFill="0" autoLine="0" autoPict="0" macro="[0]!UpdateComparisonEquations">
                <anchor moveWithCells="1">
                  <from>
                    <xdr:col>1</xdr:col>
                    <xdr:colOff>38100</xdr:colOff>
                    <xdr:row>22</xdr:row>
                    <xdr:rowOff>171450</xdr:rowOff>
                  </from>
                  <to>
                    <xdr:col>1</xdr:col>
                    <xdr:colOff>495300</xdr:colOff>
                    <xdr:row>24</xdr:row>
                    <xdr:rowOff>9525</xdr:rowOff>
                  </to>
                </anchor>
              </controlPr>
            </control>
          </mc:Choice>
        </mc:AlternateContent>
        <mc:AlternateContent xmlns:mc="http://schemas.openxmlformats.org/markup-compatibility/2006">
          <mc:Choice Requires="x14">
            <control shapeId="1078" r:id="rId16" name="Check Box 54">
              <controlPr defaultSize="0" autoFill="0" autoLine="0" autoPict="0" macro="[0]!UpdateComparisonEquations">
                <anchor moveWithCells="1">
                  <from>
                    <xdr:col>1</xdr:col>
                    <xdr:colOff>38100</xdr:colOff>
                    <xdr:row>23</xdr:row>
                    <xdr:rowOff>180975</xdr:rowOff>
                  </from>
                  <to>
                    <xdr:col>1</xdr:col>
                    <xdr:colOff>495300</xdr:colOff>
                    <xdr:row>25</xdr:row>
                    <xdr:rowOff>19050</xdr:rowOff>
                  </to>
                </anchor>
              </controlPr>
            </control>
          </mc:Choice>
        </mc:AlternateContent>
        <mc:AlternateContent xmlns:mc="http://schemas.openxmlformats.org/markup-compatibility/2006">
          <mc:Choice Requires="x14">
            <control shapeId="1079" r:id="rId17" name="Check Box 55">
              <controlPr defaultSize="0" autoFill="0" autoLine="0" autoPict="0" macro="[0]!UpdateComparisonEquations">
                <anchor moveWithCells="1">
                  <from>
                    <xdr:col>1</xdr:col>
                    <xdr:colOff>38100</xdr:colOff>
                    <xdr:row>24</xdr:row>
                    <xdr:rowOff>171450</xdr:rowOff>
                  </from>
                  <to>
                    <xdr:col>1</xdr:col>
                    <xdr:colOff>495300</xdr:colOff>
                    <xdr:row>26</xdr:row>
                    <xdr:rowOff>9525</xdr:rowOff>
                  </to>
                </anchor>
              </controlPr>
            </control>
          </mc:Choice>
        </mc:AlternateContent>
        <mc:AlternateContent xmlns:mc="http://schemas.openxmlformats.org/markup-compatibility/2006">
          <mc:Choice Requires="x14">
            <control shapeId="1080" r:id="rId18" name="Check Box 56">
              <controlPr defaultSize="0" autoFill="0" autoLine="0" autoPict="0" macro="[0]!UpdateComparisonEquations">
                <anchor moveWithCells="1">
                  <from>
                    <xdr:col>1</xdr:col>
                    <xdr:colOff>38100</xdr:colOff>
                    <xdr:row>25</xdr:row>
                    <xdr:rowOff>180975</xdr:rowOff>
                  </from>
                  <to>
                    <xdr:col>1</xdr:col>
                    <xdr:colOff>495300</xdr:colOff>
                    <xdr:row>27</xdr:row>
                    <xdr:rowOff>19050</xdr:rowOff>
                  </to>
                </anchor>
              </controlPr>
            </control>
          </mc:Choice>
        </mc:AlternateContent>
        <mc:AlternateContent xmlns:mc="http://schemas.openxmlformats.org/markup-compatibility/2006">
          <mc:Choice Requires="x14">
            <control shapeId="1081" r:id="rId19" name="Check Box 57">
              <controlPr defaultSize="0" autoFill="0" autoLine="0" autoPict="0" macro="[0]!UpdateComparisonEquations">
                <anchor moveWithCells="1">
                  <from>
                    <xdr:col>1</xdr:col>
                    <xdr:colOff>38100</xdr:colOff>
                    <xdr:row>26</xdr:row>
                    <xdr:rowOff>190500</xdr:rowOff>
                  </from>
                  <to>
                    <xdr:col>1</xdr:col>
                    <xdr:colOff>495300</xdr:colOff>
                    <xdr:row>28</xdr:row>
                    <xdr:rowOff>28575</xdr:rowOff>
                  </to>
                </anchor>
              </controlPr>
            </control>
          </mc:Choice>
        </mc:AlternateContent>
        <mc:AlternateContent xmlns:mc="http://schemas.openxmlformats.org/markup-compatibility/2006">
          <mc:Choice Requires="x14">
            <control shapeId="1082" r:id="rId20" name="Check Box 58">
              <controlPr defaultSize="0" autoFill="0" autoLine="0" autoPict="0" macro="[0]!UpdateComparisonEquations">
                <anchor moveWithCells="1">
                  <from>
                    <xdr:col>1</xdr:col>
                    <xdr:colOff>38100</xdr:colOff>
                    <xdr:row>28</xdr:row>
                    <xdr:rowOff>9525</xdr:rowOff>
                  </from>
                  <to>
                    <xdr:col>1</xdr:col>
                    <xdr:colOff>495300</xdr:colOff>
                    <xdr:row>29</xdr:row>
                    <xdr:rowOff>38100</xdr:rowOff>
                  </to>
                </anchor>
              </controlPr>
            </control>
          </mc:Choice>
        </mc:AlternateContent>
        <mc:AlternateContent xmlns:mc="http://schemas.openxmlformats.org/markup-compatibility/2006">
          <mc:Choice Requires="x14">
            <control shapeId="1083" r:id="rId21" name="Check Box 59">
              <controlPr defaultSize="0" autoFill="0" autoLine="0" autoPict="0" macro="[0]!UpdateComparisonEquations">
                <anchor moveWithCells="1">
                  <from>
                    <xdr:col>2</xdr:col>
                    <xdr:colOff>66675</xdr:colOff>
                    <xdr:row>13</xdr:row>
                    <xdr:rowOff>161925</xdr:rowOff>
                  </from>
                  <to>
                    <xdr:col>2</xdr:col>
                    <xdr:colOff>523875</xdr:colOff>
                    <xdr:row>14</xdr:row>
                    <xdr:rowOff>190500</xdr:rowOff>
                  </to>
                </anchor>
              </controlPr>
            </control>
          </mc:Choice>
        </mc:AlternateContent>
        <mc:AlternateContent xmlns:mc="http://schemas.openxmlformats.org/markup-compatibility/2006">
          <mc:Choice Requires="x14">
            <control shapeId="1084" r:id="rId22" name="Check Box 60">
              <controlPr defaultSize="0" autoFill="0" autoLine="0" autoPict="0" macro="[0]!UpdateComparisonEquations">
                <anchor moveWithCells="1">
                  <from>
                    <xdr:col>2</xdr:col>
                    <xdr:colOff>66675</xdr:colOff>
                    <xdr:row>14</xdr:row>
                    <xdr:rowOff>171450</xdr:rowOff>
                  </from>
                  <to>
                    <xdr:col>2</xdr:col>
                    <xdr:colOff>523875</xdr:colOff>
                    <xdr:row>16</xdr:row>
                    <xdr:rowOff>9525</xdr:rowOff>
                  </to>
                </anchor>
              </controlPr>
            </control>
          </mc:Choice>
        </mc:AlternateContent>
        <mc:AlternateContent xmlns:mc="http://schemas.openxmlformats.org/markup-compatibility/2006">
          <mc:Choice Requires="x14">
            <control shapeId="1085" r:id="rId23" name="Check Box 61">
              <controlPr defaultSize="0" autoFill="0" autoLine="0" autoPict="0" macro="[0]!UpdateComparisonEquations">
                <anchor moveWithCells="1">
                  <from>
                    <xdr:col>2</xdr:col>
                    <xdr:colOff>66675</xdr:colOff>
                    <xdr:row>15</xdr:row>
                    <xdr:rowOff>171450</xdr:rowOff>
                  </from>
                  <to>
                    <xdr:col>2</xdr:col>
                    <xdr:colOff>523875</xdr:colOff>
                    <xdr:row>17</xdr:row>
                    <xdr:rowOff>9525</xdr:rowOff>
                  </to>
                </anchor>
              </controlPr>
            </control>
          </mc:Choice>
        </mc:AlternateContent>
        <mc:AlternateContent xmlns:mc="http://schemas.openxmlformats.org/markup-compatibility/2006">
          <mc:Choice Requires="x14">
            <control shapeId="1086" r:id="rId24" name="Check Box 62">
              <controlPr defaultSize="0" autoFill="0" autoLine="0" autoPict="0" macro="[0]!UpdateComparisonEquations">
                <anchor moveWithCells="1">
                  <from>
                    <xdr:col>2</xdr:col>
                    <xdr:colOff>66675</xdr:colOff>
                    <xdr:row>16</xdr:row>
                    <xdr:rowOff>171450</xdr:rowOff>
                  </from>
                  <to>
                    <xdr:col>2</xdr:col>
                    <xdr:colOff>523875</xdr:colOff>
                    <xdr:row>18</xdr:row>
                    <xdr:rowOff>9525</xdr:rowOff>
                  </to>
                </anchor>
              </controlPr>
            </control>
          </mc:Choice>
        </mc:AlternateContent>
        <mc:AlternateContent xmlns:mc="http://schemas.openxmlformats.org/markup-compatibility/2006">
          <mc:Choice Requires="x14">
            <control shapeId="1087" r:id="rId25" name="Check Box 63">
              <controlPr defaultSize="0" autoFill="0" autoLine="0" autoPict="0" macro="[0]!UpdateComparisonEquations">
                <anchor moveWithCells="1">
                  <from>
                    <xdr:col>2</xdr:col>
                    <xdr:colOff>66675</xdr:colOff>
                    <xdr:row>17</xdr:row>
                    <xdr:rowOff>161925</xdr:rowOff>
                  </from>
                  <to>
                    <xdr:col>2</xdr:col>
                    <xdr:colOff>523875</xdr:colOff>
                    <xdr:row>18</xdr:row>
                    <xdr:rowOff>190500</xdr:rowOff>
                  </to>
                </anchor>
              </controlPr>
            </control>
          </mc:Choice>
        </mc:AlternateContent>
        <mc:AlternateContent xmlns:mc="http://schemas.openxmlformats.org/markup-compatibility/2006">
          <mc:Choice Requires="x14">
            <control shapeId="1088" r:id="rId26" name="Check Box 64">
              <controlPr defaultSize="0" autoFill="0" autoLine="0" autoPict="0" macro="[0]!UpdateComparisonEquations">
                <anchor moveWithCells="1">
                  <from>
                    <xdr:col>2</xdr:col>
                    <xdr:colOff>66675</xdr:colOff>
                    <xdr:row>18</xdr:row>
                    <xdr:rowOff>180975</xdr:rowOff>
                  </from>
                  <to>
                    <xdr:col>2</xdr:col>
                    <xdr:colOff>523875</xdr:colOff>
                    <xdr:row>20</xdr:row>
                    <xdr:rowOff>19050</xdr:rowOff>
                  </to>
                </anchor>
              </controlPr>
            </control>
          </mc:Choice>
        </mc:AlternateContent>
        <mc:AlternateContent xmlns:mc="http://schemas.openxmlformats.org/markup-compatibility/2006">
          <mc:Choice Requires="x14">
            <control shapeId="1089" r:id="rId27" name="Check Box 65">
              <controlPr defaultSize="0" autoFill="0" autoLine="0" autoPict="0" macro="[0]!UpdateComparisonEquations">
                <anchor moveWithCells="1">
                  <from>
                    <xdr:col>2</xdr:col>
                    <xdr:colOff>66675</xdr:colOff>
                    <xdr:row>19</xdr:row>
                    <xdr:rowOff>180975</xdr:rowOff>
                  </from>
                  <to>
                    <xdr:col>2</xdr:col>
                    <xdr:colOff>523875</xdr:colOff>
                    <xdr:row>21</xdr:row>
                    <xdr:rowOff>19050</xdr:rowOff>
                  </to>
                </anchor>
              </controlPr>
            </control>
          </mc:Choice>
        </mc:AlternateContent>
        <mc:AlternateContent xmlns:mc="http://schemas.openxmlformats.org/markup-compatibility/2006">
          <mc:Choice Requires="x14">
            <control shapeId="1090" r:id="rId28" name="Check Box 66">
              <controlPr defaultSize="0" autoFill="0" autoLine="0" autoPict="0" macro="[0]!UpdateComparisonEquations">
                <anchor moveWithCells="1">
                  <from>
                    <xdr:col>2</xdr:col>
                    <xdr:colOff>66675</xdr:colOff>
                    <xdr:row>20</xdr:row>
                    <xdr:rowOff>180975</xdr:rowOff>
                  </from>
                  <to>
                    <xdr:col>2</xdr:col>
                    <xdr:colOff>523875</xdr:colOff>
                    <xdr:row>22</xdr:row>
                    <xdr:rowOff>19050</xdr:rowOff>
                  </to>
                </anchor>
              </controlPr>
            </control>
          </mc:Choice>
        </mc:AlternateContent>
        <mc:AlternateContent xmlns:mc="http://schemas.openxmlformats.org/markup-compatibility/2006">
          <mc:Choice Requires="x14">
            <control shapeId="1091" r:id="rId29" name="Check Box 67">
              <controlPr defaultSize="0" autoFill="0" autoLine="0" autoPict="0" macro="[0]!UpdateComparisonEquations">
                <anchor moveWithCells="1">
                  <from>
                    <xdr:col>2</xdr:col>
                    <xdr:colOff>66675</xdr:colOff>
                    <xdr:row>21</xdr:row>
                    <xdr:rowOff>171450</xdr:rowOff>
                  </from>
                  <to>
                    <xdr:col>2</xdr:col>
                    <xdr:colOff>523875</xdr:colOff>
                    <xdr:row>23</xdr:row>
                    <xdr:rowOff>9525</xdr:rowOff>
                  </to>
                </anchor>
              </controlPr>
            </control>
          </mc:Choice>
        </mc:AlternateContent>
        <mc:AlternateContent xmlns:mc="http://schemas.openxmlformats.org/markup-compatibility/2006">
          <mc:Choice Requires="x14">
            <control shapeId="1092" r:id="rId30" name="Check Box 68">
              <controlPr defaultSize="0" autoFill="0" autoLine="0" autoPict="0" macro="[0]!UpdateComparisonEquations">
                <anchor moveWithCells="1">
                  <from>
                    <xdr:col>2</xdr:col>
                    <xdr:colOff>66675</xdr:colOff>
                    <xdr:row>23</xdr:row>
                    <xdr:rowOff>180975</xdr:rowOff>
                  </from>
                  <to>
                    <xdr:col>2</xdr:col>
                    <xdr:colOff>523875</xdr:colOff>
                    <xdr:row>25</xdr:row>
                    <xdr:rowOff>19050</xdr:rowOff>
                  </to>
                </anchor>
              </controlPr>
            </control>
          </mc:Choice>
        </mc:AlternateContent>
        <mc:AlternateContent xmlns:mc="http://schemas.openxmlformats.org/markup-compatibility/2006">
          <mc:Choice Requires="x14">
            <control shapeId="1093" r:id="rId31" name="Check Box 69">
              <controlPr defaultSize="0" autoFill="0" autoLine="0" autoPict="0" macro="[0]!UpdateComparisonEquations">
                <anchor moveWithCells="1">
                  <from>
                    <xdr:col>2</xdr:col>
                    <xdr:colOff>66675</xdr:colOff>
                    <xdr:row>22</xdr:row>
                    <xdr:rowOff>171450</xdr:rowOff>
                  </from>
                  <to>
                    <xdr:col>2</xdr:col>
                    <xdr:colOff>523875</xdr:colOff>
                    <xdr:row>24</xdr:row>
                    <xdr:rowOff>9525</xdr:rowOff>
                  </to>
                </anchor>
              </controlPr>
            </control>
          </mc:Choice>
        </mc:AlternateContent>
        <mc:AlternateContent xmlns:mc="http://schemas.openxmlformats.org/markup-compatibility/2006">
          <mc:Choice Requires="x14">
            <control shapeId="1094" r:id="rId32" name="Check Box 70">
              <controlPr defaultSize="0" autoFill="0" autoLine="0" autoPict="0" macro="[0]!UpdateComparisonEquations">
                <anchor moveWithCells="1">
                  <from>
                    <xdr:col>2</xdr:col>
                    <xdr:colOff>66675</xdr:colOff>
                    <xdr:row>24</xdr:row>
                    <xdr:rowOff>171450</xdr:rowOff>
                  </from>
                  <to>
                    <xdr:col>2</xdr:col>
                    <xdr:colOff>523875</xdr:colOff>
                    <xdr:row>26</xdr:row>
                    <xdr:rowOff>9525</xdr:rowOff>
                  </to>
                </anchor>
              </controlPr>
            </control>
          </mc:Choice>
        </mc:AlternateContent>
        <mc:AlternateContent xmlns:mc="http://schemas.openxmlformats.org/markup-compatibility/2006">
          <mc:Choice Requires="x14">
            <control shapeId="1095" r:id="rId33" name="Check Box 71">
              <controlPr defaultSize="0" autoFill="0" autoLine="0" autoPict="0" macro="[0]!UpdateComparisonEquations">
                <anchor moveWithCells="1">
                  <from>
                    <xdr:col>2</xdr:col>
                    <xdr:colOff>66675</xdr:colOff>
                    <xdr:row>25</xdr:row>
                    <xdr:rowOff>180975</xdr:rowOff>
                  </from>
                  <to>
                    <xdr:col>2</xdr:col>
                    <xdr:colOff>523875</xdr:colOff>
                    <xdr:row>27</xdr:row>
                    <xdr:rowOff>19050</xdr:rowOff>
                  </to>
                </anchor>
              </controlPr>
            </control>
          </mc:Choice>
        </mc:AlternateContent>
        <mc:AlternateContent xmlns:mc="http://schemas.openxmlformats.org/markup-compatibility/2006">
          <mc:Choice Requires="x14">
            <control shapeId="1096" r:id="rId34" name="Check Box 72">
              <controlPr defaultSize="0" autoFill="0" autoLine="0" autoPict="0" macro="[0]!UpdateComparisonEquations">
                <anchor moveWithCells="1">
                  <from>
                    <xdr:col>2</xdr:col>
                    <xdr:colOff>66675</xdr:colOff>
                    <xdr:row>26</xdr:row>
                    <xdr:rowOff>190500</xdr:rowOff>
                  </from>
                  <to>
                    <xdr:col>2</xdr:col>
                    <xdr:colOff>523875</xdr:colOff>
                    <xdr:row>28</xdr:row>
                    <xdr:rowOff>28575</xdr:rowOff>
                  </to>
                </anchor>
              </controlPr>
            </control>
          </mc:Choice>
        </mc:AlternateContent>
        <mc:AlternateContent xmlns:mc="http://schemas.openxmlformats.org/markup-compatibility/2006">
          <mc:Choice Requires="x14">
            <control shapeId="1104" r:id="rId3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3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3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3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3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4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4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4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43" name="Check Box 97">
              <controlPr defaultSize="0" autoFill="0" autoLine="0" autoPict="0" macro="[0]!UpdateComparisonEquations">
                <anchor moveWithCells="1">
                  <from>
                    <xdr:col>2</xdr:col>
                    <xdr:colOff>66675</xdr:colOff>
                    <xdr:row>28</xdr:row>
                    <xdr:rowOff>9525</xdr:rowOff>
                  </from>
                  <to>
                    <xdr:col>2</xdr:col>
                    <xdr:colOff>523875</xdr:colOff>
                    <xdr:row>29</xdr:row>
                    <xdr:rowOff>38100</xdr:rowOff>
                  </to>
                </anchor>
              </controlPr>
            </control>
          </mc:Choice>
        </mc:AlternateContent>
        <mc:AlternateContent xmlns:mc="http://schemas.openxmlformats.org/markup-compatibility/2006">
          <mc:Choice Requires="x14">
            <control shapeId="1122" r:id="rId4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45" name="Check Box 99">
              <controlPr defaultSize="0" autoFill="0" autoLine="0" autoPict="0" macro="[0]!UpdateComparisonEquations">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46" name="Check Box 100">
              <controlPr defaultSize="0" autoFill="0" autoLine="0" autoPict="0" macro="[0]!UpdateComparisonEquations">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4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4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4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5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5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52" name="Check Box 112">
              <controlPr defaultSize="0" autoFill="0" autoLine="0" autoPict="0" macro="[0]!UpdateComparisonEquations">
                <anchor moveWithCells="1">
                  <from>
                    <xdr:col>3</xdr:col>
                    <xdr:colOff>38100</xdr:colOff>
                    <xdr:row>13</xdr:row>
                    <xdr:rowOff>161925</xdr:rowOff>
                  </from>
                  <to>
                    <xdr:col>3</xdr:col>
                    <xdr:colOff>495300</xdr:colOff>
                    <xdr:row>14</xdr:row>
                    <xdr:rowOff>190500</xdr:rowOff>
                  </to>
                </anchor>
              </controlPr>
            </control>
          </mc:Choice>
        </mc:AlternateContent>
        <mc:AlternateContent xmlns:mc="http://schemas.openxmlformats.org/markup-compatibility/2006">
          <mc:Choice Requires="x14">
            <control shapeId="1138" r:id="rId53" name="Check Box 114">
              <controlPr defaultSize="0" autoFill="0" autoLine="0" autoPict="0" macro="[0]!UpdateComparisonEquations" altText="2012">
                <anchor moveWithCells="1">
                  <from>
                    <xdr:col>3</xdr:col>
                    <xdr:colOff>38100</xdr:colOff>
                    <xdr:row>14</xdr:row>
                    <xdr:rowOff>171450</xdr:rowOff>
                  </from>
                  <to>
                    <xdr:col>3</xdr:col>
                    <xdr:colOff>495300</xdr:colOff>
                    <xdr:row>16</xdr:row>
                    <xdr:rowOff>9525</xdr:rowOff>
                  </to>
                </anchor>
              </controlPr>
            </control>
          </mc:Choice>
        </mc:AlternateContent>
        <mc:AlternateContent xmlns:mc="http://schemas.openxmlformats.org/markup-compatibility/2006">
          <mc:Choice Requires="x14">
            <control shapeId="1139" r:id="rId54" name="Check Box 115">
              <controlPr defaultSize="0" autoFill="0" autoLine="0" autoPict="0" macro="[0]!UpdateComparisonEquations">
                <anchor moveWithCells="1">
                  <from>
                    <xdr:col>3</xdr:col>
                    <xdr:colOff>38100</xdr:colOff>
                    <xdr:row>15</xdr:row>
                    <xdr:rowOff>171450</xdr:rowOff>
                  </from>
                  <to>
                    <xdr:col>3</xdr:col>
                    <xdr:colOff>495300</xdr:colOff>
                    <xdr:row>17</xdr:row>
                    <xdr:rowOff>9525</xdr:rowOff>
                  </to>
                </anchor>
              </controlPr>
            </control>
          </mc:Choice>
        </mc:AlternateContent>
        <mc:AlternateContent xmlns:mc="http://schemas.openxmlformats.org/markup-compatibility/2006">
          <mc:Choice Requires="x14">
            <control shapeId="1141" r:id="rId55" name="Check Box 117">
              <controlPr defaultSize="0" autoFill="0" autoLine="0" autoPict="0" macro="[0]!UpdateComparisonEquations">
                <anchor moveWithCells="1">
                  <from>
                    <xdr:col>3</xdr:col>
                    <xdr:colOff>38100</xdr:colOff>
                    <xdr:row>16</xdr:row>
                    <xdr:rowOff>171450</xdr:rowOff>
                  </from>
                  <to>
                    <xdr:col>3</xdr:col>
                    <xdr:colOff>495300</xdr:colOff>
                    <xdr:row>18</xdr:row>
                    <xdr:rowOff>9525</xdr:rowOff>
                  </to>
                </anchor>
              </controlPr>
            </control>
          </mc:Choice>
        </mc:AlternateContent>
        <mc:AlternateContent xmlns:mc="http://schemas.openxmlformats.org/markup-compatibility/2006">
          <mc:Choice Requires="x14">
            <control shapeId="1142" r:id="rId56" name="Check Box 118">
              <controlPr defaultSize="0" autoFill="0" autoLine="0" autoPict="0" macro="[0]!UpdateComparisonEquations">
                <anchor moveWithCells="1">
                  <from>
                    <xdr:col>3</xdr:col>
                    <xdr:colOff>38100</xdr:colOff>
                    <xdr:row>17</xdr:row>
                    <xdr:rowOff>161925</xdr:rowOff>
                  </from>
                  <to>
                    <xdr:col>3</xdr:col>
                    <xdr:colOff>495300</xdr:colOff>
                    <xdr:row>18</xdr:row>
                    <xdr:rowOff>190500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8DD3C7"/>
  </sheetPr>
  <dimension ref="A1:ALQ80"/>
  <sheetViews>
    <sheetView zoomScaleNormal="100" workbookViewId="0">
      <selection activeCell="D4" sqref="D4"/>
    </sheetView>
  </sheetViews>
  <sheetFormatPr defaultColWidth="18.7109375" defaultRowHeight="12.75" customHeight="1" x14ac:dyDescent="0.25"/>
  <cols>
    <col min="1" max="1" width="7.5703125" style="250"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4" s="211" customFormat="1" ht="15" x14ac:dyDescent="0.25">
      <c r="A1" s="248"/>
      <c r="B1" s="322"/>
      <c r="C1" s="322"/>
      <c r="D1" s="322"/>
      <c r="E1" s="322"/>
      <c r="F1" s="322"/>
      <c r="G1" s="322"/>
      <c r="H1" s="322"/>
      <c r="I1" s="322"/>
      <c r="J1" s="322"/>
      <c r="K1" s="322"/>
      <c r="L1" s="322"/>
      <c r="M1" s="322"/>
      <c r="N1" s="322"/>
      <c r="O1" s="322"/>
      <c r="P1" s="322"/>
      <c r="Q1" s="322"/>
      <c r="R1" s="322"/>
      <c r="S1" s="322"/>
      <c r="T1" s="322"/>
      <c r="U1" s="322"/>
      <c r="V1" s="322"/>
      <c r="W1" s="322"/>
      <c r="X1" s="322"/>
      <c r="Y1" s="322"/>
      <c r="Z1" s="322"/>
      <c r="AA1" s="322"/>
      <c r="AB1" s="322"/>
      <c r="AC1" s="322"/>
      <c r="AD1" s="322"/>
      <c r="AE1" s="322"/>
      <c r="AF1" s="322"/>
      <c r="AG1" s="322"/>
      <c r="AH1" s="322"/>
      <c r="AI1" s="253"/>
      <c r="AJ1" s="253"/>
      <c r="AK1" s="253"/>
      <c r="AL1" s="253"/>
      <c r="AM1" s="253"/>
    </row>
    <row r="2" spans="1:54" s="206" customFormat="1" ht="15" x14ac:dyDescent="0.25">
      <c r="A2" s="248"/>
      <c r="B2" s="209" t="s">
        <v>53</v>
      </c>
      <c r="C2" s="209" t="s">
        <v>54</v>
      </c>
      <c r="D2" s="209" t="s">
        <v>55</v>
      </c>
      <c r="E2" s="209">
        <v>1981</v>
      </c>
      <c r="F2" s="209">
        <v>1982</v>
      </c>
      <c r="G2" s="209">
        <v>1983</v>
      </c>
      <c r="H2" s="209">
        <v>1984</v>
      </c>
      <c r="I2" s="209">
        <v>1985</v>
      </c>
      <c r="J2" s="209">
        <v>1986</v>
      </c>
      <c r="K2" s="209">
        <v>1987</v>
      </c>
      <c r="L2" s="209">
        <v>1988</v>
      </c>
      <c r="M2" s="209">
        <v>1989</v>
      </c>
      <c r="N2" s="209">
        <v>1990</v>
      </c>
      <c r="O2" s="209">
        <v>1991</v>
      </c>
      <c r="P2" s="209">
        <v>1992</v>
      </c>
      <c r="Q2" s="209">
        <v>1993</v>
      </c>
      <c r="R2" s="209">
        <v>1994</v>
      </c>
      <c r="S2" s="209">
        <v>1995</v>
      </c>
      <c r="T2" s="209">
        <v>1996</v>
      </c>
      <c r="U2" s="209">
        <v>1997</v>
      </c>
      <c r="V2" s="209">
        <v>1998</v>
      </c>
      <c r="W2" s="209">
        <v>1999</v>
      </c>
      <c r="X2" s="209">
        <v>2000</v>
      </c>
      <c r="Y2" s="209">
        <v>2001</v>
      </c>
      <c r="Z2" s="209">
        <v>2002</v>
      </c>
      <c r="AA2" s="209">
        <v>2003</v>
      </c>
      <c r="AB2" s="209">
        <v>2004</v>
      </c>
      <c r="AC2" s="209">
        <v>2005</v>
      </c>
      <c r="AD2" s="209">
        <v>2006</v>
      </c>
      <c r="AE2" s="209">
        <v>2007</v>
      </c>
      <c r="AF2" s="209">
        <v>2008</v>
      </c>
      <c r="AG2" s="209">
        <v>2009</v>
      </c>
      <c r="AH2" s="209">
        <v>2010</v>
      </c>
      <c r="AI2" s="253">
        <v>2011</v>
      </c>
      <c r="AJ2" s="253">
        <v>2012</v>
      </c>
      <c r="AK2" s="253">
        <v>2013</v>
      </c>
      <c r="AL2" s="253">
        <v>2014</v>
      </c>
      <c r="AM2" s="253">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49"/>
      <c r="B3" s="210" t="s">
        <v>71</v>
      </c>
      <c r="C3" s="210" t="s">
        <v>72</v>
      </c>
      <c r="D3" s="210" t="s">
        <v>73</v>
      </c>
      <c r="E3" s="210" t="s">
        <v>74</v>
      </c>
      <c r="F3" s="210" t="s">
        <v>75</v>
      </c>
      <c r="G3" s="210" t="s">
        <v>76</v>
      </c>
      <c r="H3" s="210" t="s">
        <v>77</v>
      </c>
      <c r="I3" s="210" t="s">
        <v>78</v>
      </c>
      <c r="J3" s="210" t="s">
        <v>79</v>
      </c>
      <c r="K3" s="210" t="s">
        <v>80</v>
      </c>
      <c r="L3" s="210" t="s">
        <v>81</v>
      </c>
      <c r="M3" s="210" t="s">
        <v>82</v>
      </c>
      <c r="N3" s="210" t="s">
        <v>83</v>
      </c>
      <c r="O3" s="210" t="s">
        <v>84</v>
      </c>
      <c r="P3" s="210" t="s">
        <v>85</v>
      </c>
      <c r="Q3" s="210" t="s">
        <v>86</v>
      </c>
      <c r="R3" s="210" t="s">
        <v>87</v>
      </c>
      <c r="S3" s="210" t="s">
        <v>88</v>
      </c>
      <c r="T3" s="210" t="s">
        <v>89</v>
      </c>
      <c r="U3" s="210" t="s">
        <v>90</v>
      </c>
      <c r="V3" s="210" t="s">
        <v>91</v>
      </c>
      <c r="W3" s="210" t="s">
        <v>92</v>
      </c>
      <c r="X3" s="210" t="s">
        <v>93</v>
      </c>
      <c r="Y3" s="210" t="s">
        <v>94</v>
      </c>
      <c r="Z3" s="210" t="s">
        <v>95</v>
      </c>
      <c r="AA3" s="210" t="s">
        <v>96</v>
      </c>
      <c r="AB3" s="210" t="s">
        <v>97</v>
      </c>
      <c r="AC3" s="210" t="s">
        <v>98</v>
      </c>
      <c r="AD3" s="210" t="s">
        <v>99</v>
      </c>
      <c r="AE3" s="210" t="s">
        <v>100</v>
      </c>
      <c r="AF3" s="210" t="s">
        <v>101</v>
      </c>
      <c r="AG3" s="210" t="s">
        <v>102</v>
      </c>
      <c r="AH3" s="210" t="s">
        <v>103</v>
      </c>
      <c r="AI3" s="210" t="s">
        <v>163</v>
      </c>
      <c r="AJ3" s="210" t="s">
        <v>168</v>
      </c>
      <c r="AK3" s="210" t="s">
        <v>169</v>
      </c>
      <c r="AL3" s="210" t="s">
        <v>170</v>
      </c>
      <c r="AM3" s="21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1" customFormat="1" ht="15" x14ac:dyDescent="0.25">
      <c r="A4" s="251">
        <v>43435</v>
      </c>
      <c r="B4" s="216"/>
      <c r="C4" s="216"/>
      <c r="D4" s="217">
        <v>18</v>
      </c>
      <c r="E4" s="217">
        <v>18.459</v>
      </c>
      <c r="F4" s="217">
        <v>18.004999999999999</v>
      </c>
      <c r="G4" s="217">
        <v>18.001000000000001</v>
      </c>
      <c r="H4" s="217">
        <v>18.616</v>
      </c>
      <c r="I4" s="217">
        <v>18</v>
      </c>
      <c r="J4" s="217">
        <v>18</v>
      </c>
      <c r="K4" s="217">
        <v>17.998999999999999</v>
      </c>
      <c r="L4" s="217">
        <v>18</v>
      </c>
      <c r="M4" s="217">
        <v>17.998999999999999</v>
      </c>
      <c r="N4" s="217">
        <v>18</v>
      </c>
      <c r="O4" s="217">
        <v>18.010999999999999</v>
      </c>
      <c r="P4" s="217">
        <v>17.998999999999999</v>
      </c>
      <c r="Q4" s="217">
        <v>17.998999999999999</v>
      </c>
      <c r="R4" s="217">
        <v>18</v>
      </c>
      <c r="S4" s="217">
        <v>18</v>
      </c>
      <c r="T4" s="217">
        <v>17.998999999999999</v>
      </c>
      <c r="U4" s="217">
        <v>18</v>
      </c>
      <c r="V4" s="217">
        <v>17.998999999999999</v>
      </c>
      <c r="W4" s="217">
        <v>18.003</v>
      </c>
      <c r="X4" s="217">
        <v>18</v>
      </c>
      <c r="Y4" s="217">
        <v>17.998999999999999</v>
      </c>
      <c r="Z4" s="217">
        <v>18</v>
      </c>
      <c r="AA4" s="217">
        <v>17.997</v>
      </c>
      <c r="AB4" s="217">
        <v>17.998999999999999</v>
      </c>
      <c r="AC4" s="217">
        <v>18</v>
      </c>
      <c r="AD4" s="217">
        <v>18</v>
      </c>
      <c r="AE4" s="217">
        <v>18.015000000000001</v>
      </c>
      <c r="AF4" s="217">
        <v>18</v>
      </c>
      <c r="AG4" s="217">
        <v>18</v>
      </c>
      <c r="AH4" s="217">
        <v>17.998999999999999</v>
      </c>
      <c r="AI4" s="211">
        <v>19.119</v>
      </c>
      <c r="AJ4" s="211">
        <v>17.998999999999999</v>
      </c>
      <c r="AK4" s="211">
        <v>18</v>
      </c>
      <c r="AL4" s="211">
        <v>17.998999999999999</v>
      </c>
      <c r="AM4" s="211">
        <v>18.001999999999999</v>
      </c>
    </row>
    <row r="5" spans="1:54" ht="15" x14ac:dyDescent="0.25">
      <c r="A5" s="248">
        <v>43466</v>
      </c>
      <c r="B5" s="163"/>
      <c r="C5" s="163"/>
      <c r="D5" s="166">
        <v>15</v>
      </c>
      <c r="E5" s="124">
        <v>17.34</v>
      </c>
      <c r="F5" s="124">
        <v>15.032999999999999</v>
      </c>
      <c r="G5" s="124">
        <v>15.007999999999999</v>
      </c>
      <c r="H5" s="124">
        <v>17.172999999999998</v>
      </c>
      <c r="I5" s="124">
        <v>15.005000000000001</v>
      </c>
      <c r="J5" s="124">
        <v>14.997</v>
      </c>
      <c r="K5" s="124">
        <v>14.994</v>
      </c>
      <c r="L5" s="124">
        <v>15</v>
      </c>
      <c r="M5" s="124">
        <v>14.997999999999999</v>
      </c>
      <c r="N5" s="124">
        <v>15.016999999999999</v>
      </c>
      <c r="O5" s="124">
        <v>15.012</v>
      </c>
      <c r="P5" s="124">
        <v>14.993</v>
      </c>
      <c r="Q5" s="124">
        <v>15.266</v>
      </c>
      <c r="R5" s="124">
        <v>14.997</v>
      </c>
      <c r="S5" s="124">
        <v>14.996</v>
      </c>
      <c r="T5" s="124">
        <v>14.994999999999999</v>
      </c>
      <c r="U5" s="124">
        <v>14.999000000000001</v>
      </c>
      <c r="V5" s="124">
        <v>14.997999999999999</v>
      </c>
      <c r="W5" s="124">
        <v>16.318000000000001</v>
      </c>
      <c r="X5" s="124">
        <v>17.456</v>
      </c>
      <c r="Y5" s="124">
        <v>14.996</v>
      </c>
      <c r="Z5" s="124">
        <v>14.997999999999999</v>
      </c>
      <c r="AA5" s="124">
        <v>14.997</v>
      </c>
      <c r="AB5" s="124">
        <v>14.997999999999999</v>
      </c>
      <c r="AC5" s="124">
        <v>18.28</v>
      </c>
      <c r="AD5" s="124">
        <v>15</v>
      </c>
      <c r="AE5" s="124">
        <v>16.146000000000001</v>
      </c>
      <c r="AF5" s="124">
        <v>14.999000000000001</v>
      </c>
      <c r="AG5" s="124">
        <v>14.999000000000001</v>
      </c>
      <c r="AH5" s="124">
        <v>14.994999999999999</v>
      </c>
      <c r="AI5" s="173">
        <v>16.623999999999999</v>
      </c>
      <c r="AJ5" s="173">
        <v>15.315</v>
      </c>
      <c r="AK5" s="173">
        <v>15.012</v>
      </c>
      <c r="AL5" s="173">
        <v>14.997</v>
      </c>
      <c r="AM5" s="173">
        <v>15.025</v>
      </c>
      <c r="AN5" s="173"/>
      <c r="AO5" s="173"/>
      <c r="AP5" s="173"/>
      <c r="AQ5" s="173"/>
      <c r="AR5" s="173"/>
      <c r="AS5" s="173"/>
      <c r="AT5" s="173"/>
      <c r="AU5" s="173"/>
      <c r="AV5" s="173"/>
      <c r="AW5" s="173"/>
      <c r="AX5" s="173"/>
      <c r="AY5" s="173"/>
    </row>
    <row r="6" spans="1:54" ht="15" x14ac:dyDescent="0.25">
      <c r="A6" s="248">
        <v>43497</v>
      </c>
      <c r="B6" s="163"/>
      <c r="C6" s="163"/>
      <c r="D6" s="166">
        <v>14</v>
      </c>
      <c r="E6" s="124">
        <v>15.882999999999999</v>
      </c>
      <c r="F6" s="124">
        <v>13.305999999999999</v>
      </c>
      <c r="G6" s="124">
        <v>13.420999999999999</v>
      </c>
      <c r="H6" s="124">
        <v>13.693</v>
      </c>
      <c r="I6" s="124">
        <v>13.446</v>
      </c>
      <c r="J6" s="124">
        <v>23.526</v>
      </c>
      <c r="K6" s="124">
        <v>15.611000000000001</v>
      </c>
      <c r="L6" s="124">
        <v>12.805</v>
      </c>
      <c r="M6" s="124">
        <v>13.032</v>
      </c>
      <c r="N6" s="124">
        <v>14.467000000000001</v>
      </c>
      <c r="O6" s="124">
        <v>14.156000000000001</v>
      </c>
      <c r="P6" s="124">
        <v>13.199</v>
      </c>
      <c r="Q6" s="124">
        <v>14.861000000000001</v>
      </c>
      <c r="R6" s="124">
        <v>12.925000000000001</v>
      </c>
      <c r="S6" s="124">
        <v>16.253</v>
      </c>
      <c r="T6" s="124">
        <v>15.396000000000001</v>
      </c>
      <c r="U6" s="124">
        <v>12.81</v>
      </c>
      <c r="V6" s="124">
        <v>14</v>
      </c>
      <c r="W6" s="124">
        <v>18.260000000000002</v>
      </c>
      <c r="X6" s="124">
        <v>19.648</v>
      </c>
      <c r="Y6" s="124">
        <v>15.603</v>
      </c>
      <c r="Z6" s="124">
        <v>12.932</v>
      </c>
      <c r="AA6" s="124">
        <v>16.390999999999998</v>
      </c>
      <c r="AB6" s="124">
        <v>13.05</v>
      </c>
      <c r="AC6" s="124">
        <v>16.347999999999999</v>
      </c>
      <c r="AD6" s="124">
        <v>12.872</v>
      </c>
      <c r="AE6" s="124">
        <v>16.483000000000001</v>
      </c>
      <c r="AF6" s="124">
        <v>12.81</v>
      </c>
      <c r="AG6" s="124">
        <v>13.547000000000001</v>
      </c>
      <c r="AH6" s="124">
        <v>12.798999999999999</v>
      </c>
      <c r="AI6" s="173">
        <v>14.332000000000001</v>
      </c>
      <c r="AJ6" s="173">
        <v>13.704000000000001</v>
      </c>
      <c r="AK6" s="173">
        <v>12.975</v>
      </c>
      <c r="AL6" s="173">
        <v>14.802</v>
      </c>
      <c r="AM6" s="173">
        <v>15.347</v>
      </c>
      <c r="AN6" s="173"/>
      <c r="AO6" s="173"/>
      <c r="AP6" s="173"/>
      <c r="AQ6" s="173"/>
      <c r="AR6" s="173"/>
      <c r="AS6" s="173"/>
      <c r="AT6" s="173"/>
      <c r="AU6" s="173"/>
      <c r="AV6" s="173"/>
      <c r="AW6" s="173"/>
      <c r="AX6" s="173"/>
      <c r="AY6" s="173"/>
    </row>
    <row r="7" spans="1:54" ht="15" x14ac:dyDescent="0.25">
      <c r="A7" s="248">
        <v>43525</v>
      </c>
      <c r="B7" s="163"/>
      <c r="C7" s="163"/>
      <c r="D7" s="166">
        <v>25</v>
      </c>
      <c r="E7" s="124">
        <v>18.373999999999999</v>
      </c>
      <c r="F7" s="124">
        <v>24.256</v>
      </c>
      <c r="G7" s="124">
        <v>24.927</v>
      </c>
      <c r="H7" s="124">
        <v>14.214</v>
      </c>
      <c r="I7" s="124">
        <v>23.262</v>
      </c>
      <c r="J7" s="124">
        <v>42.689</v>
      </c>
      <c r="K7" s="124">
        <v>20.788</v>
      </c>
      <c r="L7" s="124">
        <v>20.071999999999999</v>
      </c>
      <c r="M7" s="124">
        <v>36.799999999999997</v>
      </c>
      <c r="N7" s="124">
        <v>25.966999999999999</v>
      </c>
      <c r="O7" s="124">
        <v>21.956</v>
      </c>
      <c r="P7" s="124">
        <v>21.451000000000001</v>
      </c>
      <c r="Q7" s="124">
        <v>27.474</v>
      </c>
      <c r="R7" s="124">
        <v>26.533999999999999</v>
      </c>
      <c r="S7" s="124">
        <v>40.104999999999997</v>
      </c>
      <c r="T7" s="124">
        <v>25</v>
      </c>
      <c r="U7" s="124">
        <v>27.135000000000002</v>
      </c>
      <c r="V7" s="124">
        <v>26.056000000000001</v>
      </c>
      <c r="W7" s="124">
        <v>25.552</v>
      </c>
      <c r="X7" s="124">
        <v>23.364999999999998</v>
      </c>
      <c r="Y7" s="124">
        <v>26.013999999999999</v>
      </c>
      <c r="Z7" s="124">
        <v>16.613</v>
      </c>
      <c r="AA7" s="124">
        <v>25.29</v>
      </c>
      <c r="AB7" s="124">
        <v>38.070999999999998</v>
      </c>
      <c r="AC7" s="124">
        <v>18.431999999999999</v>
      </c>
      <c r="AD7" s="124">
        <v>20.707999999999998</v>
      </c>
      <c r="AE7" s="124">
        <v>38.518000000000001</v>
      </c>
      <c r="AF7" s="124">
        <v>12.914999999999999</v>
      </c>
      <c r="AG7" s="124">
        <v>32.844000000000001</v>
      </c>
      <c r="AH7" s="124">
        <v>16.513999999999999</v>
      </c>
      <c r="AI7" s="173">
        <v>27.085000000000001</v>
      </c>
      <c r="AJ7" s="173">
        <v>30.236999999999998</v>
      </c>
      <c r="AK7" s="173">
        <v>20.712</v>
      </c>
      <c r="AL7" s="173">
        <v>17.076000000000001</v>
      </c>
      <c r="AM7" s="173">
        <v>28.141999999999999</v>
      </c>
      <c r="AN7" s="173"/>
      <c r="AO7" s="173"/>
      <c r="AP7" s="173"/>
      <c r="AQ7" s="173"/>
      <c r="AR7" s="173"/>
      <c r="AS7" s="173"/>
      <c r="AT7" s="173"/>
      <c r="AU7" s="173"/>
      <c r="AV7" s="173"/>
      <c r="AW7" s="173"/>
      <c r="AX7" s="173"/>
      <c r="AY7" s="173"/>
    </row>
    <row r="8" spans="1:54" ht="15" x14ac:dyDescent="0.25">
      <c r="A8" s="248">
        <v>43556</v>
      </c>
      <c r="B8" s="163"/>
      <c r="C8" s="163"/>
      <c r="D8" s="166">
        <v>50</v>
      </c>
      <c r="E8" s="124">
        <v>45.860999999999997</v>
      </c>
      <c r="F8" s="124">
        <v>44.622</v>
      </c>
      <c r="G8" s="124">
        <v>28.303000000000001</v>
      </c>
      <c r="H8" s="124">
        <v>33.174999999999997</v>
      </c>
      <c r="I8" s="124">
        <v>61.628999999999998</v>
      </c>
      <c r="J8" s="124">
        <v>69.69</v>
      </c>
      <c r="K8" s="124">
        <v>45.984999999999999</v>
      </c>
      <c r="L8" s="124">
        <v>57.267000000000003</v>
      </c>
      <c r="M8" s="124">
        <v>89.433999999999997</v>
      </c>
      <c r="N8" s="124">
        <v>58.472999999999999</v>
      </c>
      <c r="O8" s="124">
        <v>41.692999999999998</v>
      </c>
      <c r="P8" s="124">
        <v>55.588999999999999</v>
      </c>
      <c r="Q8" s="124">
        <v>81.007000000000005</v>
      </c>
      <c r="R8" s="124">
        <v>48.456000000000003</v>
      </c>
      <c r="S8" s="124">
        <v>52.292000000000002</v>
      </c>
      <c r="T8" s="124">
        <v>68.965999999999994</v>
      </c>
      <c r="U8" s="124">
        <v>58.02</v>
      </c>
      <c r="V8" s="124">
        <v>41.732999999999997</v>
      </c>
      <c r="W8" s="124">
        <v>34.328000000000003</v>
      </c>
      <c r="X8" s="124">
        <v>67.853999999999999</v>
      </c>
      <c r="Y8" s="124">
        <v>54.713999999999999</v>
      </c>
      <c r="Z8" s="124">
        <v>44.606999999999999</v>
      </c>
      <c r="AA8" s="124">
        <v>44.651000000000003</v>
      </c>
      <c r="AB8" s="124">
        <v>77.975999999999999</v>
      </c>
      <c r="AC8" s="124">
        <v>49.131</v>
      </c>
      <c r="AD8" s="124">
        <v>65.866</v>
      </c>
      <c r="AE8" s="124">
        <v>48.545999999999999</v>
      </c>
      <c r="AF8" s="124">
        <v>47.585000000000001</v>
      </c>
      <c r="AG8" s="124">
        <v>59.460999999999999</v>
      </c>
      <c r="AH8" s="124">
        <v>49.031999999999996</v>
      </c>
      <c r="AI8" s="173">
        <v>63.622999999999998</v>
      </c>
      <c r="AJ8" s="173">
        <v>68.135999999999996</v>
      </c>
      <c r="AK8" s="173">
        <v>50</v>
      </c>
      <c r="AL8" s="173">
        <v>35.555</v>
      </c>
      <c r="AM8" s="173">
        <v>45.781999999999996</v>
      </c>
      <c r="AN8" s="173"/>
      <c r="AO8" s="173"/>
      <c r="AP8" s="173"/>
      <c r="AQ8" s="173"/>
      <c r="AR8" s="173"/>
      <c r="AS8" s="173"/>
      <c r="AT8" s="173"/>
      <c r="AU8" s="173"/>
      <c r="AV8" s="173"/>
      <c r="AW8" s="173"/>
      <c r="AX8" s="173"/>
      <c r="AY8" s="173"/>
    </row>
    <row r="9" spans="1:54" ht="15" x14ac:dyDescent="0.25">
      <c r="A9" s="248">
        <v>43586</v>
      </c>
      <c r="B9" s="163"/>
      <c r="C9" s="163"/>
      <c r="D9" s="166">
        <v>145</v>
      </c>
      <c r="E9" s="124">
        <v>106.892</v>
      </c>
      <c r="F9" s="124">
        <v>149.23699999999999</v>
      </c>
      <c r="G9" s="124">
        <v>96.519000000000005</v>
      </c>
      <c r="H9" s="124">
        <v>316.58499999999998</v>
      </c>
      <c r="I9" s="124">
        <v>236.554</v>
      </c>
      <c r="J9" s="124">
        <v>176.84100000000001</v>
      </c>
      <c r="K9" s="124">
        <v>153.85900000000001</v>
      </c>
      <c r="L9" s="124">
        <v>130.88300000000001</v>
      </c>
      <c r="M9" s="124">
        <v>157.93</v>
      </c>
      <c r="N9" s="124">
        <v>107.818</v>
      </c>
      <c r="O9" s="124">
        <v>101.751</v>
      </c>
      <c r="P9" s="124">
        <v>133.24700000000001</v>
      </c>
      <c r="Q9" s="124">
        <v>232.65199999999999</v>
      </c>
      <c r="R9" s="124">
        <v>137.26499999999999</v>
      </c>
      <c r="S9" s="124">
        <v>157.88</v>
      </c>
      <c r="T9" s="124">
        <v>274.649</v>
      </c>
      <c r="U9" s="124">
        <v>209.48599999999999</v>
      </c>
      <c r="V9" s="124">
        <v>113.788</v>
      </c>
      <c r="W9" s="124">
        <v>145</v>
      </c>
      <c r="X9" s="124">
        <v>211.47900000000001</v>
      </c>
      <c r="Y9" s="124">
        <v>212.715</v>
      </c>
      <c r="Z9" s="124">
        <v>64.253</v>
      </c>
      <c r="AA9" s="124">
        <v>117.81</v>
      </c>
      <c r="AB9" s="124">
        <v>165.01300000000001</v>
      </c>
      <c r="AC9" s="124">
        <v>190.93</v>
      </c>
      <c r="AD9" s="124">
        <v>152.227</v>
      </c>
      <c r="AE9" s="124">
        <v>126.595</v>
      </c>
      <c r="AF9" s="124">
        <v>232.59100000000001</v>
      </c>
      <c r="AG9" s="124">
        <v>261.47399999999999</v>
      </c>
      <c r="AH9" s="124">
        <v>94.813000000000002</v>
      </c>
      <c r="AI9" s="173">
        <v>127.62</v>
      </c>
      <c r="AJ9" s="173">
        <v>105.087</v>
      </c>
      <c r="AK9" s="173">
        <v>132.37700000000001</v>
      </c>
      <c r="AL9" s="173">
        <v>141.63999999999999</v>
      </c>
      <c r="AM9" s="173">
        <v>113.351</v>
      </c>
      <c r="AN9" s="173"/>
      <c r="AO9" s="173"/>
      <c r="AP9" s="173"/>
      <c r="AQ9" s="173"/>
      <c r="AR9" s="173"/>
      <c r="AS9" s="173"/>
      <c r="AT9" s="173"/>
      <c r="AU9" s="173"/>
      <c r="AV9" s="173"/>
      <c r="AW9" s="173"/>
      <c r="AX9" s="173"/>
      <c r="AY9" s="173"/>
    </row>
    <row r="10" spans="1:54" ht="15" x14ac:dyDescent="0.25">
      <c r="A10" s="248">
        <v>43617</v>
      </c>
      <c r="B10" s="163"/>
      <c r="C10" s="163"/>
      <c r="D10" s="166">
        <v>215</v>
      </c>
      <c r="E10" s="124">
        <v>123.652</v>
      </c>
      <c r="F10" s="124">
        <v>294.51799999999997</v>
      </c>
      <c r="G10" s="124">
        <v>276.18200000000002</v>
      </c>
      <c r="H10" s="124">
        <v>539.00599999999997</v>
      </c>
      <c r="I10" s="124">
        <v>287.46699999999998</v>
      </c>
      <c r="J10" s="124">
        <v>263.791</v>
      </c>
      <c r="K10" s="124">
        <v>157.99700000000001</v>
      </c>
      <c r="L10" s="124">
        <v>172.01599999999999</v>
      </c>
      <c r="M10" s="124">
        <v>134.17599999999999</v>
      </c>
      <c r="N10" s="124">
        <v>182.054</v>
      </c>
      <c r="O10" s="124">
        <v>215</v>
      </c>
      <c r="P10" s="124">
        <v>115.745</v>
      </c>
      <c r="Q10" s="124">
        <v>363.976</v>
      </c>
      <c r="R10" s="124">
        <v>155.67599999999999</v>
      </c>
      <c r="S10" s="124">
        <v>439.64</v>
      </c>
      <c r="T10" s="124">
        <v>297.73399999999998</v>
      </c>
      <c r="U10" s="124">
        <v>379.19799999999998</v>
      </c>
      <c r="V10" s="124">
        <v>139.31</v>
      </c>
      <c r="W10" s="124">
        <v>269.51499999999999</v>
      </c>
      <c r="X10" s="124">
        <v>199.41499999999999</v>
      </c>
      <c r="Y10" s="124">
        <v>176.35599999999999</v>
      </c>
      <c r="Z10" s="124">
        <v>57.688000000000002</v>
      </c>
      <c r="AA10" s="124">
        <v>172.09200000000001</v>
      </c>
      <c r="AB10" s="124">
        <v>114.411</v>
      </c>
      <c r="AC10" s="124">
        <v>228.32300000000001</v>
      </c>
      <c r="AD10" s="124">
        <v>172.708</v>
      </c>
      <c r="AE10" s="124">
        <v>116.339</v>
      </c>
      <c r="AF10" s="124">
        <v>521.11300000000006</v>
      </c>
      <c r="AG10" s="124">
        <v>284.55900000000003</v>
      </c>
      <c r="AH10" s="124">
        <v>246.72399999999999</v>
      </c>
      <c r="AI10" s="173">
        <v>379.221</v>
      </c>
      <c r="AJ10" s="173">
        <v>43.323999999999998</v>
      </c>
      <c r="AK10" s="173">
        <v>197.88499999999999</v>
      </c>
      <c r="AL10" s="173">
        <v>261.673</v>
      </c>
      <c r="AM10" s="173">
        <v>266.90699999999998</v>
      </c>
      <c r="AN10" s="173"/>
      <c r="AO10" s="173"/>
      <c r="AP10" s="173"/>
      <c r="AQ10" s="173"/>
      <c r="AR10" s="173"/>
      <c r="AS10" s="173"/>
      <c r="AT10" s="173"/>
      <c r="AU10" s="173"/>
      <c r="AV10" s="173"/>
      <c r="AW10" s="173"/>
      <c r="AX10" s="173"/>
      <c r="AY10" s="173"/>
    </row>
    <row r="11" spans="1:54" ht="15" x14ac:dyDescent="0.25">
      <c r="A11" s="248">
        <v>43647</v>
      </c>
      <c r="B11" s="163"/>
      <c r="C11" s="163"/>
      <c r="D11" s="166">
        <v>80</v>
      </c>
      <c r="E11" s="124">
        <v>46.753</v>
      </c>
      <c r="F11" s="124">
        <v>178.99100000000001</v>
      </c>
      <c r="G11" s="124">
        <v>182.94200000000001</v>
      </c>
      <c r="H11" s="124">
        <v>274.13099999999997</v>
      </c>
      <c r="I11" s="124">
        <v>94.617000000000004</v>
      </c>
      <c r="J11" s="124">
        <v>115.51900000000001</v>
      </c>
      <c r="K11" s="124">
        <v>55.27</v>
      </c>
      <c r="L11" s="124">
        <v>73.709999999999994</v>
      </c>
      <c r="M11" s="124">
        <v>57.058</v>
      </c>
      <c r="N11" s="124">
        <v>80</v>
      </c>
      <c r="O11" s="124">
        <v>111.33</v>
      </c>
      <c r="P11" s="124">
        <v>42.116</v>
      </c>
      <c r="Q11" s="124">
        <v>176.03</v>
      </c>
      <c r="R11" s="124">
        <v>50.186</v>
      </c>
      <c r="S11" s="124">
        <v>424.53399999999999</v>
      </c>
      <c r="T11" s="124">
        <v>121.63</v>
      </c>
      <c r="U11" s="124">
        <v>140.834</v>
      </c>
      <c r="V11" s="124">
        <v>72.278000000000006</v>
      </c>
      <c r="W11" s="124">
        <v>178.63300000000001</v>
      </c>
      <c r="X11" s="124">
        <v>58.298999999999999</v>
      </c>
      <c r="Y11" s="124">
        <v>53.594999999999999</v>
      </c>
      <c r="Z11" s="124">
        <v>21.338999999999999</v>
      </c>
      <c r="AA11" s="124">
        <v>50.465000000000003</v>
      </c>
      <c r="AB11" s="124">
        <v>42.152999999999999</v>
      </c>
      <c r="AC11" s="124">
        <v>97.04</v>
      </c>
      <c r="AD11" s="124">
        <v>66.408000000000001</v>
      </c>
      <c r="AE11" s="124">
        <v>43.281999999999996</v>
      </c>
      <c r="AF11" s="124">
        <v>255.90799999999999</v>
      </c>
      <c r="AG11" s="124">
        <v>152.46700000000001</v>
      </c>
      <c r="AH11" s="124">
        <v>78.459999999999994</v>
      </c>
      <c r="AI11" s="173">
        <v>198.018</v>
      </c>
      <c r="AJ11" s="173">
        <v>20.562999999999999</v>
      </c>
      <c r="AK11" s="173">
        <v>69.203999999999994</v>
      </c>
      <c r="AL11" s="173">
        <v>87.236000000000004</v>
      </c>
      <c r="AM11" s="173">
        <v>83.400999999999996</v>
      </c>
      <c r="AN11" s="173"/>
      <c r="AO11" s="173"/>
      <c r="AP11" s="173"/>
      <c r="AQ11" s="173"/>
      <c r="AR11" s="173"/>
      <c r="AS11" s="173"/>
      <c r="AT11" s="173"/>
      <c r="AU11" s="173"/>
      <c r="AV11" s="173"/>
      <c r="AW11" s="173"/>
      <c r="AX11" s="173"/>
      <c r="AY11" s="173"/>
    </row>
    <row r="12" spans="1:54" ht="15" x14ac:dyDescent="0.25">
      <c r="A12" s="248">
        <v>43678</v>
      </c>
      <c r="B12" s="163"/>
      <c r="C12" s="163"/>
      <c r="D12" s="166">
        <v>45</v>
      </c>
      <c r="E12" s="124">
        <v>29.155000000000001</v>
      </c>
      <c r="F12" s="124">
        <v>91.896000000000001</v>
      </c>
      <c r="G12" s="124">
        <v>73.585999999999999</v>
      </c>
      <c r="H12" s="124">
        <v>108.038</v>
      </c>
      <c r="I12" s="124">
        <v>45.534999999999997</v>
      </c>
      <c r="J12" s="124">
        <v>48.363</v>
      </c>
      <c r="K12" s="124">
        <v>36.506</v>
      </c>
      <c r="L12" s="124">
        <v>39.475999999999999</v>
      </c>
      <c r="M12" s="124">
        <v>45.014000000000003</v>
      </c>
      <c r="N12" s="124">
        <v>39.243000000000002</v>
      </c>
      <c r="O12" s="124">
        <v>48.991999999999997</v>
      </c>
      <c r="P12" s="124">
        <v>40.203000000000003</v>
      </c>
      <c r="Q12" s="124">
        <v>61.210999999999999</v>
      </c>
      <c r="R12" s="124">
        <v>30.821999999999999</v>
      </c>
      <c r="S12" s="124">
        <v>120.399</v>
      </c>
      <c r="T12" s="124">
        <v>48.932000000000002</v>
      </c>
      <c r="U12" s="124">
        <v>64.478999999999999</v>
      </c>
      <c r="V12" s="124">
        <v>35.415999999999997</v>
      </c>
      <c r="W12" s="124">
        <v>74.055000000000007</v>
      </c>
      <c r="X12" s="124">
        <v>42.241999999999997</v>
      </c>
      <c r="Y12" s="124">
        <v>42.249000000000002</v>
      </c>
      <c r="Z12" s="124">
        <v>16.405999999999999</v>
      </c>
      <c r="AA12" s="124">
        <v>33.093000000000004</v>
      </c>
      <c r="AB12" s="124">
        <v>29.164000000000001</v>
      </c>
      <c r="AC12" s="124">
        <v>48.284999999999997</v>
      </c>
      <c r="AD12" s="124">
        <v>47.185000000000002</v>
      </c>
      <c r="AE12" s="124">
        <v>34.848999999999997</v>
      </c>
      <c r="AF12" s="124">
        <v>84.590999999999994</v>
      </c>
      <c r="AG12" s="124">
        <v>54.68</v>
      </c>
      <c r="AH12" s="124">
        <v>43.526000000000003</v>
      </c>
      <c r="AI12" s="173">
        <v>61.927999999999997</v>
      </c>
      <c r="AJ12" s="173">
        <v>20.082000000000001</v>
      </c>
      <c r="AK12" s="173">
        <v>44.048999999999999</v>
      </c>
      <c r="AL12" s="173">
        <v>45</v>
      </c>
      <c r="AM12" s="173">
        <v>36.97</v>
      </c>
      <c r="AN12" s="173"/>
      <c r="AO12" s="173"/>
      <c r="AP12" s="173"/>
      <c r="AQ12" s="173"/>
      <c r="AR12" s="173"/>
      <c r="AS12" s="173"/>
      <c r="AT12" s="173"/>
      <c r="AU12" s="173"/>
      <c r="AV12" s="173"/>
      <c r="AW12" s="173"/>
      <c r="AX12" s="173"/>
      <c r="AY12" s="173"/>
    </row>
    <row r="13" spans="1:54" ht="15" x14ac:dyDescent="0.25">
      <c r="A13" s="248">
        <v>43709</v>
      </c>
      <c r="B13" s="163"/>
      <c r="C13" s="163"/>
      <c r="D13" s="166">
        <v>33</v>
      </c>
      <c r="E13" s="124">
        <v>22.364999999999998</v>
      </c>
      <c r="F13" s="124">
        <v>68.334999999999994</v>
      </c>
      <c r="G13" s="124">
        <v>33.965000000000003</v>
      </c>
      <c r="H13" s="124">
        <v>56.231000000000002</v>
      </c>
      <c r="I13" s="124">
        <v>42.408000000000001</v>
      </c>
      <c r="J13" s="124">
        <v>46.631999999999998</v>
      </c>
      <c r="K13" s="124">
        <v>28.46</v>
      </c>
      <c r="L13" s="124">
        <v>34.415999999999997</v>
      </c>
      <c r="M13" s="124">
        <v>27.850999999999999</v>
      </c>
      <c r="N13" s="124">
        <v>28.902999999999999</v>
      </c>
      <c r="O13" s="124">
        <v>28.292000000000002</v>
      </c>
      <c r="P13" s="124">
        <v>33</v>
      </c>
      <c r="Q13" s="124">
        <v>47.957000000000001</v>
      </c>
      <c r="R13" s="124">
        <v>26.361999999999998</v>
      </c>
      <c r="S13" s="124">
        <v>53.743000000000002</v>
      </c>
      <c r="T13" s="124">
        <v>33.697000000000003</v>
      </c>
      <c r="U13" s="124">
        <v>44.448</v>
      </c>
      <c r="V13" s="124">
        <v>22.77</v>
      </c>
      <c r="W13" s="124">
        <v>37.545999999999999</v>
      </c>
      <c r="X13" s="124">
        <v>31.138000000000002</v>
      </c>
      <c r="Y13" s="124">
        <v>26.805</v>
      </c>
      <c r="Z13" s="124">
        <v>16.373999999999999</v>
      </c>
      <c r="AA13" s="124">
        <v>45.433999999999997</v>
      </c>
      <c r="AB13" s="124">
        <v>26.786999999999999</v>
      </c>
      <c r="AC13" s="124">
        <v>29.803999999999998</v>
      </c>
      <c r="AD13" s="124">
        <v>31.978000000000002</v>
      </c>
      <c r="AE13" s="124">
        <v>31.481999999999999</v>
      </c>
      <c r="AF13" s="124">
        <v>43.85</v>
      </c>
      <c r="AG13" s="124">
        <v>33.887</v>
      </c>
      <c r="AH13" s="124">
        <v>25.407</v>
      </c>
      <c r="AI13" s="173">
        <v>34.152999999999999</v>
      </c>
      <c r="AJ13" s="173">
        <v>16.843</v>
      </c>
      <c r="AK13" s="173">
        <v>54.578000000000003</v>
      </c>
      <c r="AL13" s="173">
        <v>37.984000000000002</v>
      </c>
      <c r="AM13" s="173">
        <v>27.905000000000001</v>
      </c>
      <c r="AN13" s="173"/>
      <c r="AO13" s="173"/>
      <c r="AP13" s="173"/>
      <c r="AQ13" s="173"/>
      <c r="AR13" s="173"/>
      <c r="AS13" s="173"/>
      <c r="AT13" s="173"/>
      <c r="AU13" s="173"/>
      <c r="AV13" s="173"/>
      <c r="AW13" s="173"/>
      <c r="AX13" s="173"/>
      <c r="AY13" s="173"/>
    </row>
    <row r="14" spans="1:54" ht="15" x14ac:dyDescent="0.25">
      <c r="A14" s="248">
        <v>43739</v>
      </c>
      <c r="B14" s="163"/>
      <c r="C14" s="163"/>
      <c r="D14" s="166">
        <v>34.869999999999997</v>
      </c>
      <c r="E14" s="124">
        <v>24.178999999999998</v>
      </c>
      <c r="F14" s="124">
        <v>47.36</v>
      </c>
      <c r="G14" s="124">
        <v>31.065000000000001</v>
      </c>
      <c r="H14" s="124">
        <v>51.661999999999999</v>
      </c>
      <c r="I14" s="124">
        <v>75.042000000000002</v>
      </c>
      <c r="J14" s="124">
        <v>58.468000000000004</v>
      </c>
      <c r="K14" s="124">
        <v>24.187000000000001</v>
      </c>
      <c r="L14" s="124">
        <v>29.11</v>
      </c>
      <c r="M14" s="124">
        <v>28.646999999999998</v>
      </c>
      <c r="N14" s="124">
        <v>47.241999999999997</v>
      </c>
      <c r="O14" s="124">
        <v>25.978999999999999</v>
      </c>
      <c r="P14" s="124">
        <v>23.52</v>
      </c>
      <c r="Q14" s="124">
        <v>44.795999999999999</v>
      </c>
      <c r="R14" s="124">
        <v>25.949000000000002</v>
      </c>
      <c r="S14" s="124">
        <v>53.436999999999998</v>
      </c>
      <c r="T14" s="124">
        <v>41.524000000000001</v>
      </c>
      <c r="U14" s="124">
        <v>51.807000000000002</v>
      </c>
      <c r="V14" s="124">
        <v>30.420999999999999</v>
      </c>
      <c r="W14" s="124">
        <v>32.965000000000003</v>
      </c>
      <c r="X14" s="124">
        <v>28.402000000000001</v>
      </c>
      <c r="Y14" s="124">
        <v>25.905000000000001</v>
      </c>
      <c r="Z14" s="124">
        <v>25.158999999999999</v>
      </c>
      <c r="AA14" s="124">
        <v>32.024999999999999</v>
      </c>
      <c r="AB14" s="124">
        <v>28.405999999999999</v>
      </c>
      <c r="AC14" s="124">
        <v>45.021999999999998</v>
      </c>
      <c r="AD14" s="124">
        <v>55.21</v>
      </c>
      <c r="AE14" s="124">
        <v>32.377000000000002</v>
      </c>
      <c r="AF14" s="124">
        <v>40.962000000000003</v>
      </c>
      <c r="AG14" s="124">
        <v>36.011000000000003</v>
      </c>
      <c r="AH14" s="124">
        <v>27.658000000000001</v>
      </c>
      <c r="AI14" s="173">
        <v>35.761000000000003</v>
      </c>
      <c r="AJ14" s="173">
        <v>17.18</v>
      </c>
      <c r="AK14" s="173">
        <v>52.597999999999999</v>
      </c>
      <c r="AL14" s="173">
        <v>52.377000000000002</v>
      </c>
      <c r="AM14" s="173">
        <v>25.818000000000001</v>
      </c>
      <c r="AN14" s="173"/>
      <c r="AO14" s="173"/>
      <c r="AP14" s="173"/>
      <c r="AQ14" s="173"/>
      <c r="AR14" s="173"/>
      <c r="AS14" s="173"/>
      <c r="AT14" s="173"/>
      <c r="AU14" s="173"/>
      <c r="AV14" s="173"/>
      <c r="AW14" s="173"/>
      <c r="AX14" s="173"/>
      <c r="AY14" s="173"/>
    </row>
    <row r="15" spans="1:54" ht="15" x14ac:dyDescent="0.25">
      <c r="A15" s="248">
        <v>43770</v>
      </c>
      <c r="B15" s="163"/>
      <c r="C15" s="163"/>
      <c r="D15" s="166">
        <v>29.75</v>
      </c>
      <c r="E15" s="124">
        <v>22.209</v>
      </c>
      <c r="F15" s="124">
        <v>32.761000000000003</v>
      </c>
      <c r="G15" s="124">
        <v>26.556999999999999</v>
      </c>
      <c r="H15" s="124">
        <v>41.55</v>
      </c>
      <c r="I15" s="124">
        <v>42.752000000000002</v>
      </c>
      <c r="J15" s="124">
        <v>39.613999999999997</v>
      </c>
      <c r="K15" s="124">
        <v>23.385999999999999</v>
      </c>
      <c r="L15" s="124">
        <v>22.388000000000002</v>
      </c>
      <c r="M15" s="124">
        <v>23.05</v>
      </c>
      <c r="N15" s="124">
        <v>39.546999999999997</v>
      </c>
      <c r="O15" s="124">
        <v>23.997</v>
      </c>
      <c r="P15" s="124">
        <v>19.643999999999998</v>
      </c>
      <c r="Q15" s="124">
        <v>34.579000000000001</v>
      </c>
      <c r="R15" s="124">
        <v>23.984999999999999</v>
      </c>
      <c r="S15" s="124">
        <v>40.408999999999999</v>
      </c>
      <c r="T15" s="124">
        <v>32.259</v>
      </c>
      <c r="U15" s="124">
        <v>36.393999999999998</v>
      </c>
      <c r="V15" s="124">
        <v>25.204999999999998</v>
      </c>
      <c r="W15" s="124">
        <v>26.297000000000001</v>
      </c>
      <c r="X15" s="124">
        <v>24.667000000000002</v>
      </c>
      <c r="Y15" s="124">
        <v>25.776</v>
      </c>
      <c r="Z15" s="124">
        <v>15.419</v>
      </c>
      <c r="AA15" s="124">
        <v>22.472999999999999</v>
      </c>
      <c r="AB15" s="124">
        <v>23.818000000000001</v>
      </c>
      <c r="AC15" s="124">
        <v>34.100999999999999</v>
      </c>
      <c r="AD15" s="124">
        <v>36.881</v>
      </c>
      <c r="AE15" s="124">
        <v>23.922000000000001</v>
      </c>
      <c r="AF15" s="124">
        <v>35.273000000000003</v>
      </c>
      <c r="AG15" s="124">
        <v>32.841999999999999</v>
      </c>
      <c r="AH15" s="124">
        <v>27.335000000000001</v>
      </c>
      <c r="AI15" s="173">
        <v>29.670999999999999</v>
      </c>
      <c r="AJ15" s="173">
        <v>14.374000000000001</v>
      </c>
      <c r="AK15" s="173">
        <v>31.36</v>
      </c>
      <c r="AL15" s="173">
        <v>32.119</v>
      </c>
      <c r="AM15" s="173">
        <v>24.271000000000001</v>
      </c>
      <c r="AN15" s="173"/>
      <c r="AO15" s="173"/>
      <c r="AP15" s="173"/>
      <c r="AQ15" s="173"/>
      <c r="AR15" s="173"/>
      <c r="AS15" s="173"/>
      <c r="AT15" s="173"/>
      <c r="AU15" s="173"/>
      <c r="AV15" s="173"/>
      <c r="AW15" s="173"/>
      <c r="AX15" s="173"/>
      <c r="AY15" s="173"/>
    </row>
    <row r="16" spans="1:54" ht="15" x14ac:dyDescent="0.25">
      <c r="A16" s="248">
        <v>43800</v>
      </c>
      <c r="B16" s="163"/>
      <c r="C16" s="163"/>
      <c r="D16" s="166">
        <v>25.64</v>
      </c>
      <c r="E16" s="124">
        <v>18.085000000000001</v>
      </c>
      <c r="F16" s="124">
        <v>28.87</v>
      </c>
      <c r="G16" s="124">
        <v>25.286000000000001</v>
      </c>
      <c r="H16" s="124">
        <v>36.33</v>
      </c>
      <c r="I16" s="124">
        <v>29.713000000000001</v>
      </c>
      <c r="J16" s="124">
        <v>29.683</v>
      </c>
      <c r="K16" s="124">
        <v>20.702999999999999</v>
      </c>
      <c r="L16" s="124">
        <v>20.404</v>
      </c>
      <c r="M16" s="124">
        <v>20.75</v>
      </c>
      <c r="N16" s="124">
        <v>28.048999999999999</v>
      </c>
      <c r="O16" s="124">
        <v>21.834</v>
      </c>
      <c r="P16" s="124">
        <v>18.12</v>
      </c>
      <c r="Q16" s="124">
        <v>29.908000000000001</v>
      </c>
      <c r="R16" s="124">
        <v>20.164000000000001</v>
      </c>
      <c r="S16" s="124">
        <v>36.716999999999999</v>
      </c>
      <c r="T16" s="124">
        <v>28.81</v>
      </c>
      <c r="U16" s="124">
        <v>30.08</v>
      </c>
      <c r="V16" s="124">
        <v>23.443000000000001</v>
      </c>
      <c r="W16" s="124">
        <v>24.116</v>
      </c>
      <c r="X16" s="124">
        <v>22.096</v>
      </c>
      <c r="Y16" s="124">
        <v>22.091000000000001</v>
      </c>
      <c r="Z16" s="124">
        <v>13.005000000000001</v>
      </c>
      <c r="AA16" s="124">
        <v>20.864000000000001</v>
      </c>
      <c r="AB16" s="124">
        <v>20.061</v>
      </c>
      <c r="AC16" s="124">
        <v>25.643999999999998</v>
      </c>
      <c r="AD16" s="124">
        <v>26.257000000000001</v>
      </c>
      <c r="AE16" s="124">
        <v>18.78</v>
      </c>
      <c r="AF16" s="124">
        <v>32.337000000000003</v>
      </c>
      <c r="AG16" s="124">
        <v>27.548999999999999</v>
      </c>
      <c r="AH16" s="124">
        <v>22.971</v>
      </c>
      <c r="AI16" s="173">
        <v>26.646000000000001</v>
      </c>
      <c r="AJ16" s="173">
        <v>13.377000000000001</v>
      </c>
      <c r="AK16" s="173">
        <v>24.946000000000002</v>
      </c>
      <c r="AL16" s="173">
        <v>24.841999999999999</v>
      </c>
      <c r="AM16" s="173">
        <v>22.76</v>
      </c>
      <c r="AN16" s="173"/>
      <c r="AO16" s="173"/>
      <c r="AP16" s="173"/>
      <c r="AQ16" s="173"/>
      <c r="AR16" s="173"/>
      <c r="AS16" s="173"/>
      <c r="AT16" s="173"/>
      <c r="AU16" s="173"/>
      <c r="AV16" s="173"/>
      <c r="AW16" s="173"/>
      <c r="AX16" s="173"/>
      <c r="AY16" s="173"/>
    </row>
    <row r="17" spans="1:1005" ht="15" x14ac:dyDescent="0.25">
      <c r="A17" s="248">
        <v>43831</v>
      </c>
      <c r="B17" s="163"/>
      <c r="C17" s="163"/>
      <c r="D17" s="166">
        <v>24.31</v>
      </c>
      <c r="E17" s="124">
        <v>15.696</v>
      </c>
      <c r="F17" s="124">
        <v>25.803999999999998</v>
      </c>
      <c r="G17" s="124">
        <v>24.632000000000001</v>
      </c>
      <c r="H17" s="124">
        <v>32.537999999999997</v>
      </c>
      <c r="I17" s="124">
        <v>25.488</v>
      </c>
      <c r="J17" s="124">
        <v>24.72</v>
      </c>
      <c r="K17" s="124">
        <v>18.292000000000002</v>
      </c>
      <c r="L17" s="124">
        <v>18.260000000000002</v>
      </c>
      <c r="M17" s="124">
        <v>18.587</v>
      </c>
      <c r="N17" s="124">
        <v>22.28</v>
      </c>
      <c r="O17" s="124">
        <v>19.038</v>
      </c>
      <c r="P17" s="124">
        <v>16.523</v>
      </c>
      <c r="Q17" s="124">
        <v>26.748999999999999</v>
      </c>
      <c r="R17" s="124">
        <v>17.856000000000002</v>
      </c>
      <c r="S17" s="124">
        <v>31.986000000000001</v>
      </c>
      <c r="T17" s="124">
        <v>24.547000000000001</v>
      </c>
      <c r="U17" s="124">
        <v>26.994</v>
      </c>
      <c r="V17" s="124">
        <v>20.041</v>
      </c>
      <c r="W17" s="124">
        <v>23.446999999999999</v>
      </c>
      <c r="X17" s="124">
        <v>19.742999999999999</v>
      </c>
      <c r="Y17" s="124">
        <v>19.494</v>
      </c>
      <c r="Z17" s="124">
        <v>11.741</v>
      </c>
      <c r="AA17" s="124">
        <v>18.506</v>
      </c>
      <c r="AB17" s="124">
        <v>21.067</v>
      </c>
      <c r="AC17" s="124">
        <v>22.122</v>
      </c>
      <c r="AD17" s="124">
        <v>23.553999999999998</v>
      </c>
      <c r="AE17" s="124">
        <v>16.219000000000001</v>
      </c>
      <c r="AF17" s="124">
        <v>29.120999999999999</v>
      </c>
      <c r="AG17" s="124">
        <v>24.218</v>
      </c>
      <c r="AH17" s="124">
        <v>20.390999999999998</v>
      </c>
      <c r="AI17" s="173">
        <v>24.085999999999999</v>
      </c>
      <c r="AJ17" s="173">
        <v>12.026</v>
      </c>
      <c r="AK17" s="173">
        <v>21.954999999999998</v>
      </c>
      <c r="AL17" s="173">
        <v>21.815000000000001</v>
      </c>
      <c r="AM17" s="173">
        <v>20.928000000000001</v>
      </c>
      <c r="AN17" s="173"/>
      <c r="AO17" s="173"/>
      <c r="AP17" s="173"/>
      <c r="AQ17" s="173"/>
      <c r="AR17" s="173"/>
      <c r="AS17" s="173"/>
      <c r="AT17" s="173"/>
      <c r="AU17" s="173"/>
      <c r="AV17" s="173"/>
      <c r="AW17" s="173"/>
      <c r="AX17" s="173"/>
      <c r="AY17" s="173"/>
    </row>
    <row r="18" spans="1:1005" ht="15" x14ac:dyDescent="0.25">
      <c r="A18" s="248">
        <v>43862</v>
      </c>
      <c r="B18" s="163"/>
      <c r="C18" s="163"/>
      <c r="D18" s="166">
        <v>22.39</v>
      </c>
      <c r="E18" s="124">
        <v>13.617000000000001</v>
      </c>
      <c r="F18" s="124">
        <v>22.452999999999999</v>
      </c>
      <c r="G18" s="124">
        <v>19.416</v>
      </c>
      <c r="H18" s="124">
        <v>27.998000000000001</v>
      </c>
      <c r="I18" s="124">
        <v>36.613</v>
      </c>
      <c r="J18" s="124">
        <v>23.821999999999999</v>
      </c>
      <c r="K18" s="124">
        <v>15.522</v>
      </c>
      <c r="L18" s="124">
        <v>15.525</v>
      </c>
      <c r="M18" s="124">
        <v>16.446999999999999</v>
      </c>
      <c r="N18" s="124">
        <v>19.986000000000001</v>
      </c>
      <c r="O18" s="124">
        <v>16.946000000000002</v>
      </c>
      <c r="P18" s="124">
        <v>16.111999999999998</v>
      </c>
      <c r="Q18" s="124">
        <v>22.57</v>
      </c>
      <c r="R18" s="124">
        <v>19.57</v>
      </c>
      <c r="S18" s="124">
        <v>29.763999999999999</v>
      </c>
      <c r="T18" s="124">
        <v>20.69</v>
      </c>
      <c r="U18" s="124">
        <v>24.224</v>
      </c>
      <c r="V18" s="124">
        <v>20.782</v>
      </c>
      <c r="W18" s="124">
        <v>24.652000000000001</v>
      </c>
      <c r="X18" s="124">
        <v>19.984000000000002</v>
      </c>
      <c r="Y18" s="124">
        <v>16.523</v>
      </c>
      <c r="Z18" s="124">
        <v>15.329000000000001</v>
      </c>
      <c r="AA18" s="124">
        <v>16.021999999999998</v>
      </c>
      <c r="AB18" s="124">
        <v>18.760999999999999</v>
      </c>
      <c r="AC18" s="124">
        <v>18.460999999999999</v>
      </c>
      <c r="AD18" s="124">
        <v>22.521000000000001</v>
      </c>
      <c r="AE18" s="124">
        <v>13.695</v>
      </c>
      <c r="AF18" s="124">
        <v>25.411000000000001</v>
      </c>
      <c r="AG18" s="124">
        <v>20.521999999999998</v>
      </c>
      <c r="AH18" s="124">
        <v>17.36</v>
      </c>
      <c r="AI18" s="173">
        <v>20.658999999999999</v>
      </c>
      <c r="AJ18" s="173">
        <v>10.364000000000001</v>
      </c>
      <c r="AK18" s="173">
        <v>21.262</v>
      </c>
      <c r="AL18" s="173">
        <v>21.581</v>
      </c>
      <c r="AM18" s="173">
        <v>18.184000000000001</v>
      </c>
      <c r="AN18" s="173"/>
      <c r="AO18" s="173"/>
      <c r="AP18" s="173"/>
      <c r="AQ18" s="173"/>
      <c r="AR18" s="173"/>
      <c r="AS18" s="173"/>
      <c r="AT18" s="173"/>
      <c r="AU18" s="173"/>
      <c r="AV18" s="173"/>
      <c r="AW18" s="173"/>
      <c r="AX18" s="173"/>
      <c r="AY18" s="173"/>
    </row>
    <row r="19" spans="1:1005" ht="15" x14ac:dyDescent="0.25">
      <c r="A19" s="248">
        <v>43891</v>
      </c>
      <c r="B19" s="163"/>
      <c r="C19" s="163"/>
      <c r="D19" s="166">
        <v>36.020000000000003</v>
      </c>
      <c r="E19" s="124">
        <v>23.654</v>
      </c>
      <c r="F19" s="124">
        <v>33.779000000000003</v>
      </c>
      <c r="G19" s="124">
        <v>19.091000000000001</v>
      </c>
      <c r="H19" s="124">
        <v>40.575000000000003</v>
      </c>
      <c r="I19" s="124">
        <v>66.361999999999995</v>
      </c>
      <c r="J19" s="124">
        <v>27.535</v>
      </c>
      <c r="K19" s="124">
        <v>23.704000000000001</v>
      </c>
      <c r="L19" s="124">
        <v>41.212000000000003</v>
      </c>
      <c r="M19" s="124">
        <v>26.094000000000001</v>
      </c>
      <c r="N19" s="124">
        <v>27.869</v>
      </c>
      <c r="O19" s="124">
        <v>26.513999999999999</v>
      </c>
      <c r="P19" s="124">
        <v>29.529</v>
      </c>
      <c r="Q19" s="124">
        <v>39.792999999999999</v>
      </c>
      <c r="R19" s="124">
        <v>44.448999999999998</v>
      </c>
      <c r="S19" s="124">
        <v>38.61</v>
      </c>
      <c r="T19" s="124">
        <v>36.773000000000003</v>
      </c>
      <c r="U19" s="124">
        <v>36.768999999999998</v>
      </c>
      <c r="V19" s="124">
        <v>28.858000000000001</v>
      </c>
      <c r="W19" s="124">
        <v>27.271999999999998</v>
      </c>
      <c r="X19" s="124">
        <v>29.638000000000002</v>
      </c>
      <c r="Y19" s="124">
        <v>19.95</v>
      </c>
      <c r="Z19" s="124">
        <v>24.46</v>
      </c>
      <c r="AA19" s="124">
        <v>43.970999999999997</v>
      </c>
      <c r="AB19" s="124">
        <v>21.062000000000001</v>
      </c>
      <c r="AC19" s="124">
        <v>25.254000000000001</v>
      </c>
      <c r="AD19" s="124">
        <v>54.866999999999997</v>
      </c>
      <c r="AE19" s="124">
        <v>13.727</v>
      </c>
      <c r="AF19" s="124">
        <v>44.238</v>
      </c>
      <c r="AG19" s="124">
        <v>23.603000000000002</v>
      </c>
      <c r="AH19" s="124">
        <v>30.388000000000002</v>
      </c>
      <c r="AI19" s="173">
        <v>38.106000000000002</v>
      </c>
      <c r="AJ19" s="173">
        <v>16.777999999999999</v>
      </c>
      <c r="AK19" s="173">
        <v>22.265999999999998</v>
      </c>
      <c r="AL19" s="173">
        <v>39.579000000000001</v>
      </c>
      <c r="AM19" s="173">
        <v>19.202000000000002</v>
      </c>
      <c r="AN19" s="173"/>
      <c r="AO19" s="173"/>
      <c r="AP19" s="173"/>
      <c r="AQ19" s="173"/>
      <c r="AR19" s="173"/>
      <c r="AS19" s="173"/>
      <c r="AT19" s="173"/>
      <c r="AU19" s="173"/>
      <c r="AV19" s="173"/>
      <c r="AW19" s="173"/>
      <c r="AX19" s="173"/>
      <c r="AY19" s="173"/>
    </row>
    <row r="20" spans="1:1005" ht="15" x14ac:dyDescent="0.25">
      <c r="A20" s="248">
        <v>43922</v>
      </c>
      <c r="B20" s="163"/>
      <c r="C20" s="163"/>
      <c r="D20" s="166">
        <v>77.08</v>
      </c>
      <c r="E20" s="124">
        <v>42.164999999999999</v>
      </c>
      <c r="F20" s="124">
        <v>41.411999999999999</v>
      </c>
      <c r="G20" s="124">
        <v>42.732999999999997</v>
      </c>
      <c r="H20" s="124">
        <v>92.046000000000006</v>
      </c>
      <c r="I20" s="124">
        <v>115.396</v>
      </c>
      <c r="J20" s="124">
        <v>83.108000000000004</v>
      </c>
      <c r="K20" s="124">
        <v>58.786999999999999</v>
      </c>
      <c r="L20" s="124">
        <v>102.3</v>
      </c>
      <c r="M20" s="124">
        <v>56.886000000000003</v>
      </c>
      <c r="N20" s="124">
        <v>52.640999999999998</v>
      </c>
      <c r="O20" s="124">
        <v>70.981999999999999</v>
      </c>
      <c r="P20" s="124">
        <v>89.147999999999996</v>
      </c>
      <c r="Q20" s="124">
        <v>77.456000000000003</v>
      </c>
      <c r="R20" s="124">
        <v>57.77</v>
      </c>
      <c r="S20" s="124">
        <v>86.722999999999999</v>
      </c>
      <c r="T20" s="124">
        <v>76.180000000000007</v>
      </c>
      <c r="U20" s="124">
        <v>54.923000000000002</v>
      </c>
      <c r="V20" s="124">
        <v>39.628999999999998</v>
      </c>
      <c r="W20" s="124">
        <v>71.488</v>
      </c>
      <c r="X20" s="124">
        <v>57.057000000000002</v>
      </c>
      <c r="Y20" s="124">
        <v>51.338999999999999</v>
      </c>
      <c r="Z20" s="124">
        <v>50.017000000000003</v>
      </c>
      <c r="AA20" s="124">
        <v>88.924000000000007</v>
      </c>
      <c r="AB20" s="124">
        <v>55.567</v>
      </c>
      <c r="AC20" s="124">
        <v>80.784999999999997</v>
      </c>
      <c r="AD20" s="124">
        <v>78.932000000000002</v>
      </c>
      <c r="AE20" s="124">
        <v>48.695999999999998</v>
      </c>
      <c r="AF20" s="124">
        <v>69.468000000000004</v>
      </c>
      <c r="AG20" s="124">
        <v>56.006</v>
      </c>
      <c r="AH20" s="124">
        <v>67.882000000000005</v>
      </c>
      <c r="AI20" s="173">
        <v>79.549000000000007</v>
      </c>
      <c r="AJ20" s="173">
        <v>38.593000000000004</v>
      </c>
      <c r="AK20" s="173">
        <v>53.860999999999997</v>
      </c>
      <c r="AL20" s="173">
        <v>72.248999999999995</v>
      </c>
      <c r="AM20" s="173">
        <v>46.512</v>
      </c>
      <c r="AN20" s="173"/>
      <c r="AO20" s="173"/>
      <c r="AP20" s="173"/>
      <c r="AQ20" s="173"/>
      <c r="AR20" s="173"/>
      <c r="AS20" s="173"/>
      <c r="AT20" s="173"/>
      <c r="AU20" s="173"/>
      <c r="AV20" s="173"/>
      <c r="AW20" s="173"/>
      <c r="AX20" s="173"/>
      <c r="AY20" s="173"/>
    </row>
    <row r="21" spans="1:1005" ht="15" x14ac:dyDescent="0.25">
      <c r="A21" s="248">
        <v>43952</v>
      </c>
      <c r="B21" s="163"/>
      <c r="C21" s="163"/>
      <c r="D21" s="166">
        <v>221.07</v>
      </c>
      <c r="E21" s="124">
        <v>152.374</v>
      </c>
      <c r="F21" s="124">
        <v>148.54400000000001</v>
      </c>
      <c r="G21" s="124">
        <v>437.81400000000002</v>
      </c>
      <c r="H21" s="124">
        <v>370.95400000000001</v>
      </c>
      <c r="I21" s="124">
        <v>318.392</v>
      </c>
      <c r="J21" s="124">
        <v>276.50900000000001</v>
      </c>
      <c r="K21" s="124">
        <v>135.62100000000001</v>
      </c>
      <c r="L21" s="124">
        <v>180.20500000000001</v>
      </c>
      <c r="M21" s="124">
        <v>115.39100000000001</v>
      </c>
      <c r="N21" s="124">
        <v>168.221</v>
      </c>
      <c r="O21" s="124">
        <v>195.209</v>
      </c>
      <c r="P21" s="124">
        <v>261.286</v>
      </c>
      <c r="Q21" s="124">
        <v>217.59399999999999</v>
      </c>
      <c r="R21" s="124">
        <v>183.54599999999999</v>
      </c>
      <c r="S21" s="124">
        <v>346.66899999999998</v>
      </c>
      <c r="T21" s="124">
        <v>305.58100000000002</v>
      </c>
      <c r="U21" s="124">
        <v>187.988</v>
      </c>
      <c r="V21" s="124">
        <v>187.47800000000001</v>
      </c>
      <c r="W21" s="124">
        <v>219.65</v>
      </c>
      <c r="X21" s="124">
        <v>240.809</v>
      </c>
      <c r="Y21" s="124">
        <v>74.353999999999999</v>
      </c>
      <c r="Z21" s="124">
        <v>156.035</v>
      </c>
      <c r="AA21" s="124">
        <v>207.25700000000001</v>
      </c>
      <c r="AB21" s="124">
        <v>238.64500000000001</v>
      </c>
      <c r="AC21" s="124">
        <v>206.48699999999999</v>
      </c>
      <c r="AD21" s="124">
        <v>212.602</v>
      </c>
      <c r="AE21" s="124">
        <v>239.36600000000001</v>
      </c>
      <c r="AF21" s="124">
        <v>277.62299999999999</v>
      </c>
      <c r="AG21" s="124">
        <v>114.63</v>
      </c>
      <c r="AH21" s="124">
        <v>148.476</v>
      </c>
      <c r="AI21" s="173">
        <v>119.02800000000001</v>
      </c>
      <c r="AJ21" s="173">
        <v>101.46599999999999</v>
      </c>
      <c r="AK21" s="173">
        <v>243.09</v>
      </c>
      <c r="AL21" s="173">
        <v>181.92699999999999</v>
      </c>
      <c r="AM21" s="173">
        <v>105.623</v>
      </c>
      <c r="AN21" s="173"/>
      <c r="AO21" s="173"/>
      <c r="AP21" s="173"/>
      <c r="AQ21" s="173"/>
      <c r="AR21" s="173"/>
      <c r="AS21" s="173"/>
      <c r="AT21" s="173"/>
      <c r="AU21" s="173"/>
      <c r="AV21" s="173"/>
      <c r="AW21" s="173"/>
      <c r="AX21" s="173"/>
      <c r="AY21" s="173"/>
    </row>
    <row r="22" spans="1:1005" ht="15" x14ac:dyDescent="0.25">
      <c r="A22" s="248">
        <v>43983</v>
      </c>
      <c r="B22" s="163"/>
      <c r="C22" s="163"/>
      <c r="D22" s="166">
        <v>261.05</v>
      </c>
      <c r="E22" s="124">
        <v>294.13099999999997</v>
      </c>
      <c r="F22" s="124">
        <v>369.3</v>
      </c>
      <c r="G22" s="124">
        <v>671.74599999999998</v>
      </c>
      <c r="H22" s="124">
        <v>394.04599999999999</v>
      </c>
      <c r="I22" s="124">
        <v>395.52199999999999</v>
      </c>
      <c r="J22" s="124">
        <v>271.83699999999999</v>
      </c>
      <c r="K22" s="124">
        <v>166.85599999999999</v>
      </c>
      <c r="L22" s="124">
        <v>149.857</v>
      </c>
      <c r="M22" s="124">
        <v>170.714</v>
      </c>
      <c r="N22" s="124">
        <v>276.08100000000002</v>
      </c>
      <c r="O22" s="124">
        <v>165.952</v>
      </c>
      <c r="P22" s="124">
        <v>404.04500000000002</v>
      </c>
      <c r="Q22" s="124">
        <v>217.173</v>
      </c>
      <c r="R22" s="124">
        <v>539.51199999999994</v>
      </c>
      <c r="S22" s="124">
        <v>311.27699999999999</v>
      </c>
      <c r="T22" s="124">
        <v>508.27100000000002</v>
      </c>
      <c r="U22" s="124">
        <v>190.55199999999999</v>
      </c>
      <c r="V22" s="124">
        <v>329.791</v>
      </c>
      <c r="W22" s="124">
        <v>153.637</v>
      </c>
      <c r="X22" s="124">
        <v>197.75700000000001</v>
      </c>
      <c r="Y22" s="124">
        <v>51.838000000000001</v>
      </c>
      <c r="Z22" s="124">
        <v>213.04400000000001</v>
      </c>
      <c r="AA22" s="124">
        <v>138.52199999999999</v>
      </c>
      <c r="AB22" s="124">
        <v>280.33499999999998</v>
      </c>
      <c r="AC22" s="124">
        <v>192.82900000000001</v>
      </c>
      <c r="AD22" s="124">
        <v>169.643</v>
      </c>
      <c r="AE22" s="124">
        <v>471.46300000000002</v>
      </c>
      <c r="AF22" s="124">
        <v>278.37299999999999</v>
      </c>
      <c r="AG22" s="124">
        <v>247.15100000000001</v>
      </c>
      <c r="AH22" s="124">
        <v>429.83199999999999</v>
      </c>
      <c r="AI22" s="173">
        <v>47.511000000000003</v>
      </c>
      <c r="AJ22" s="173">
        <v>142.92099999999999</v>
      </c>
      <c r="AK22" s="173">
        <v>330.55900000000003</v>
      </c>
      <c r="AL22" s="173">
        <v>317.17599999999999</v>
      </c>
      <c r="AM22" s="173">
        <v>109.149</v>
      </c>
      <c r="AN22" s="173"/>
      <c r="AO22" s="173"/>
      <c r="AP22" s="173"/>
      <c r="AQ22" s="173"/>
      <c r="AR22" s="173"/>
      <c r="AS22" s="173"/>
      <c r="AT22" s="173"/>
      <c r="AU22" s="173"/>
      <c r="AV22" s="173"/>
      <c r="AW22" s="173"/>
      <c r="AX22" s="173"/>
      <c r="AY22" s="173"/>
    </row>
    <row r="23" spans="1:1005" ht="15" x14ac:dyDescent="0.25">
      <c r="A23" s="248">
        <v>44013</v>
      </c>
      <c r="B23" s="163"/>
      <c r="C23" s="163"/>
      <c r="D23" s="166">
        <v>116.85</v>
      </c>
      <c r="E23" s="124">
        <v>167.30600000000001</v>
      </c>
      <c r="F23" s="124">
        <v>210.74</v>
      </c>
      <c r="G23" s="124">
        <v>321.06299999999999</v>
      </c>
      <c r="H23" s="124">
        <v>127.017</v>
      </c>
      <c r="I23" s="124">
        <v>161.21700000000001</v>
      </c>
      <c r="J23" s="124">
        <v>89.756</v>
      </c>
      <c r="K23" s="124">
        <v>65.447000000000003</v>
      </c>
      <c r="L23" s="124">
        <v>64.760999999999996</v>
      </c>
      <c r="M23" s="124">
        <v>70.456000000000003</v>
      </c>
      <c r="N23" s="124">
        <v>129.40700000000001</v>
      </c>
      <c r="O23" s="124">
        <v>65.692999999999998</v>
      </c>
      <c r="P23" s="124">
        <v>195.72</v>
      </c>
      <c r="Q23" s="124">
        <v>69.25</v>
      </c>
      <c r="R23" s="124">
        <v>485.47699999999998</v>
      </c>
      <c r="S23" s="124">
        <v>121.66200000000001</v>
      </c>
      <c r="T23" s="124">
        <v>188.35300000000001</v>
      </c>
      <c r="U23" s="124">
        <v>94.801000000000002</v>
      </c>
      <c r="V23" s="124">
        <v>206.02099999999999</v>
      </c>
      <c r="W23" s="124">
        <v>48.875999999999998</v>
      </c>
      <c r="X23" s="124">
        <v>58.750999999999998</v>
      </c>
      <c r="Y23" s="124">
        <v>21.526</v>
      </c>
      <c r="Z23" s="124">
        <v>62.895000000000003</v>
      </c>
      <c r="AA23" s="124">
        <v>52.359000000000002</v>
      </c>
      <c r="AB23" s="124">
        <v>115.864</v>
      </c>
      <c r="AC23" s="124">
        <v>73.875</v>
      </c>
      <c r="AD23" s="124">
        <v>62.225000000000001</v>
      </c>
      <c r="AE23" s="124">
        <v>208.994</v>
      </c>
      <c r="AF23" s="124">
        <v>146.71899999999999</v>
      </c>
      <c r="AG23" s="124">
        <v>74.25</v>
      </c>
      <c r="AH23" s="124">
        <v>208.87899999999999</v>
      </c>
      <c r="AI23" s="173">
        <v>24.350999999999999</v>
      </c>
      <c r="AJ23" s="173">
        <v>50.826000000000001</v>
      </c>
      <c r="AK23" s="173">
        <v>105.182</v>
      </c>
      <c r="AL23" s="173">
        <v>96.516000000000005</v>
      </c>
      <c r="AM23" s="173">
        <v>42.287999999999997</v>
      </c>
      <c r="AN23" s="173"/>
      <c r="AO23" s="173"/>
      <c r="AP23" s="173"/>
      <c r="AQ23" s="173"/>
      <c r="AR23" s="173"/>
      <c r="AS23" s="173"/>
      <c r="AT23" s="173"/>
      <c r="AU23" s="173"/>
      <c r="AV23" s="173"/>
      <c r="AW23" s="173"/>
      <c r="AX23" s="173"/>
      <c r="AY23" s="173"/>
    </row>
    <row r="24" spans="1:1005" ht="15" x14ac:dyDescent="0.25">
      <c r="A24" s="248">
        <v>44044</v>
      </c>
      <c r="B24" s="163"/>
      <c r="C24" s="163"/>
      <c r="D24" s="166">
        <v>63.46</v>
      </c>
      <c r="E24" s="124">
        <v>86.378</v>
      </c>
      <c r="F24" s="124">
        <v>81.503</v>
      </c>
      <c r="G24" s="124">
        <v>120.11199999999999</v>
      </c>
      <c r="H24" s="124">
        <v>57.707000000000001</v>
      </c>
      <c r="I24" s="124">
        <v>61.939</v>
      </c>
      <c r="J24" s="124">
        <v>51.106999999999999</v>
      </c>
      <c r="K24" s="124">
        <v>38.323999999999998</v>
      </c>
      <c r="L24" s="124">
        <v>48.253999999999998</v>
      </c>
      <c r="M24" s="124">
        <v>36.859000000000002</v>
      </c>
      <c r="N24" s="124">
        <v>55.341000000000001</v>
      </c>
      <c r="O24" s="124">
        <v>50.539000000000001</v>
      </c>
      <c r="P24" s="124">
        <v>65.67</v>
      </c>
      <c r="Q24" s="124">
        <v>40.296999999999997</v>
      </c>
      <c r="R24" s="124">
        <v>129.73699999999999</v>
      </c>
      <c r="S24" s="124">
        <v>51.369</v>
      </c>
      <c r="T24" s="124">
        <v>79.293999999999997</v>
      </c>
      <c r="U24" s="124">
        <v>44.738999999999997</v>
      </c>
      <c r="V24" s="124">
        <v>78.808000000000007</v>
      </c>
      <c r="W24" s="124">
        <v>39.436999999999998</v>
      </c>
      <c r="X24" s="124">
        <v>44.72</v>
      </c>
      <c r="Y24" s="124">
        <v>17.061</v>
      </c>
      <c r="Z24" s="124">
        <v>37.212000000000003</v>
      </c>
      <c r="AA24" s="124">
        <v>32.844000000000001</v>
      </c>
      <c r="AB24" s="124">
        <v>53.685000000000002</v>
      </c>
      <c r="AC24" s="124">
        <v>50.637999999999998</v>
      </c>
      <c r="AD24" s="124">
        <v>43.216000000000001</v>
      </c>
      <c r="AE24" s="124">
        <v>73.498999999999995</v>
      </c>
      <c r="AF24" s="124">
        <v>55.048999999999999</v>
      </c>
      <c r="AG24" s="124">
        <v>44.000999999999998</v>
      </c>
      <c r="AH24" s="124">
        <v>63.853000000000002</v>
      </c>
      <c r="AI24" s="173">
        <v>23.285</v>
      </c>
      <c r="AJ24" s="173">
        <v>35.244999999999997</v>
      </c>
      <c r="AK24" s="173">
        <v>52.305</v>
      </c>
      <c r="AL24" s="173">
        <v>41.326000000000001</v>
      </c>
      <c r="AM24" s="173">
        <v>27.122</v>
      </c>
      <c r="AN24" s="173"/>
      <c r="AO24" s="173"/>
      <c r="AP24" s="173"/>
      <c r="AQ24" s="173"/>
      <c r="AR24" s="173"/>
      <c r="AS24" s="173"/>
      <c r="AT24" s="173"/>
      <c r="AU24" s="173"/>
      <c r="AV24" s="173"/>
      <c r="AW24" s="173"/>
      <c r="AX24" s="173"/>
      <c r="AY24" s="173"/>
    </row>
    <row r="25" spans="1:1005" ht="15" x14ac:dyDescent="0.25">
      <c r="A25" s="248">
        <v>44075</v>
      </c>
      <c r="B25" s="163"/>
      <c r="C25" s="163"/>
      <c r="D25" s="166">
        <v>38.04</v>
      </c>
      <c r="E25" s="124">
        <v>70.945999999999998</v>
      </c>
      <c r="F25" s="124">
        <v>41.381999999999998</v>
      </c>
      <c r="G25" s="124">
        <v>67.572999999999993</v>
      </c>
      <c r="H25" s="124">
        <v>55.323999999999998</v>
      </c>
      <c r="I25" s="124">
        <v>61.427</v>
      </c>
      <c r="J25" s="124">
        <v>39.143999999999998</v>
      </c>
      <c r="K25" s="124">
        <v>37.037999999999997</v>
      </c>
      <c r="L25" s="124">
        <v>32.445999999999998</v>
      </c>
      <c r="M25" s="124">
        <v>31.292000000000002</v>
      </c>
      <c r="N25" s="124">
        <v>34.72</v>
      </c>
      <c r="O25" s="124">
        <v>40.753</v>
      </c>
      <c r="P25" s="124">
        <v>54.884</v>
      </c>
      <c r="Q25" s="124">
        <v>36.106999999999999</v>
      </c>
      <c r="R25" s="124">
        <v>61.914999999999999</v>
      </c>
      <c r="S25" s="124">
        <v>39.847000000000001</v>
      </c>
      <c r="T25" s="124">
        <v>55.795000000000002</v>
      </c>
      <c r="U25" s="124">
        <v>31.251999999999999</v>
      </c>
      <c r="V25" s="124">
        <v>43.316000000000003</v>
      </c>
      <c r="W25" s="124">
        <v>32.088999999999999</v>
      </c>
      <c r="X25" s="124">
        <v>30.503</v>
      </c>
      <c r="Y25" s="124">
        <v>19.038</v>
      </c>
      <c r="Z25" s="124">
        <v>52.896000000000001</v>
      </c>
      <c r="AA25" s="124">
        <v>32.537999999999997</v>
      </c>
      <c r="AB25" s="124">
        <v>35.25</v>
      </c>
      <c r="AC25" s="124">
        <v>37.835999999999999</v>
      </c>
      <c r="AD25" s="124">
        <v>40.542999999999999</v>
      </c>
      <c r="AE25" s="124">
        <v>43.991</v>
      </c>
      <c r="AF25" s="124">
        <v>38.283000000000001</v>
      </c>
      <c r="AG25" s="124">
        <v>28.678000000000001</v>
      </c>
      <c r="AH25" s="124">
        <v>38.442999999999998</v>
      </c>
      <c r="AI25" s="173">
        <v>21.056000000000001</v>
      </c>
      <c r="AJ25" s="173">
        <v>52.213999999999999</v>
      </c>
      <c r="AK25" s="173">
        <v>46.902000000000001</v>
      </c>
      <c r="AL25" s="173">
        <v>33.497</v>
      </c>
      <c r="AM25" s="173">
        <v>23.170999999999999</v>
      </c>
      <c r="AN25" s="173"/>
      <c r="AO25" s="173"/>
      <c r="AP25" s="173"/>
      <c r="AQ25" s="173"/>
      <c r="AR25" s="173"/>
      <c r="AS25" s="173"/>
      <c r="AT25" s="173"/>
      <c r="AU25" s="173"/>
      <c r="AV25" s="173"/>
      <c r="AW25" s="173"/>
      <c r="AX25" s="173"/>
      <c r="AY25" s="173"/>
    </row>
    <row r="26" spans="1:1005" ht="15" x14ac:dyDescent="0.25">
      <c r="A26" s="248">
        <v>44105</v>
      </c>
      <c r="B26" s="163"/>
      <c r="C26" s="163"/>
      <c r="D26" s="166">
        <v>38.25</v>
      </c>
      <c r="E26" s="124">
        <v>43.963000000000001</v>
      </c>
      <c r="F26" s="124">
        <v>34.601999999999997</v>
      </c>
      <c r="G26" s="124">
        <v>57.042999999999999</v>
      </c>
      <c r="H26" s="124">
        <v>84.813999999999993</v>
      </c>
      <c r="I26" s="124">
        <v>65.893000000000001</v>
      </c>
      <c r="J26" s="124">
        <v>30.998000000000001</v>
      </c>
      <c r="K26" s="124">
        <v>28.359000000000002</v>
      </c>
      <c r="L26" s="124">
        <v>30.292999999999999</v>
      </c>
      <c r="M26" s="124">
        <v>46.098999999999997</v>
      </c>
      <c r="N26" s="124">
        <v>29.206</v>
      </c>
      <c r="O26" s="124">
        <v>27.727</v>
      </c>
      <c r="P26" s="124">
        <v>46.741999999999997</v>
      </c>
      <c r="Q26" s="124">
        <v>32.216999999999999</v>
      </c>
      <c r="R26" s="124">
        <v>55.128</v>
      </c>
      <c r="S26" s="124">
        <v>44.524999999999999</v>
      </c>
      <c r="T26" s="124">
        <v>57.573</v>
      </c>
      <c r="U26" s="124">
        <v>36.706000000000003</v>
      </c>
      <c r="V26" s="124">
        <v>34.729999999999997</v>
      </c>
      <c r="W26" s="124">
        <v>27.178999999999998</v>
      </c>
      <c r="X26" s="124">
        <v>26.95</v>
      </c>
      <c r="Y26" s="124">
        <v>25.856999999999999</v>
      </c>
      <c r="Z26" s="124">
        <v>33.252000000000002</v>
      </c>
      <c r="AA26" s="124">
        <v>30.396999999999998</v>
      </c>
      <c r="AB26" s="124">
        <v>47.765000000000001</v>
      </c>
      <c r="AC26" s="124">
        <v>57.241999999999997</v>
      </c>
      <c r="AD26" s="124">
        <v>36.82</v>
      </c>
      <c r="AE26" s="124">
        <v>38.243000000000002</v>
      </c>
      <c r="AF26" s="124">
        <v>37.476999999999997</v>
      </c>
      <c r="AG26" s="124">
        <v>28.815999999999999</v>
      </c>
      <c r="AH26" s="124">
        <v>36.832000000000001</v>
      </c>
      <c r="AI26" s="173">
        <v>19.452000000000002</v>
      </c>
      <c r="AJ26" s="173">
        <v>46.889000000000003</v>
      </c>
      <c r="AK26" s="173">
        <v>57.244</v>
      </c>
      <c r="AL26" s="173">
        <v>28.306000000000001</v>
      </c>
      <c r="AM26" s="173">
        <v>23.149000000000001</v>
      </c>
      <c r="AN26" s="173"/>
      <c r="AO26" s="173"/>
      <c r="AP26" s="173"/>
      <c r="AQ26" s="173"/>
      <c r="AR26" s="173"/>
      <c r="AS26" s="173"/>
      <c r="AT26" s="173"/>
      <c r="AU26" s="173"/>
      <c r="AV26" s="173"/>
      <c r="AW26" s="173"/>
      <c r="AX26" s="173"/>
      <c r="AY26" s="173"/>
    </row>
    <row r="27" spans="1:1005" ht="15" x14ac:dyDescent="0.25">
      <c r="A27" s="248">
        <v>44136</v>
      </c>
      <c r="B27" s="163"/>
      <c r="C27" s="163"/>
      <c r="D27" s="166">
        <v>31.12</v>
      </c>
      <c r="E27" s="124">
        <v>30.716000000000001</v>
      </c>
      <c r="F27" s="124">
        <v>29.527999999999999</v>
      </c>
      <c r="G27" s="124">
        <v>46.031999999999996</v>
      </c>
      <c r="H27" s="124">
        <v>49.247</v>
      </c>
      <c r="I27" s="124">
        <v>44.899000000000001</v>
      </c>
      <c r="J27" s="124">
        <v>29.193999999999999</v>
      </c>
      <c r="K27" s="124">
        <v>21.928999999999998</v>
      </c>
      <c r="L27" s="124">
        <v>24.399000000000001</v>
      </c>
      <c r="M27" s="124">
        <v>38.109000000000002</v>
      </c>
      <c r="N27" s="124">
        <v>26.847000000000001</v>
      </c>
      <c r="O27" s="124">
        <v>23.286999999999999</v>
      </c>
      <c r="P27" s="124">
        <v>36.155000000000001</v>
      </c>
      <c r="Q27" s="124">
        <v>29.234000000000002</v>
      </c>
      <c r="R27" s="124">
        <v>42.006999999999998</v>
      </c>
      <c r="S27" s="124">
        <v>34.923999999999999</v>
      </c>
      <c r="T27" s="124">
        <v>40.695999999999998</v>
      </c>
      <c r="U27" s="124">
        <v>29.786000000000001</v>
      </c>
      <c r="V27" s="124">
        <v>27.818000000000001</v>
      </c>
      <c r="W27" s="124">
        <v>23.67</v>
      </c>
      <c r="X27" s="124">
        <v>26.640999999999998</v>
      </c>
      <c r="Y27" s="124">
        <v>15.996</v>
      </c>
      <c r="Z27" s="124">
        <v>23.777999999999999</v>
      </c>
      <c r="AA27" s="124">
        <v>25.698</v>
      </c>
      <c r="AB27" s="124">
        <v>36.066000000000003</v>
      </c>
      <c r="AC27" s="124">
        <v>38.176000000000002</v>
      </c>
      <c r="AD27" s="124">
        <v>27.614000000000001</v>
      </c>
      <c r="AE27" s="124">
        <v>32.926000000000002</v>
      </c>
      <c r="AF27" s="124">
        <v>34.212000000000003</v>
      </c>
      <c r="AG27" s="124">
        <v>28.151</v>
      </c>
      <c r="AH27" s="124">
        <v>30.4</v>
      </c>
      <c r="AI27" s="173">
        <v>16.395</v>
      </c>
      <c r="AJ27" s="173">
        <v>27.09</v>
      </c>
      <c r="AK27" s="173">
        <v>35.064999999999998</v>
      </c>
      <c r="AL27" s="173">
        <v>26.605</v>
      </c>
      <c r="AM27" s="173">
        <v>21.321999999999999</v>
      </c>
      <c r="AN27" s="173"/>
      <c r="AO27" s="173"/>
      <c r="AP27" s="173"/>
      <c r="AQ27" s="173"/>
      <c r="AR27" s="173"/>
      <c r="AS27" s="173"/>
      <c r="AT27" s="173"/>
      <c r="AU27" s="173"/>
      <c r="AV27" s="173"/>
      <c r="AW27" s="173"/>
      <c r="AX27" s="173"/>
      <c r="AY27" s="173"/>
    </row>
    <row r="28" spans="1:1005" ht="15" x14ac:dyDescent="0.25">
      <c r="A28" s="248">
        <v>44166</v>
      </c>
      <c r="B28" s="163"/>
      <c r="C28" s="163"/>
      <c r="D28" s="166">
        <v>25.64</v>
      </c>
      <c r="E28" s="124">
        <v>26.986000000000001</v>
      </c>
      <c r="F28" s="124">
        <v>28.361000000000001</v>
      </c>
      <c r="G28" s="124">
        <v>40.514000000000003</v>
      </c>
      <c r="H28" s="124">
        <v>35.337000000000003</v>
      </c>
      <c r="I28" s="124">
        <v>34.542000000000002</v>
      </c>
      <c r="J28" s="124">
        <v>26.158999999999999</v>
      </c>
      <c r="K28" s="124">
        <v>20.027000000000001</v>
      </c>
      <c r="L28" s="124">
        <v>22.001999999999999</v>
      </c>
      <c r="M28" s="124">
        <v>27.138999999999999</v>
      </c>
      <c r="N28" s="124">
        <v>24.396999999999998</v>
      </c>
      <c r="O28" s="124">
        <v>21.471</v>
      </c>
      <c r="P28" s="124">
        <v>31.33</v>
      </c>
      <c r="Q28" s="124">
        <v>25.216999999999999</v>
      </c>
      <c r="R28" s="124">
        <v>37.924999999999997</v>
      </c>
      <c r="S28" s="124">
        <v>31.172999999999998</v>
      </c>
      <c r="T28" s="124">
        <v>33.895000000000003</v>
      </c>
      <c r="U28" s="124">
        <v>27.812000000000001</v>
      </c>
      <c r="V28" s="124">
        <v>25.597000000000001</v>
      </c>
      <c r="W28" s="124">
        <v>21.248000000000001</v>
      </c>
      <c r="X28" s="124">
        <v>22.911000000000001</v>
      </c>
      <c r="Y28" s="124">
        <v>13.625999999999999</v>
      </c>
      <c r="Z28" s="124">
        <v>22.082999999999998</v>
      </c>
      <c r="AA28" s="124">
        <v>21.725999999999999</v>
      </c>
      <c r="AB28" s="124">
        <v>27.309000000000001</v>
      </c>
      <c r="AC28" s="124">
        <v>27.664999999999999</v>
      </c>
      <c r="AD28" s="124">
        <v>22.125</v>
      </c>
      <c r="AE28" s="124">
        <v>30.254000000000001</v>
      </c>
      <c r="AF28" s="124">
        <v>28.856999999999999</v>
      </c>
      <c r="AG28" s="124">
        <v>23.875</v>
      </c>
      <c r="AH28" s="124">
        <v>27.419</v>
      </c>
      <c r="AI28" s="173">
        <v>15.282999999999999</v>
      </c>
      <c r="AJ28" s="173">
        <v>21.338999999999999</v>
      </c>
      <c r="AK28" s="173">
        <v>27.861000000000001</v>
      </c>
      <c r="AL28" s="173">
        <v>24.951000000000001</v>
      </c>
      <c r="AM28" s="173">
        <v>17.28</v>
      </c>
      <c r="AN28" s="173"/>
      <c r="AO28" s="173"/>
      <c r="AP28" s="173"/>
      <c r="AQ28" s="173"/>
      <c r="AR28" s="173"/>
      <c r="AS28" s="173"/>
      <c r="AT28" s="173"/>
      <c r="AU28" s="173"/>
      <c r="AV28" s="173"/>
      <c r="AW28" s="173"/>
      <c r="AX28" s="173"/>
      <c r="AY28" s="173"/>
      <c r="ALQ28" s="2" t="e">
        <v>#N/A</v>
      </c>
    </row>
    <row r="29" spans="1:1005" ht="15" x14ac:dyDescent="0.25">
      <c r="A29" s="248">
        <v>44197</v>
      </c>
      <c r="B29" s="163"/>
      <c r="C29" s="163"/>
      <c r="D29" s="166">
        <v>24.31</v>
      </c>
      <c r="E29" s="124">
        <v>24.097999999999999</v>
      </c>
      <c r="F29" s="124">
        <v>27.15</v>
      </c>
      <c r="G29" s="124">
        <v>36.271999999999998</v>
      </c>
      <c r="H29" s="124">
        <v>30.515000000000001</v>
      </c>
      <c r="I29" s="124">
        <v>29.28</v>
      </c>
      <c r="J29" s="124">
        <v>23.231999999999999</v>
      </c>
      <c r="K29" s="124">
        <v>17.936</v>
      </c>
      <c r="L29" s="124">
        <v>19.710999999999999</v>
      </c>
      <c r="M29" s="124">
        <v>21.663</v>
      </c>
      <c r="N29" s="124">
        <v>21.428000000000001</v>
      </c>
      <c r="O29" s="124">
        <v>19.552</v>
      </c>
      <c r="P29" s="124">
        <v>28.018999999999998</v>
      </c>
      <c r="Q29" s="124">
        <v>22.484000000000002</v>
      </c>
      <c r="R29" s="124">
        <v>33.116</v>
      </c>
      <c r="S29" s="124">
        <v>26.77</v>
      </c>
      <c r="T29" s="124">
        <v>30.43</v>
      </c>
      <c r="U29" s="124">
        <v>24.055</v>
      </c>
      <c r="V29" s="124">
        <v>24.966999999999999</v>
      </c>
      <c r="W29" s="124">
        <v>19.003</v>
      </c>
      <c r="X29" s="124">
        <v>20.239999999999998</v>
      </c>
      <c r="Y29" s="124">
        <v>12.452999999999999</v>
      </c>
      <c r="Z29" s="124">
        <v>19.584</v>
      </c>
      <c r="AA29" s="124">
        <v>22.641999999999999</v>
      </c>
      <c r="AB29" s="124">
        <v>23.596</v>
      </c>
      <c r="AC29" s="124">
        <v>24.879000000000001</v>
      </c>
      <c r="AD29" s="124">
        <v>19.198</v>
      </c>
      <c r="AE29" s="124">
        <v>27.239000000000001</v>
      </c>
      <c r="AF29" s="124">
        <v>25.4</v>
      </c>
      <c r="AG29" s="124">
        <v>21.152000000000001</v>
      </c>
      <c r="AH29" s="124">
        <v>24.765999999999998</v>
      </c>
      <c r="AI29" s="173">
        <v>13.76</v>
      </c>
      <c r="AJ29" s="173">
        <v>18.745999999999999</v>
      </c>
      <c r="AK29" s="173">
        <v>24.608000000000001</v>
      </c>
      <c r="AL29" s="173">
        <v>22.748000000000001</v>
      </c>
      <c r="AM29" s="173">
        <v>14.98</v>
      </c>
      <c r="AN29" s="173"/>
      <c r="AO29" s="173"/>
      <c r="AP29" s="173"/>
      <c r="AQ29" s="173"/>
      <c r="AR29" s="173"/>
      <c r="AS29" s="173"/>
      <c r="AT29" s="173"/>
      <c r="AU29" s="173"/>
      <c r="AV29" s="173"/>
      <c r="AW29" s="173"/>
      <c r="AX29" s="173"/>
      <c r="AY29" s="173"/>
      <c r="ALQ29" s="2" t="e">
        <v>#N/A</v>
      </c>
    </row>
    <row r="30" spans="1:1005" ht="15" x14ac:dyDescent="0.25">
      <c r="A30" s="248">
        <v>44228</v>
      </c>
      <c r="B30" s="137"/>
      <c r="C30" s="137"/>
      <c r="D30" s="166">
        <v>22.39</v>
      </c>
      <c r="E30" s="124">
        <v>20.356999999999999</v>
      </c>
      <c r="F30" s="124">
        <v>20.91</v>
      </c>
      <c r="G30" s="124">
        <v>30.157</v>
      </c>
      <c r="H30" s="124">
        <v>39.286999999999999</v>
      </c>
      <c r="I30" s="124">
        <v>26.87</v>
      </c>
      <c r="J30" s="124">
        <v>19.059000000000001</v>
      </c>
      <c r="K30" s="124">
        <v>14.756</v>
      </c>
      <c r="L30" s="124">
        <v>16.706</v>
      </c>
      <c r="M30" s="124">
        <v>18.861000000000001</v>
      </c>
      <c r="N30" s="124">
        <v>18.38</v>
      </c>
      <c r="O30" s="124">
        <v>18.059999999999999</v>
      </c>
      <c r="P30" s="124">
        <v>22.821999999999999</v>
      </c>
      <c r="Q30" s="124">
        <v>22.756</v>
      </c>
      <c r="R30" s="124">
        <v>29.78</v>
      </c>
      <c r="S30" s="124">
        <v>21.853999999999999</v>
      </c>
      <c r="T30" s="124">
        <v>26.167000000000002</v>
      </c>
      <c r="U30" s="124">
        <v>23.411999999999999</v>
      </c>
      <c r="V30" s="124">
        <v>25.013000000000002</v>
      </c>
      <c r="W30" s="124">
        <v>18.768000000000001</v>
      </c>
      <c r="X30" s="124">
        <v>16.584</v>
      </c>
      <c r="Y30" s="124">
        <v>15.303000000000001</v>
      </c>
      <c r="Z30" s="124">
        <v>16.376999999999999</v>
      </c>
      <c r="AA30" s="124">
        <v>19.420999999999999</v>
      </c>
      <c r="AB30" s="124">
        <v>19.018999999999998</v>
      </c>
      <c r="AC30" s="124">
        <v>22.872</v>
      </c>
      <c r="AD30" s="124">
        <v>15.663</v>
      </c>
      <c r="AE30" s="124">
        <v>23.023</v>
      </c>
      <c r="AF30" s="124">
        <v>20.75</v>
      </c>
      <c r="AG30" s="124">
        <v>17.504000000000001</v>
      </c>
      <c r="AH30" s="124">
        <v>20.515999999999998</v>
      </c>
      <c r="AI30" s="173">
        <v>11.436999999999999</v>
      </c>
      <c r="AJ30" s="173">
        <v>17.812999999999999</v>
      </c>
      <c r="AK30" s="173">
        <v>23.207000000000001</v>
      </c>
      <c r="AL30" s="173">
        <v>19.178999999999998</v>
      </c>
      <c r="AM30" s="173">
        <v>12.532</v>
      </c>
      <c r="AN30" s="173"/>
      <c r="AO30" s="173"/>
      <c r="AP30" s="173"/>
      <c r="AQ30" s="173"/>
      <c r="AR30" s="173"/>
      <c r="AS30" s="173"/>
      <c r="AT30" s="173"/>
      <c r="AU30" s="173"/>
      <c r="AV30" s="173"/>
      <c r="AW30" s="173"/>
      <c r="AX30" s="173"/>
      <c r="AY30" s="173"/>
      <c r="ALQ30" s="2" t="e">
        <v>#N/A</v>
      </c>
    </row>
    <row r="31" spans="1:1005" ht="15" x14ac:dyDescent="0.25">
      <c r="A31" s="248">
        <v>44256</v>
      </c>
      <c r="B31" s="137"/>
      <c r="C31" s="137"/>
      <c r="D31" s="166">
        <v>36.020000000000003</v>
      </c>
      <c r="E31" s="124">
        <v>32.094000000000001</v>
      </c>
      <c r="F31" s="124">
        <v>21.384</v>
      </c>
      <c r="G31" s="124">
        <v>44.063000000000002</v>
      </c>
      <c r="H31" s="124">
        <v>70.356999999999999</v>
      </c>
      <c r="I31" s="124">
        <v>31.56</v>
      </c>
      <c r="J31" s="124">
        <v>27.824000000000002</v>
      </c>
      <c r="K31" s="124">
        <v>40.948999999999998</v>
      </c>
      <c r="L31" s="124">
        <v>26.556000000000001</v>
      </c>
      <c r="M31" s="124">
        <v>27.440999999999999</v>
      </c>
      <c r="N31" s="124">
        <v>28.821000000000002</v>
      </c>
      <c r="O31" s="124">
        <v>32.21</v>
      </c>
      <c r="P31" s="124">
        <v>40.545999999999999</v>
      </c>
      <c r="Q31" s="124">
        <v>49.408000000000001</v>
      </c>
      <c r="R31" s="124">
        <v>39.646000000000001</v>
      </c>
      <c r="S31" s="124">
        <v>38.893000000000001</v>
      </c>
      <c r="T31" s="124">
        <v>39.173000000000002</v>
      </c>
      <c r="U31" s="124">
        <v>32.622</v>
      </c>
      <c r="V31" s="124">
        <v>28.588999999999999</v>
      </c>
      <c r="W31" s="124">
        <v>29.039000000000001</v>
      </c>
      <c r="X31" s="124">
        <v>20.192</v>
      </c>
      <c r="Y31" s="124">
        <v>25.024000000000001</v>
      </c>
      <c r="Z31" s="124">
        <v>45.061</v>
      </c>
      <c r="AA31" s="124">
        <v>22.445</v>
      </c>
      <c r="AB31" s="124">
        <v>26.245000000000001</v>
      </c>
      <c r="AC31" s="124">
        <v>56.112000000000002</v>
      </c>
      <c r="AD31" s="124">
        <v>16.207000000000001</v>
      </c>
      <c r="AE31" s="124">
        <v>42.548999999999999</v>
      </c>
      <c r="AF31" s="124">
        <v>24.234000000000002</v>
      </c>
      <c r="AG31" s="124">
        <v>31.234000000000002</v>
      </c>
      <c r="AH31" s="124">
        <v>38.811999999999998</v>
      </c>
      <c r="AI31" s="173">
        <v>18.29</v>
      </c>
      <c r="AJ31" s="173">
        <v>19.661000000000001</v>
      </c>
      <c r="AK31" s="173">
        <v>42.368000000000002</v>
      </c>
      <c r="AL31" s="173">
        <v>20.902999999999999</v>
      </c>
      <c r="AM31" s="173">
        <v>22.545000000000002</v>
      </c>
      <c r="AN31" s="173"/>
      <c r="AO31" s="173"/>
      <c r="AP31" s="173"/>
      <c r="AQ31" s="173"/>
      <c r="AR31" s="173"/>
      <c r="AS31" s="173"/>
      <c r="AT31" s="173"/>
      <c r="AU31" s="173"/>
      <c r="AV31" s="173"/>
      <c r="AW31" s="173"/>
      <c r="AX31" s="173"/>
      <c r="AY31" s="173"/>
      <c r="ALQ31" s="2" t="e">
        <v>#N/A</v>
      </c>
    </row>
    <row r="32" spans="1:1005" ht="15" x14ac:dyDescent="0.25">
      <c r="A32" s="248">
        <v>44287</v>
      </c>
      <c r="B32" s="137"/>
      <c r="C32" s="137"/>
      <c r="D32" s="166">
        <v>77.08</v>
      </c>
      <c r="E32" s="124">
        <v>39.798000000000002</v>
      </c>
      <c r="F32" s="124">
        <v>45.276000000000003</v>
      </c>
      <c r="G32" s="124">
        <v>96.796000000000006</v>
      </c>
      <c r="H32" s="124">
        <v>121.274</v>
      </c>
      <c r="I32" s="124">
        <v>89.941999999999993</v>
      </c>
      <c r="J32" s="124">
        <v>64.206000000000003</v>
      </c>
      <c r="K32" s="124">
        <v>101.79600000000001</v>
      </c>
      <c r="L32" s="124">
        <v>57.262999999999998</v>
      </c>
      <c r="M32" s="124">
        <v>52.225999999999999</v>
      </c>
      <c r="N32" s="124">
        <v>74.311999999999998</v>
      </c>
      <c r="O32" s="124">
        <v>92.655000000000001</v>
      </c>
      <c r="P32" s="124">
        <v>77.554000000000002</v>
      </c>
      <c r="Q32" s="124">
        <v>62.975000000000001</v>
      </c>
      <c r="R32" s="124">
        <v>88.537000000000006</v>
      </c>
      <c r="S32" s="124">
        <v>78.731999999999999</v>
      </c>
      <c r="T32" s="124">
        <v>57.167999999999999</v>
      </c>
      <c r="U32" s="124">
        <v>43.289000000000001</v>
      </c>
      <c r="V32" s="124">
        <v>73.412999999999997</v>
      </c>
      <c r="W32" s="124">
        <v>56.387</v>
      </c>
      <c r="X32" s="124">
        <v>51.116</v>
      </c>
      <c r="Y32" s="124">
        <v>50.588000000000001</v>
      </c>
      <c r="Z32" s="124">
        <v>90.515000000000001</v>
      </c>
      <c r="AA32" s="124">
        <v>57.337000000000003</v>
      </c>
      <c r="AB32" s="124">
        <v>80.748000000000005</v>
      </c>
      <c r="AC32" s="124">
        <v>80.355000000000004</v>
      </c>
      <c r="AD32" s="124">
        <v>51.75</v>
      </c>
      <c r="AE32" s="124">
        <v>67.635000000000005</v>
      </c>
      <c r="AF32" s="124">
        <v>56.146000000000001</v>
      </c>
      <c r="AG32" s="124">
        <v>68.828000000000003</v>
      </c>
      <c r="AH32" s="124">
        <v>80.551000000000002</v>
      </c>
      <c r="AI32" s="173">
        <v>40.283000000000001</v>
      </c>
      <c r="AJ32" s="173">
        <v>48.866999999999997</v>
      </c>
      <c r="AK32" s="173">
        <v>75.33</v>
      </c>
      <c r="AL32" s="173">
        <v>48.707999999999998</v>
      </c>
      <c r="AM32" s="173">
        <v>39.890999999999998</v>
      </c>
      <c r="AN32" s="173"/>
      <c r="AO32" s="173"/>
      <c r="AP32" s="173"/>
      <c r="AQ32" s="173"/>
      <c r="AR32" s="173"/>
      <c r="AS32" s="173"/>
      <c r="AT32" s="173"/>
      <c r="AU32" s="173"/>
      <c r="AV32" s="173"/>
      <c r="AW32" s="173"/>
      <c r="AX32" s="173"/>
      <c r="AY32" s="173"/>
      <c r="ALQ32" s="2" t="e">
        <v>#N/A</v>
      </c>
    </row>
    <row r="33" spans="1:1005" ht="15" x14ac:dyDescent="0.25">
      <c r="A33" s="248">
        <v>44317</v>
      </c>
      <c r="B33" s="139"/>
      <c r="C33" s="139"/>
      <c r="D33" s="166">
        <v>221.07</v>
      </c>
      <c r="E33" s="124">
        <v>144.648</v>
      </c>
      <c r="F33" s="124">
        <v>449.80700000000002</v>
      </c>
      <c r="G33" s="124">
        <v>379.57400000000001</v>
      </c>
      <c r="H33" s="124">
        <v>325.11399999999998</v>
      </c>
      <c r="I33" s="124">
        <v>288.92700000000002</v>
      </c>
      <c r="J33" s="124">
        <v>144.96799999999999</v>
      </c>
      <c r="K33" s="124">
        <v>179.52099999999999</v>
      </c>
      <c r="L33" s="124">
        <v>113.664</v>
      </c>
      <c r="M33" s="124">
        <v>165.99199999999999</v>
      </c>
      <c r="N33" s="124">
        <v>200.70099999999999</v>
      </c>
      <c r="O33" s="124">
        <v>272.45999999999998</v>
      </c>
      <c r="P33" s="124">
        <v>213.173</v>
      </c>
      <c r="Q33" s="124">
        <v>193.32400000000001</v>
      </c>
      <c r="R33" s="124">
        <v>350.93400000000003</v>
      </c>
      <c r="S33" s="124">
        <v>310.60199999999998</v>
      </c>
      <c r="T33" s="124">
        <v>189.43100000000001</v>
      </c>
      <c r="U33" s="124">
        <v>196.75899999999999</v>
      </c>
      <c r="V33" s="124">
        <v>222.36199999999999</v>
      </c>
      <c r="W33" s="124">
        <v>237.28800000000001</v>
      </c>
      <c r="X33" s="124">
        <v>72.778000000000006</v>
      </c>
      <c r="Y33" s="124">
        <v>156.82900000000001</v>
      </c>
      <c r="Z33" s="124">
        <v>210.262</v>
      </c>
      <c r="AA33" s="124">
        <v>243.126</v>
      </c>
      <c r="AB33" s="124">
        <v>205.32300000000001</v>
      </c>
      <c r="AC33" s="124">
        <v>215.63800000000001</v>
      </c>
      <c r="AD33" s="124">
        <v>246.81800000000001</v>
      </c>
      <c r="AE33" s="124">
        <v>272.35599999999999</v>
      </c>
      <c r="AF33" s="124">
        <v>109.253</v>
      </c>
      <c r="AG33" s="124">
        <v>148.91300000000001</v>
      </c>
      <c r="AH33" s="124">
        <v>119.937</v>
      </c>
      <c r="AI33" s="173">
        <v>103.804</v>
      </c>
      <c r="AJ33" s="173">
        <v>221.43</v>
      </c>
      <c r="AK33" s="173">
        <v>187.26400000000001</v>
      </c>
      <c r="AL33" s="173">
        <v>108.295</v>
      </c>
      <c r="AM33" s="173">
        <v>144.31100000000001</v>
      </c>
      <c r="AN33" s="173"/>
      <c r="AO33" s="173"/>
      <c r="AP33" s="173"/>
      <c r="AQ33" s="173"/>
      <c r="AR33" s="173"/>
      <c r="AS33" s="173"/>
      <c r="AT33" s="173"/>
      <c r="AU33" s="173"/>
      <c r="AV33" s="173"/>
      <c r="AW33" s="173"/>
      <c r="AX33" s="173"/>
      <c r="AY33" s="173"/>
      <c r="ALQ33" s="2" t="e">
        <v>#N/A</v>
      </c>
    </row>
    <row r="34" spans="1:1005" ht="15" x14ac:dyDescent="0.25">
      <c r="A34" s="248">
        <v>44348</v>
      </c>
      <c r="B34" s="137"/>
      <c r="C34" s="137"/>
      <c r="D34" s="166">
        <v>261.05</v>
      </c>
      <c r="E34" s="124">
        <v>365.39699999999999</v>
      </c>
      <c r="F34" s="124">
        <v>679.84500000000003</v>
      </c>
      <c r="G34" s="124">
        <v>397.37400000000002</v>
      </c>
      <c r="H34" s="124">
        <v>402.142</v>
      </c>
      <c r="I34" s="124">
        <v>277.08300000000003</v>
      </c>
      <c r="J34" s="124">
        <v>173.18600000000001</v>
      </c>
      <c r="K34" s="124">
        <v>149.19300000000001</v>
      </c>
      <c r="L34" s="124">
        <v>174.02600000000001</v>
      </c>
      <c r="M34" s="124">
        <v>273.91500000000002</v>
      </c>
      <c r="N34" s="124">
        <v>168.71</v>
      </c>
      <c r="O34" s="124">
        <v>412.69099999999997</v>
      </c>
      <c r="P34" s="124">
        <v>223.26</v>
      </c>
      <c r="Q34" s="124">
        <v>555.16200000000003</v>
      </c>
      <c r="R34" s="124">
        <v>312.07299999999998</v>
      </c>
      <c r="S34" s="124">
        <v>511.858</v>
      </c>
      <c r="T34" s="124">
        <v>198.09899999999999</v>
      </c>
      <c r="U34" s="124">
        <v>337.87900000000002</v>
      </c>
      <c r="V34" s="124">
        <v>154.77600000000001</v>
      </c>
      <c r="W34" s="124">
        <v>196.14599999999999</v>
      </c>
      <c r="X34" s="124">
        <v>54.243000000000002</v>
      </c>
      <c r="Y34" s="124">
        <v>213.649</v>
      </c>
      <c r="Z34" s="124">
        <v>139.46100000000001</v>
      </c>
      <c r="AA34" s="124">
        <v>282.57499999999999</v>
      </c>
      <c r="AB34" s="124">
        <v>196.9</v>
      </c>
      <c r="AC34" s="124">
        <v>170.44200000000001</v>
      </c>
      <c r="AD34" s="124">
        <v>480.15499999999997</v>
      </c>
      <c r="AE34" s="124">
        <v>275.375</v>
      </c>
      <c r="AF34" s="124">
        <v>250.24199999999999</v>
      </c>
      <c r="AG34" s="124">
        <v>429.86099999999999</v>
      </c>
      <c r="AH34" s="124">
        <v>47.808999999999997</v>
      </c>
      <c r="AI34" s="173">
        <v>144.83699999999999</v>
      </c>
      <c r="AJ34" s="173">
        <v>331.69600000000003</v>
      </c>
      <c r="AK34" s="173">
        <v>321.21100000000001</v>
      </c>
      <c r="AL34" s="173">
        <v>110.749</v>
      </c>
      <c r="AM34" s="173">
        <v>290.14400000000001</v>
      </c>
      <c r="AN34" s="173"/>
      <c r="AO34" s="173"/>
      <c r="AP34" s="173"/>
      <c r="AQ34" s="173"/>
      <c r="AR34" s="173"/>
      <c r="AS34" s="173"/>
      <c r="AT34" s="173"/>
      <c r="AU34" s="173"/>
      <c r="AV34" s="173"/>
      <c r="AW34" s="173"/>
      <c r="AX34" s="173"/>
      <c r="AY34" s="173"/>
      <c r="ALQ34" s="2" t="e">
        <v>#N/A</v>
      </c>
    </row>
    <row r="35" spans="1:1005" ht="15" x14ac:dyDescent="0.25">
      <c r="A35" s="248">
        <v>44378</v>
      </c>
      <c r="B35" s="137"/>
      <c r="C35" s="137"/>
      <c r="D35" s="166">
        <v>116.85</v>
      </c>
      <c r="E35" s="124">
        <v>208.97300000000001</v>
      </c>
      <c r="F35" s="124">
        <v>322.37599999999998</v>
      </c>
      <c r="G35" s="124">
        <v>128.33199999999999</v>
      </c>
      <c r="H35" s="124">
        <v>169.05099999999999</v>
      </c>
      <c r="I35" s="124">
        <v>91.494</v>
      </c>
      <c r="J35" s="124">
        <v>67.825000000000003</v>
      </c>
      <c r="K35" s="124">
        <v>64.227000000000004</v>
      </c>
      <c r="L35" s="124">
        <v>72.194000000000003</v>
      </c>
      <c r="M35" s="124">
        <v>128.04</v>
      </c>
      <c r="N35" s="124">
        <v>66.430000000000007</v>
      </c>
      <c r="O35" s="124">
        <v>197.63200000000001</v>
      </c>
      <c r="P35" s="124">
        <v>71.707999999999998</v>
      </c>
      <c r="Q35" s="124">
        <v>490.20499999999998</v>
      </c>
      <c r="R35" s="124">
        <v>121.70099999999999</v>
      </c>
      <c r="S35" s="124">
        <v>189.03299999999999</v>
      </c>
      <c r="T35" s="124">
        <v>98.911000000000001</v>
      </c>
      <c r="U35" s="124">
        <v>208.38200000000001</v>
      </c>
      <c r="V35" s="124">
        <v>49.158999999999999</v>
      </c>
      <c r="W35" s="124">
        <v>57.914999999999999</v>
      </c>
      <c r="X35" s="124">
        <v>21.766999999999999</v>
      </c>
      <c r="Y35" s="124">
        <v>62.790999999999997</v>
      </c>
      <c r="Z35" s="124">
        <v>52.470999999999997</v>
      </c>
      <c r="AA35" s="124">
        <v>116.209</v>
      </c>
      <c r="AB35" s="124">
        <v>75.242999999999995</v>
      </c>
      <c r="AC35" s="124">
        <v>62.344000000000001</v>
      </c>
      <c r="AD35" s="124">
        <v>210.67699999999999</v>
      </c>
      <c r="AE35" s="124">
        <v>145.09399999999999</v>
      </c>
      <c r="AF35" s="124">
        <v>76.915999999999997</v>
      </c>
      <c r="AG35" s="124">
        <v>208.77600000000001</v>
      </c>
      <c r="AH35" s="124">
        <v>24.489000000000001</v>
      </c>
      <c r="AI35" s="173">
        <v>51.499000000000002</v>
      </c>
      <c r="AJ35" s="173">
        <v>105.997</v>
      </c>
      <c r="AK35" s="173">
        <v>97.355000000000004</v>
      </c>
      <c r="AL35" s="173">
        <v>42.994999999999997</v>
      </c>
      <c r="AM35" s="173">
        <v>171.785</v>
      </c>
      <c r="AN35" s="173"/>
      <c r="AO35" s="173"/>
      <c r="AP35" s="173"/>
      <c r="AQ35" s="173"/>
      <c r="AR35" s="173"/>
      <c r="AS35" s="173"/>
      <c r="AT35" s="173"/>
      <c r="AU35" s="173"/>
      <c r="AV35" s="173"/>
      <c r="AW35" s="173"/>
      <c r="AX35" s="173"/>
      <c r="AY35" s="173"/>
      <c r="ALQ35" s="2" t="e">
        <v>#N/A</v>
      </c>
    </row>
    <row r="36" spans="1:1005" ht="15" x14ac:dyDescent="0.25">
      <c r="A36" s="248">
        <v>44409</v>
      </c>
      <c r="B36" s="137"/>
      <c r="C36" s="137"/>
      <c r="D36" s="140">
        <v>63.46</v>
      </c>
      <c r="E36" s="124">
        <v>80.411000000000001</v>
      </c>
      <c r="F36" s="124">
        <v>120.595</v>
      </c>
      <c r="G36" s="124">
        <v>58.872</v>
      </c>
      <c r="H36" s="124">
        <v>64.491</v>
      </c>
      <c r="I36" s="124">
        <v>52.625</v>
      </c>
      <c r="J36" s="124">
        <v>40.218000000000004</v>
      </c>
      <c r="K36" s="124">
        <v>47.948</v>
      </c>
      <c r="L36" s="124">
        <v>37.514000000000003</v>
      </c>
      <c r="M36" s="124">
        <v>54.790999999999997</v>
      </c>
      <c r="N36" s="124">
        <v>51.341999999999999</v>
      </c>
      <c r="O36" s="124">
        <v>66.471999999999994</v>
      </c>
      <c r="P36" s="124">
        <v>40.954000000000001</v>
      </c>
      <c r="Q36" s="124">
        <v>130.95699999999999</v>
      </c>
      <c r="R36" s="124">
        <v>51.54</v>
      </c>
      <c r="S36" s="124">
        <v>79.801000000000002</v>
      </c>
      <c r="T36" s="124">
        <v>46.716000000000001</v>
      </c>
      <c r="U36" s="124">
        <v>79.986999999999995</v>
      </c>
      <c r="V36" s="124">
        <v>39.863999999999997</v>
      </c>
      <c r="W36" s="124">
        <v>44.209000000000003</v>
      </c>
      <c r="X36" s="124">
        <v>17.37</v>
      </c>
      <c r="Y36" s="124">
        <v>37.222000000000001</v>
      </c>
      <c r="Z36" s="124">
        <v>32.96</v>
      </c>
      <c r="AA36" s="124">
        <v>53.966000000000001</v>
      </c>
      <c r="AB36" s="124">
        <v>51.298999999999999</v>
      </c>
      <c r="AC36" s="124">
        <v>43.448</v>
      </c>
      <c r="AD36" s="124">
        <v>74.12</v>
      </c>
      <c r="AE36" s="124">
        <v>54.131999999999998</v>
      </c>
      <c r="AF36" s="124">
        <v>44.868000000000002</v>
      </c>
      <c r="AG36" s="124">
        <v>63.921999999999997</v>
      </c>
      <c r="AH36" s="124">
        <v>23.425999999999998</v>
      </c>
      <c r="AI36" s="173">
        <v>35.840000000000003</v>
      </c>
      <c r="AJ36" s="173">
        <v>51.680999999999997</v>
      </c>
      <c r="AK36" s="173">
        <v>42.055</v>
      </c>
      <c r="AL36" s="173">
        <v>27.786999999999999</v>
      </c>
      <c r="AM36" s="173">
        <v>87.581999999999994</v>
      </c>
      <c r="AN36" s="173"/>
      <c r="AO36" s="173"/>
      <c r="AP36" s="173"/>
      <c r="AQ36" s="173"/>
      <c r="AR36" s="173"/>
      <c r="AS36" s="173"/>
      <c r="AT36" s="173"/>
      <c r="AU36" s="173"/>
      <c r="AV36" s="173"/>
      <c r="AW36" s="173"/>
      <c r="AX36" s="173"/>
      <c r="AY36" s="173"/>
      <c r="ALQ36" s="2" t="e">
        <v>#N/A</v>
      </c>
    </row>
    <row r="37" spans="1:1005" ht="15" x14ac:dyDescent="0.25">
      <c r="A37" s="248">
        <v>44440</v>
      </c>
      <c r="B37" s="137"/>
      <c r="C37" s="138"/>
      <c r="D37" s="164">
        <v>38.04</v>
      </c>
      <c r="E37" s="124">
        <v>40.613</v>
      </c>
      <c r="F37" s="124">
        <v>67.986000000000004</v>
      </c>
      <c r="G37" s="124">
        <v>56.427999999999997</v>
      </c>
      <c r="H37" s="124">
        <v>62.043999999999997</v>
      </c>
      <c r="I37" s="124">
        <v>40.511000000000003</v>
      </c>
      <c r="J37" s="124">
        <v>38.758000000000003</v>
      </c>
      <c r="K37" s="124">
        <v>32.295999999999999</v>
      </c>
      <c r="L37" s="124">
        <v>30.942</v>
      </c>
      <c r="M37" s="124">
        <v>34.426000000000002</v>
      </c>
      <c r="N37" s="124">
        <v>41.462000000000003</v>
      </c>
      <c r="O37" s="124">
        <v>55.665999999999997</v>
      </c>
      <c r="P37" s="124">
        <v>36.512</v>
      </c>
      <c r="Q37" s="124">
        <v>62.835999999999999</v>
      </c>
      <c r="R37" s="124">
        <v>40.097000000000001</v>
      </c>
      <c r="S37" s="124">
        <v>56.305</v>
      </c>
      <c r="T37" s="124">
        <v>32.552999999999997</v>
      </c>
      <c r="U37" s="124">
        <v>44.316000000000003</v>
      </c>
      <c r="V37" s="124">
        <v>32.488</v>
      </c>
      <c r="W37" s="124">
        <v>30.19</v>
      </c>
      <c r="X37" s="124">
        <v>19.163</v>
      </c>
      <c r="Y37" s="124">
        <v>53.036999999999999</v>
      </c>
      <c r="Z37" s="124">
        <v>32.722999999999999</v>
      </c>
      <c r="AA37" s="124">
        <v>35.554000000000002</v>
      </c>
      <c r="AB37" s="124">
        <v>37.968000000000004</v>
      </c>
      <c r="AC37" s="124">
        <v>40.835000000000001</v>
      </c>
      <c r="AD37" s="124">
        <v>44.500999999999998</v>
      </c>
      <c r="AE37" s="124">
        <v>37.634</v>
      </c>
      <c r="AF37" s="124">
        <v>29.295000000000002</v>
      </c>
      <c r="AG37" s="125">
        <v>38.624000000000002</v>
      </c>
      <c r="AH37" s="125">
        <v>21.262</v>
      </c>
      <c r="AI37" s="173">
        <v>52.932000000000002</v>
      </c>
      <c r="AJ37" s="173">
        <v>45.771999999999998</v>
      </c>
      <c r="AK37" s="173">
        <v>34.228000000000002</v>
      </c>
      <c r="AL37" s="173">
        <v>23.838999999999999</v>
      </c>
      <c r="AM37" s="173">
        <v>71.555999999999997</v>
      </c>
      <c r="AN37" s="173"/>
      <c r="AO37" s="173"/>
      <c r="AP37" s="173"/>
      <c r="AQ37" s="173"/>
      <c r="AR37" s="173"/>
      <c r="AS37" s="173"/>
      <c r="AT37" s="173"/>
      <c r="AU37" s="173"/>
      <c r="AV37" s="173"/>
      <c r="AW37" s="173"/>
      <c r="AX37" s="173"/>
      <c r="AY37" s="173"/>
      <c r="ALQ37" s="2" t="e">
        <v>#N/A</v>
      </c>
    </row>
    <row r="38" spans="1:1005" ht="15" x14ac:dyDescent="0.25">
      <c r="A38" s="248">
        <v>44470</v>
      </c>
      <c r="B38" s="137"/>
      <c r="C38" s="138"/>
      <c r="D38" s="138">
        <v>38.25</v>
      </c>
      <c r="E38" s="124">
        <v>33.954999999999998</v>
      </c>
      <c r="F38" s="124">
        <v>57.465000000000003</v>
      </c>
      <c r="G38" s="124">
        <v>85.998999999999995</v>
      </c>
      <c r="H38" s="124">
        <v>68.150999999999996</v>
      </c>
      <c r="I38" s="124">
        <v>32.231999999999999</v>
      </c>
      <c r="J38" s="124">
        <v>29.815000000000001</v>
      </c>
      <c r="K38" s="124">
        <v>30.216999999999999</v>
      </c>
      <c r="L38" s="124">
        <v>46.774999999999999</v>
      </c>
      <c r="M38" s="124">
        <v>28.986000000000001</v>
      </c>
      <c r="N38" s="124">
        <v>28.341000000000001</v>
      </c>
      <c r="O38" s="124">
        <v>47.445999999999998</v>
      </c>
      <c r="P38" s="124">
        <v>32.723999999999997</v>
      </c>
      <c r="Q38" s="124">
        <v>56.03</v>
      </c>
      <c r="R38" s="124">
        <v>44.835999999999999</v>
      </c>
      <c r="S38" s="124">
        <v>58.097000000000001</v>
      </c>
      <c r="T38" s="124">
        <v>37.738</v>
      </c>
      <c r="U38" s="124">
        <v>35.698</v>
      </c>
      <c r="V38" s="124">
        <v>27.559000000000001</v>
      </c>
      <c r="W38" s="124">
        <v>26.7</v>
      </c>
      <c r="X38" s="124">
        <v>26.475999999999999</v>
      </c>
      <c r="Y38" s="124">
        <v>33.387999999999998</v>
      </c>
      <c r="Z38" s="124">
        <v>30.593</v>
      </c>
      <c r="AA38" s="124">
        <v>48.137999999999998</v>
      </c>
      <c r="AB38" s="124">
        <v>58.381</v>
      </c>
      <c r="AC38" s="124">
        <v>37.106000000000002</v>
      </c>
      <c r="AD38" s="124">
        <v>38.752000000000002</v>
      </c>
      <c r="AE38" s="124">
        <v>36.898000000000003</v>
      </c>
      <c r="AF38" s="124">
        <v>29.23</v>
      </c>
      <c r="AG38" s="125">
        <v>37.033999999999999</v>
      </c>
      <c r="AH38" s="125">
        <v>19.681000000000001</v>
      </c>
      <c r="AI38" s="173">
        <v>47.534999999999997</v>
      </c>
      <c r="AJ38" s="173">
        <v>56.704000000000001</v>
      </c>
      <c r="AK38" s="173">
        <v>28.984000000000002</v>
      </c>
      <c r="AL38" s="173">
        <v>23.837</v>
      </c>
      <c r="AM38" s="173">
        <v>44.725000000000001</v>
      </c>
      <c r="AN38" s="173"/>
      <c r="AO38" s="173"/>
      <c r="AP38" s="173"/>
      <c r="AQ38" s="173"/>
      <c r="AR38" s="173"/>
      <c r="AS38" s="173"/>
      <c r="AT38" s="173"/>
      <c r="AU38" s="173"/>
      <c r="AV38" s="173"/>
      <c r="AW38" s="173"/>
      <c r="AX38" s="173"/>
      <c r="AY38" s="173"/>
      <c r="ALQ38" s="2" t="e">
        <v>#N/A</v>
      </c>
    </row>
    <row r="39" spans="1:1005" ht="15" x14ac:dyDescent="0.25">
      <c r="A39" s="248">
        <v>44501</v>
      </c>
      <c r="B39" s="138"/>
      <c r="C39" s="138"/>
      <c r="D39" s="138">
        <v>31.12</v>
      </c>
      <c r="E39" s="124">
        <v>29.01</v>
      </c>
      <c r="F39" s="124">
        <v>46.41</v>
      </c>
      <c r="G39" s="124">
        <v>50.15</v>
      </c>
      <c r="H39" s="124">
        <v>46.935000000000002</v>
      </c>
      <c r="I39" s="124">
        <v>30.25</v>
      </c>
      <c r="J39" s="124">
        <v>23.236999999999998</v>
      </c>
      <c r="K39" s="124">
        <v>24.341000000000001</v>
      </c>
      <c r="L39" s="124">
        <v>39.145000000000003</v>
      </c>
      <c r="M39" s="124">
        <v>26.664000000000001</v>
      </c>
      <c r="N39" s="124">
        <v>23.844000000000001</v>
      </c>
      <c r="O39" s="124">
        <v>36.747999999999998</v>
      </c>
      <c r="P39" s="124">
        <v>29.792000000000002</v>
      </c>
      <c r="Q39" s="124">
        <v>42.768000000000001</v>
      </c>
      <c r="R39" s="124">
        <v>35.180999999999997</v>
      </c>
      <c r="S39" s="124">
        <v>41.15</v>
      </c>
      <c r="T39" s="124">
        <v>30.945</v>
      </c>
      <c r="U39" s="124">
        <v>28.571000000000002</v>
      </c>
      <c r="V39" s="124">
        <v>24.027999999999999</v>
      </c>
      <c r="W39" s="124">
        <v>26.443000000000001</v>
      </c>
      <c r="X39" s="124">
        <v>16.466000000000001</v>
      </c>
      <c r="Y39" s="124">
        <v>23.904</v>
      </c>
      <c r="Z39" s="124">
        <v>25.872</v>
      </c>
      <c r="AA39" s="124">
        <v>36.375999999999998</v>
      </c>
      <c r="AB39" s="124">
        <v>39.212000000000003</v>
      </c>
      <c r="AC39" s="124">
        <v>27.873000000000001</v>
      </c>
      <c r="AD39" s="124">
        <v>33.377000000000002</v>
      </c>
      <c r="AE39" s="124">
        <v>33.700000000000003</v>
      </c>
      <c r="AF39" s="124">
        <v>28.702000000000002</v>
      </c>
      <c r="AG39" s="124">
        <v>30.577000000000002</v>
      </c>
      <c r="AH39" s="124">
        <v>16.608000000000001</v>
      </c>
      <c r="AI39" s="173">
        <v>27.548999999999999</v>
      </c>
      <c r="AJ39" s="173">
        <v>35.008000000000003</v>
      </c>
      <c r="AK39" s="173">
        <v>27.152999999999999</v>
      </c>
      <c r="AL39" s="173">
        <v>21.946000000000002</v>
      </c>
      <c r="AM39" s="173">
        <v>30.667999999999999</v>
      </c>
      <c r="AN39" s="173"/>
      <c r="AO39" s="173"/>
      <c r="AP39" s="173"/>
      <c r="AQ39" s="173"/>
      <c r="AR39" s="173"/>
      <c r="AS39" s="173"/>
      <c r="AT39" s="173"/>
      <c r="AU39" s="173"/>
      <c r="AV39" s="173"/>
      <c r="AW39" s="173"/>
      <c r="AX39" s="173"/>
      <c r="AY39" s="173"/>
      <c r="ALQ39" s="2" t="e">
        <v>#N/A</v>
      </c>
    </row>
    <row r="40" spans="1:1005" ht="15" x14ac:dyDescent="0.25">
      <c r="A40" s="248">
        <v>44531</v>
      </c>
      <c r="B40" s="138"/>
      <c r="C40" s="138"/>
      <c r="D40" s="138">
        <v>25.64</v>
      </c>
      <c r="E40" s="124">
        <v>27.817</v>
      </c>
      <c r="F40" s="124">
        <v>40.856999999999999</v>
      </c>
      <c r="G40" s="124">
        <v>36.146999999999998</v>
      </c>
      <c r="H40" s="124">
        <v>36.036000000000001</v>
      </c>
      <c r="I40" s="124">
        <v>27.207999999999998</v>
      </c>
      <c r="J40" s="124">
        <v>21.254999999999999</v>
      </c>
      <c r="K40" s="124">
        <v>21.927</v>
      </c>
      <c r="L40" s="124">
        <v>27.789000000000001</v>
      </c>
      <c r="M40" s="124">
        <v>24.228000000000002</v>
      </c>
      <c r="N40" s="124">
        <v>21.998000000000001</v>
      </c>
      <c r="O40" s="124">
        <v>31.867000000000001</v>
      </c>
      <c r="P40" s="124">
        <v>25.675999999999998</v>
      </c>
      <c r="Q40" s="124">
        <v>38.637999999999998</v>
      </c>
      <c r="R40" s="124">
        <v>31.405000000000001</v>
      </c>
      <c r="S40" s="124">
        <v>34.317999999999998</v>
      </c>
      <c r="T40" s="124">
        <v>29.013999999999999</v>
      </c>
      <c r="U40" s="124">
        <v>26.391999999999999</v>
      </c>
      <c r="V40" s="124">
        <v>21.594999999999999</v>
      </c>
      <c r="W40" s="124">
        <v>22.719000000000001</v>
      </c>
      <c r="X40" s="124">
        <v>13.967000000000001</v>
      </c>
      <c r="Y40" s="124">
        <v>22.204000000000001</v>
      </c>
      <c r="Z40" s="124">
        <v>21.893000000000001</v>
      </c>
      <c r="AA40" s="124">
        <v>27.585000000000001</v>
      </c>
      <c r="AB40" s="124">
        <v>28.231000000000002</v>
      </c>
      <c r="AC40" s="124">
        <v>22.393000000000001</v>
      </c>
      <c r="AD40" s="124">
        <v>30.673999999999999</v>
      </c>
      <c r="AE40" s="124">
        <v>28.376999999999999</v>
      </c>
      <c r="AF40" s="124">
        <v>24.364000000000001</v>
      </c>
      <c r="AG40" s="125">
        <v>27.597999999999999</v>
      </c>
      <c r="AH40" s="125">
        <v>15.483000000000001</v>
      </c>
      <c r="AI40" s="173">
        <v>21.780999999999999</v>
      </c>
      <c r="AJ40" s="173">
        <v>27.338000000000001</v>
      </c>
      <c r="AK40" s="173">
        <v>25.556000000000001</v>
      </c>
      <c r="AL40" s="173">
        <v>17.847000000000001</v>
      </c>
      <c r="AM40" s="173">
        <v>26.847999999999999</v>
      </c>
      <c r="AN40" s="173"/>
      <c r="AO40" s="173"/>
      <c r="AP40" s="173"/>
      <c r="AQ40" s="173"/>
      <c r="AR40" s="173"/>
      <c r="AS40" s="173"/>
      <c r="AT40" s="173"/>
      <c r="AU40" s="173"/>
      <c r="AV40" s="173"/>
      <c r="AW40" s="173"/>
      <c r="AX40" s="173"/>
      <c r="AY40" s="173"/>
      <c r="ALQ40" s="2" t="e">
        <v>#N/A</v>
      </c>
    </row>
    <row r="41" spans="1:1005" ht="15" x14ac:dyDescent="0.25">
      <c r="A41" s="248">
        <v>44562</v>
      </c>
      <c r="B41" s="138"/>
      <c r="C41" s="138"/>
      <c r="D41" s="138">
        <v>24.31</v>
      </c>
      <c r="E41" s="124">
        <v>26.638999999999999</v>
      </c>
      <c r="F41" s="124">
        <v>36.591000000000001</v>
      </c>
      <c r="G41" s="124">
        <v>31.245000000000001</v>
      </c>
      <c r="H41" s="124">
        <v>30.388000000000002</v>
      </c>
      <c r="I41" s="124">
        <v>24.19</v>
      </c>
      <c r="J41" s="124">
        <v>19.058</v>
      </c>
      <c r="K41" s="124">
        <v>19.645</v>
      </c>
      <c r="L41" s="124">
        <v>22.033999999999999</v>
      </c>
      <c r="M41" s="124">
        <v>21.276</v>
      </c>
      <c r="N41" s="124">
        <v>20.036999999999999</v>
      </c>
      <c r="O41" s="124">
        <v>28.513999999999999</v>
      </c>
      <c r="P41" s="124">
        <v>22.853000000000002</v>
      </c>
      <c r="Q41" s="124">
        <v>33.771000000000001</v>
      </c>
      <c r="R41" s="124">
        <v>26.986000000000001</v>
      </c>
      <c r="S41" s="124">
        <v>30.824000000000002</v>
      </c>
      <c r="T41" s="124">
        <v>25.001999999999999</v>
      </c>
      <c r="U41" s="124">
        <v>25.721</v>
      </c>
      <c r="V41" s="124">
        <v>19.323</v>
      </c>
      <c r="W41" s="124">
        <v>20.067</v>
      </c>
      <c r="X41" s="124">
        <v>12.615</v>
      </c>
      <c r="Y41" s="124">
        <v>19.696000000000002</v>
      </c>
      <c r="Z41" s="124">
        <v>22.786999999999999</v>
      </c>
      <c r="AA41" s="124">
        <v>23.850999999999999</v>
      </c>
      <c r="AB41" s="124">
        <v>25.292000000000002</v>
      </c>
      <c r="AC41" s="124">
        <v>19.443999999999999</v>
      </c>
      <c r="AD41" s="124">
        <v>27.632000000000001</v>
      </c>
      <c r="AE41" s="124">
        <v>24.966999999999999</v>
      </c>
      <c r="AF41" s="124">
        <v>21.684000000000001</v>
      </c>
      <c r="AG41" s="125">
        <v>24.939</v>
      </c>
      <c r="AH41" s="125">
        <v>13.943</v>
      </c>
      <c r="AI41" s="173">
        <v>19.16</v>
      </c>
      <c r="AJ41" s="173">
        <v>24.045000000000002</v>
      </c>
      <c r="AK41" s="173">
        <v>23.303000000000001</v>
      </c>
      <c r="AL41" s="173">
        <v>15.496</v>
      </c>
      <c r="AM41" s="173">
        <v>23.95</v>
      </c>
      <c r="AN41" s="173"/>
      <c r="AO41" s="173"/>
      <c r="AP41" s="173"/>
      <c r="AQ41" s="173"/>
      <c r="AR41" s="173"/>
      <c r="AS41" s="173"/>
      <c r="AT41" s="173"/>
      <c r="AU41" s="173"/>
      <c r="AV41" s="173"/>
      <c r="AW41" s="173"/>
      <c r="AX41" s="173"/>
      <c r="AY41" s="173"/>
      <c r="ALQ41" s="2" t="e">
        <v>#N/A</v>
      </c>
    </row>
    <row r="42" spans="1:1005" ht="15" x14ac:dyDescent="0.25">
      <c r="A42" s="248">
        <v>44593</v>
      </c>
      <c r="B42" s="138"/>
      <c r="C42" s="138"/>
      <c r="D42" s="138">
        <v>22.39</v>
      </c>
      <c r="E42" s="124">
        <v>20.54</v>
      </c>
      <c r="F42" s="124">
        <v>30.422999999999998</v>
      </c>
      <c r="G42" s="124">
        <v>39.988999999999997</v>
      </c>
      <c r="H42" s="124">
        <v>27.765000000000001</v>
      </c>
      <c r="I42" s="124">
        <v>19.815000000000001</v>
      </c>
      <c r="J42" s="124">
        <v>15.688000000000001</v>
      </c>
      <c r="K42" s="124">
        <v>16.664000000000001</v>
      </c>
      <c r="L42" s="124">
        <v>19.041</v>
      </c>
      <c r="M42" s="124">
        <v>18.254999999999999</v>
      </c>
      <c r="N42" s="124">
        <v>18.463999999999999</v>
      </c>
      <c r="O42" s="124">
        <v>23.233000000000001</v>
      </c>
      <c r="P42" s="124">
        <v>22.736999999999998</v>
      </c>
      <c r="Q42" s="124">
        <v>30.353999999999999</v>
      </c>
      <c r="R42" s="124">
        <v>22.035</v>
      </c>
      <c r="S42" s="124">
        <v>26.498000000000001</v>
      </c>
      <c r="T42" s="124">
        <v>24.120999999999999</v>
      </c>
      <c r="U42" s="124">
        <v>25.66</v>
      </c>
      <c r="V42" s="124">
        <v>19.047999999999998</v>
      </c>
      <c r="W42" s="124">
        <v>16.442</v>
      </c>
      <c r="X42" s="124">
        <v>15.586</v>
      </c>
      <c r="Y42" s="124">
        <v>16.472999999999999</v>
      </c>
      <c r="Z42" s="124">
        <v>19.535</v>
      </c>
      <c r="AA42" s="124">
        <v>19.225000000000001</v>
      </c>
      <c r="AB42" s="124">
        <v>23.111999999999998</v>
      </c>
      <c r="AC42" s="124">
        <v>15.867000000000001</v>
      </c>
      <c r="AD42" s="124">
        <v>23.356000000000002</v>
      </c>
      <c r="AE42" s="124">
        <v>20.396000000000001</v>
      </c>
      <c r="AF42" s="124">
        <v>17.838000000000001</v>
      </c>
      <c r="AG42" s="125">
        <v>20.65</v>
      </c>
      <c r="AH42" s="125">
        <v>11.587999999999999</v>
      </c>
      <c r="AI42" s="173">
        <v>18.143999999999998</v>
      </c>
      <c r="AJ42" s="173">
        <v>22.733000000000001</v>
      </c>
      <c r="AK42" s="173">
        <v>19.623000000000001</v>
      </c>
      <c r="AL42" s="173">
        <v>12.961</v>
      </c>
      <c r="AM42" s="173">
        <v>20.065999999999999</v>
      </c>
      <c r="AN42" s="173"/>
      <c r="AO42" s="173"/>
      <c r="AP42" s="173"/>
      <c r="AQ42" s="173"/>
      <c r="AR42" s="173"/>
      <c r="AS42" s="173"/>
      <c r="AT42" s="173"/>
      <c r="AU42" s="173"/>
      <c r="AV42" s="173"/>
      <c r="AW42" s="173"/>
      <c r="AX42" s="173"/>
      <c r="AY42" s="173"/>
      <c r="ALQ42" s="2" t="e">
        <v>#N/A</v>
      </c>
    </row>
    <row r="43" spans="1:1005" ht="15" x14ac:dyDescent="0.25">
      <c r="A43" s="248">
        <v>44621</v>
      </c>
      <c r="B43" s="138"/>
      <c r="C43" s="138"/>
      <c r="D43" s="164">
        <v>36.020000000000003</v>
      </c>
      <c r="E43" s="124">
        <v>20.963999999999999</v>
      </c>
      <c r="F43" s="125">
        <v>44.395000000000003</v>
      </c>
      <c r="G43" s="125">
        <v>71.200999999999993</v>
      </c>
      <c r="H43" s="125">
        <v>32.530999999999999</v>
      </c>
      <c r="I43" s="125">
        <v>28.677</v>
      </c>
      <c r="J43" s="125">
        <v>42.1</v>
      </c>
      <c r="K43" s="125">
        <v>26.494</v>
      </c>
      <c r="L43" s="125">
        <v>27.52</v>
      </c>
      <c r="M43" s="125">
        <v>28.68</v>
      </c>
      <c r="N43" s="125">
        <v>32.698</v>
      </c>
      <c r="O43" s="125">
        <v>41.015999999999998</v>
      </c>
      <c r="P43" s="125">
        <v>49.33</v>
      </c>
      <c r="Q43" s="125">
        <v>40.415999999999997</v>
      </c>
      <c r="R43" s="125">
        <v>39.121000000000002</v>
      </c>
      <c r="S43" s="125">
        <v>39.570999999999998</v>
      </c>
      <c r="T43" s="125">
        <v>32.771000000000001</v>
      </c>
      <c r="U43" s="125">
        <v>29.286000000000001</v>
      </c>
      <c r="V43" s="125">
        <v>29.356999999999999</v>
      </c>
      <c r="W43" s="125">
        <v>20.042999999999999</v>
      </c>
      <c r="X43" s="125">
        <v>24.881</v>
      </c>
      <c r="Y43" s="125">
        <v>45.203000000000003</v>
      </c>
      <c r="Z43" s="125">
        <v>22.567</v>
      </c>
      <c r="AA43" s="125">
        <v>26.484999999999999</v>
      </c>
      <c r="AB43" s="125">
        <v>55.615000000000002</v>
      </c>
      <c r="AC43" s="125">
        <v>16.414000000000001</v>
      </c>
      <c r="AD43" s="125">
        <v>42.98</v>
      </c>
      <c r="AE43" s="125">
        <v>23.875</v>
      </c>
      <c r="AF43" s="125">
        <v>31.148</v>
      </c>
      <c r="AG43" s="125">
        <v>38.997999999999998</v>
      </c>
      <c r="AH43" s="125">
        <v>18.434000000000001</v>
      </c>
      <c r="AI43" s="173">
        <v>20.016999999999999</v>
      </c>
      <c r="AJ43" s="173">
        <v>39.923999999999999</v>
      </c>
      <c r="AK43" s="173">
        <v>21.358000000000001</v>
      </c>
      <c r="AL43" s="173">
        <v>22.98</v>
      </c>
      <c r="AM43" s="173">
        <v>31.649000000000001</v>
      </c>
      <c r="AN43" s="173"/>
      <c r="AO43" s="173"/>
      <c r="AP43" s="173"/>
      <c r="AQ43" s="173"/>
      <c r="AR43" s="173"/>
      <c r="AS43" s="173"/>
      <c r="AT43" s="173"/>
      <c r="AU43" s="173"/>
      <c r="AV43" s="173"/>
      <c r="AW43" s="173"/>
      <c r="AX43" s="173"/>
      <c r="AY43" s="173"/>
      <c r="ALQ43" s="2" t="e">
        <v>#N/A</v>
      </c>
    </row>
    <row r="44" spans="1:1005" ht="15" x14ac:dyDescent="0.25">
      <c r="A44" s="248">
        <v>44652</v>
      </c>
      <c r="B44" s="138"/>
      <c r="C44" s="138"/>
      <c r="D44" s="138">
        <v>77.08</v>
      </c>
      <c r="E44" s="124">
        <v>44.728999999999999</v>
      </c>
      <c r="F44" s="125">
        <v>97.289000000000001</v>
      </c>
      <c r="G44" s="125">
        <v>122.232</v>
      </c>
      <c r="H44" s="125">
        <v>84.034999999999997</v>
      </c>
      <c r="I44" s="125">
        <v>65.337000000000003</v>
      </c>
      <c r="J44" s="125">
        <v>103.40300000000001</v>
      </c>
      <c r="K44" s="125">
        <v>57.231000000000002</v>
      </c>
      <c r="L44" s="125">
        <v>51.743000000000002</v>
      </c>
      <c r="M44" s="125">
        <v>74.090999999999994</v>
      </c>
      <c r="N44" s="125">
        <v>93.334999999999994</v>
      </c>
      <c r="O44" s="125">
        <v>78.182000000000002</v>
      </c>
      <c r="P44" s="125">
        <v>60.808</v>
      </c>
      <c r="Q44" s="125">
        <v>89.558999999999997</v>
      </c>
      <c r="R44" s="125">
        <v>79.022000000000006</v>
      </c>
      <c r="S44" s="125">
        <v>57.622999999999998</v>
      </c>
      <c r="T44" s="125">
        <v>42.863999999999997</v>
      </c>
      <c r="U44" s="125">
        <v>74.415999999999997</v>
      </c>
      <c r="V44" s="125">
        <v>56.790999999999997</v>
      </c>
      <c r="W44" s="125">
        <v>50.973999999999997</v>
      </c>
      <c r="X44" s="125">
        <v>49.292000000000002</v>
      </c>
      <c r="Y44" s="125">
        <v>90.691999999999993</v>
      </c>
      <c r="Z44" s="125">
        <v>57.503</v>
      </c>
      <c r="AA44" s="125">
        <v>81.096000000000004</v>
      </c>
      <c r="AB44" s="125">
        <v>77.215000000000003</v>
      </c>
      <c r="AC44" s="125">
        <v>51.933999999999997</v>
      </c>
      <c r="AD44" s="125">
        <v>68.102000000000004</v>
      </c>
      <c r="AE44" s="125">
        <v>55.698999999999998</v>
      </c>
      <c r="AF44" s="125">
        <v>68.210999999999999</v>
      </c>
      <c r="AG44" s="125">
        <v>80.739999999999995</v>
      </c>
      <c r="AH44" s="125">
        <v>40.433</v>
      </c>
      <c r="AI44" s="173">
        <v>49.341000000000001</v>
      </c>
      <c r="AJ44" s="173">
        <v>74.638000000000005</v>
      </c>
      <c r="AK44" s="173">
        <v>49.24</v>
      </c>
      <c r="AL44" s="173">
        <v>40.384</v>
      </c>
      <c r="AM44" s="173">
        <v>38.247999999999998</v>
      </c>
      <c r="AN44" s="173"/>
      <c r="AO44" s="173"/>
      <c r="AP44" s="173"/>
      <c r="AQ44" s="173"/>
      <c r="AR44" s="173"/>
      <c r="AS44" s="173"/>
      <c r="AT44" s="173"/>
      <c r="AU44" s="173"/>
      <c r="AV44" s="173"/>
      <c r="AW44" s="173"/>
      <c r="AX44" s="173"/>
      <c r="AY44" s="173"/>
      <c r="ALQ44" s="2" t="e">
        <v>#N/A</v>
      </c>
    </row>
    <row r="45" spans="1:1005" ht="15" x14ac:dyDescent="0.25">
      <c r="A45" s="248">
        <v>44682</v>
      </c>
      <c r="B45" s="138"/>
      <c r="C45" s="138"/>
      <c r="D45" s="138">
        <v>221.07</v>
      </c>
      <c r="E45" s="124">
        <v>448.14</v>
      </c>
      <c r="F45" s="125">
        <v>380.44900000000001</v>
      </c>
      <c r="G45" s="125">
        <v>326.226</v>
      </c>
      <c r="H45" s="125">
        <v>292.63499999999999</v>
      </c>
      <c r="I45" s="125">
        <v>146.18899999999999</v>
      </c>
      <c r="J45" s="125">
        <v>181.191</v>
      </c>
      <c r="K45" s="125">
        <v>113.675</v>
      </c>
      <c r="L45" s="125">
        <v>158.70699999999999</v>
      </c>
      <c r="M45" s="125">
        <v>200.411</v>
      </c>
      <c r="N45" s="125">
        <v>273.858</v>
      </c>
      <c r="O45" s="125">
        <v>214.12799999999999</v>
      </c>
      <c r="P45" s="125">
        <v>187.762</v>
      </c>
      <c r="Q45" s="125">
        <v>352.233</v>
      </c>
      <c r="R45" s="125">
        <v>311.32900000000001</v>
      </c>
      <c r="S45" s="125">
        <v>190.04599999999999</v>
      </c>
      <c r="T45" s="125">
        <v>190.08</v>
      </c>
      <c r="U45" s="125">
        <v>223.60499999999999</v>
      </c>
      <c r="V45" s="125">
        <v>238.065</v>
      </c>
      <c r="W45" s="125">
        <v>72.67</v>
      </c>
      <c r="X45" s="125">
        <v>147.24299999999999</v>
      </c>
      <c r="Y45" s="125">
        <v>210.58099999999999</v>
      </c>
      <c r="Z45" s="125">
        <v>243.55</v>
      </c>
      <c r="AA45" s="125">
        <v>205.73</v>
      </c>
      <c r="AB45" s="125">
        <v>214.447</v>
      </c>
      <c r="AC45" s="125">
        <v>247.523</v>
      </c>
      <c r="AD45" s="125">
        <v>273.24900000000002</v>
      </c>
      <c r="AE45" s="125">
        <v>108.755</v>
      </c>
      <c r="AF45" s="125">
        <v>142.38800000000001</v>
      </c>
      <c r="AG45" s="125">
        <v>120.10899999999999</v>
      </c>
      <c r="AH45" s="125">
        <v>104.081</v>
      </c>
      <c r="AI45" s="173">
        <v>222.322</v>
      </c>
      <c r="AJ45" s="173">
        <v>180.88499999999999</v>
      </c>
      <c r="AK45" s="173">
        <v>108.82299999999999</v>
      </c>
      <c r="AL45" s="173">
        <v>145.34700000000001</v>
      </c>
      <c r="AM45" s="173">
        <v>133.77799999999999</v>
      </c>
      <c r="AN45" s="173"/>
      <c r="AO45" s="173"/>
      <c r="AP45" s="173"/>
      <c r="AQ45" s="173"/>
      <c r="AR45" s="173"/>
      <c r="AS45" s="173"/>
      <c r="AT45" s="173"/>
      <c r="AU45" s="173"/>
      <c r="AV45" s="173"/>
      <c r="AW45" s="173"/>
      <c r="AX45" s="173"/>
      <c r="AY45" s="173"/>
      <c r="ALQ45" s="2" t="e">
        <v>#N/A</v>
      </c>
    </row>
    <row r="46" spans="1:1005" ht="15" x14ac:dyDescent="0.25">
      <c r="A46" s="248">
        <v>44713</v>
      </c>
      <c r="B46" s="138"/>
      <c r="C46" s="138"/>
      <c r="D46" s="138">
        <v>261.05</v>
      </c>
      <c r="E46" s="124">
        <v>678.90300000000002</v>
      </c>
      <c r="F46" s="125">
        <v>397.67200000000003</v>
      </c>
      <c r="G46" s="125">
        <v>402.65</v>
      </c>
      <c r="H46" s="125">
        <v>277.29599999999999</v>
      </c>
      <c r="I46" s="125">
        <v>173.953</v>
      </c>
      <c r="J46" s="125">
        <v>150.166</v>
      </c>
      <c r="K46" s="125">
        <v>174.01</v>
      </c>
      <c r="L46" s="125">
        <v>275.7</v>
      </c>
      <c r="M46" s="125">
        <v>168.56800000000001</v>
      </c>
      <c r="N46" s="125">
        <v>413.60300000000001</v>
      </c>
      <c r="O46" s="125">
        <v>223.77799999999999</v>
      </c>
      <c r="P46" s="125">
        <v>543.45799999999997</v>
      </c>
      <c r="Q46" s="125">
        <v>312.60500000000002</v>
      </c>
      <c r="R46" s="125">
        <v>512.18499999999995</v>
      </c>
      <c r="S46" s="125">
        <v>198.41499999999999</v>
      </c>
      <c r="T46" s="125">
        <v>338.00400000000002</v>
      </c>
      <c r="U46" s="125">
        <v>155.38900000000001</v>
      </c>
      <c r="V46" s="125">
        <v>196.482</v>
      </c>
      <c r="W46" s="125">
        <v>54.203000000000003</v>
      </c>
      <c r="X46" s="125">
        <v>221.762</v>
      </c>
      <c r="Y46" s="125">
        <v>139.584</v>
      </c>
      <c r="Z46" s="125">
        <v>282.83100000000002</v>
      </c>
      <c r="AA46" s="125">
        <v>197.13900000000001</v>
      </c>
      <c r="AB46" s="125">
        <v>173.58500000000001</v>
      </c>
      <c r="AC46" s="125">
        <v>480.87599999999998</v>
      </c>
      <c r="AD46" s="125">
        <v>275.892</v>
      </c>
      <c r="AE46" s="125">
        <v>249.839</v>
      </c>
      <c r="AF46" s="125">
        <v>426.23399999999998</v>
      </c>
      <c r="AG46" s="125">
        <v>47.835000000000001</v>
      </c>
      <c r="AH46" s="125">
        <v>145.06</v>
      </c>
      <c r="AI46" s="173">
        <v>332.44600000000003</v>
      </c>
      <c r="AJ46" s="173">
        <v>321.98</v>
      </c>
      <c r="AK46" s="173">
        <v>111.10599999999999</v>
      </c>
      <c r="AL46" s="173">
        <v>291.084</v>
      </c>
      <c r="AM46" s="173">
        <v>366.11</v>
      </c>
      <c r="AN46" s="173"/>
      <c r="AO46" s="173"/>
      <c r="AP46" s="173"/>
      <c r="AQ46" s="173"/>
      <c r="AR46" s="173"/>
      <c r="AS46" s="173"/>
      <c r="AT46" s="173"/>
      <c r="AU46" s="173"/>
      <c r="AV46" s="173"/>
      <c r="AW46" s="173"/>
      <c r="AX46" s="173"/>
      <c r="AY46" s="173"/>
      <c r="ALQ46" s="2" t="e">
        <v>#N/A</v>
      </c>
    </row>
    <row r="47" spans="1:1005" ht="15" x14ac:dyDescent="0.25">
      <c r="A47" s="248">
        <v>44743</v>
      </c>
      <c r="B47" s="138"/>
      <c r="C47" s="138"/>
      <c r="D47" s="138">
        <v>116.85</v>
      </c>
      <c r="E47" s="124">
        <v>322.09300000000002</v>
      </c>
      <c r="F47" s="125">
        <v>128.477</v>
      </c>
      <c r="G47" s="125">
        <v>169.40100000000001</v>
      </c>
      <c r="H47" s="125">
        <v>96.394000000000005</v>
      </c>
      <c r="I47" s="125">
        <v>68.367999999999995</v>
      </c>
      <c r="J47" s="125">
        <v>64.802000000000007</v>
      </c>
      <c r="K47" s="125">
        <v>72.165999999999997</v>
      </c>
      <c r="L47" s="125">
        <v>132.66399999999999</v>
      </c>
      <c r="M47" s="125">
        <v>66.352999999999994</v>
      </c>
      <c r="N47" s="125">
        <v>197.93700000000001</v>
      </c>
      <c r="O47" s="125">
        <v>71.960999999999999</v>
      </c>
      <c r="P47" s="125">
        <v>502.00200000000001</v>
      </c>
      <c r="Q47" s="125">
        <v>122.018</v>
      </c>
      <c r="R47" s="125">
        <v>189.136</v>
      </c>
      <c r="S47" s="125">
        <v>99.132999999999996</v>
      </c>
      <c r="T47" s="125">
        <v>215.352</v>
      </c>
      <c r="U47" s="125">
        <v>49.548999999999999</v>
      </c>
      <c r="V47" s="125">
        <v>58.076000000000001</v>
      </c>
      <c r="W47" s="125">
        <v>21.736000000000001</v>
      </c>
      <c r="X47" s="125">
        <v>64.959999999999994</v>
      </c>
      <c r="Y47" s="125">
        <v>52.529000000000003</v>
      </c>
      <c r="Z47" s="125">
        <v>116.273</v>
      </c>
      <c r="AA47" s="125">
        <v>75.397000000000006</v>
      </c>
      <c r="AB47" s="125">
        <v>64.045000000000002</v>
      </c>
      <c r="AC47" s="125">
        <v>210.86099999999999</v>
      </c>
      <c r="AD47" s="125">
        <v>145.32499999999999</v>
      </c>
      <c r="AE47" s="125">
        <v>76.668000000000006</v>
      </c>
      <c r="AF47" s="125">
        <v>217.39599999999999</v>
      </c>
      <c r="AG47" s="125">
        <v>24.56</v>
      </c>
      <c r="AH47" s="125">
        <v>51.604999999999997</v>
      </c>
      <c r="AI47" s="173">
        <v>106.22799999999999</v>
      </c>
      <c r="AJ47" s="173">
        <v>100.239</v>
      </c>
      <c r="AK47" s="173">
        <v>43.314</v>
      </c>
      <c r="AL47" s="173">
        <v>172.155</v>
      </c>
      <c r="AM47" s="173">
        <v>216.38200000000001</v>
      </c>
      <c r="AN47" s="173"/>
      <c r="AO47" s="173"/>
      <c r="AP47" s="173"/>
      <c r="AQ47" s="173"/>
      <c r="AR47" s="173"/>
      <c r="AS47" s="173"/>
      <c r="AT47" s="173"/>
      <c r="AU47" s="173"/>
      <c r="AV47" s="173"/>
      <c r="AW47" s="173"/>
      <c r="AX47" s="173"/>
      <c r="AY47" s="173"/>
      <c r="ALQ47" s="2" t="e">
        <v>#N/A</v>
      </c>
    </row>
    <row r="48" spans="1:1005" ht="15" x14ac:dyDescent="0.25">
      <c r="A48" s="248">
        <v>44774</v>
      </c>
      <c r="B48" s="138"/>
      <c r="C48" s="138"/>
      <c r="D48" s="138">
        <v>63.46</v>
      </c>
      <c r="E48" s="124">
        <v>120.43899999999999</v>
      </c>
      <c r="F48" s="125">
        <v>58.984000000000002</v>
      </c>
      <c r="G48" s="125">
        <v>64.781999999999996</v>
      </c>
      <c r="H48" s="125">
        <v>53.235999999999997</v>
      </c>
      <c r="I48" s="125">
        <v>40.698</v>
      </c>
      <c r="J48" s="125">
        <v>48.460999999999999</v>
      </c>
      <c r="K48" s="125">
        <v>37.488999999999997</v>
      </c>
      <c r="L48" s="125">
        <v>56.03</v>
      </c>
      <c r="M48" s="125">
        <v>51.274999999999999</v>
      </c>
      <c r="N48" s="125">
        <v>66.638000000000005</v>
      </c>
      <c r="O48" s="125">
        <v>41.164000000000001</v>
      </c>
      <c r="P48" s="125">
        <v>136.02699999999999</v>
      </c>
      <c r="Q48" s="125">
        <v>51.811</v>
      </c>
      <c r="R48" s="125">
        <v>79.875</v>
      </c>
      <c r="S48" s="125">
        <v>46.912999999999997</v>
      </c>
      <c r="T48" s="125">
        <v>82.811999999999998</v>
      </c>
      <c r="U48" s="125">
        <v>40.237000000000002</v>
      </c>
      <c r="V48" s="125">
        <v>44.353000000000002</v>
      </c>
      <c r="W48" s="125">
        <v>17.297000000000001</v>
      </c>
      <c r="X48" s="125">
        <v>37.579000000000001</v>
      </c>
      <c r="Y48" s="125">
        <v>33.012</v>
      </c>
      <c r="Z48" s="125">
        <v>54.003</v>
      </c>
      <c r="AA48" s="125">
        <v>51.436999999999998</v>
      </c>
      <c r="AB48" s="125">
        <v>44.168999999999997</v>
      </c>
      <c r="AC48" s="125">
        <v>74.197000000000003</v>
      </c>
      <c r="AD48" s="125">
        <v>54.287999999999997</v>
      </c>
      <c r="AE48" s="125">
        <v>44.649000000000001</v>
      </c>
      <c r="AF48" s="125">
        <v>65.716999999999999</v>
      </c>
      <c r="AG48" s="125">
        <v>23.529</v>
      </c>
      <c r="AH48" s="125">
        <v>35.923000000000002</v>
      </c>
      <c r="AI48" s="173">
        <v>51.838000000000001</v>
      </c>
      <c r="AJ48" s="173">
        <v>42.262</v>
      </c>
      <c r="AK48" s="173">
        <v>28.09</v>
      </c>
      <c r="AL48" s="173">
        <v>87.814999999999998</v>
      </c>
      <c r="AM48" s="173">
        <v>82.406000000000006</v>
      </c>
      <c r="AN48" s="173"/>
      <c r="AO48" s="173"/>
      <c r="AP48" s="173"/>
      <c r="AQ48" s="173"/>
      <c r="AR48" s="173"/>
      <c r="AS48" s="173"/>
      <c r="AT48" s="173"/>
      <c r="AU48" s="173"/>
      <c r="AV48" s="173"/>
      <c r="AW48" s="173"/>
      <c r="AX48" s="173"/>
      <c r="AY48" s="173"/>
      <c r="ALQ48" s="2" t="e">
        <v>#N/A</v>
      </c>
    </row>
    <row r="49" spans="1:1005" ht="15" x14ac:dyDescent="0.25">
      <c r="A49" s="248">
        <v>44805</v>
      </c>
      <c r="B49" s="138"/>
      <c r="C49" s="138"/>
      <c r="D49" s="138">
        <v>38.04</v>
      </c>
      <c r="E49" s="124">
        <v>67.858999999999995</v>
      </c>
      <c r="F49" s="125">
        <v>56.533000000000001</v>
      </c>
      <c r="G49" s="125">
        <v>62.311</v>
      </c>
      <c r="H49" s="125">
        <v>41.497999999999998</v>
      </c>
      <c r="I49" s="125">
        <v>39.192999999999998</v>
      </c>
      <c r="J49" s="125">
        <v>32.728000000000002</v>
      </c>
      <c r="K49" s="125">
        <v>30.922999999999998</v>
      </c>
      <c r="L49" s="125">
        <v>34.779000000000003</v>
      </c>
      <c r="M49" s="125">
        <v>41.405999999999999</v>
      </c>
      <c r="N49" s="125">
        <v>55.811</v>
      </c>
      <c r="O49" s="125">
        <v>36.682000000000002</v>
      </c>
      <c r="P49" s="125">
        <v>63.719000000000001</v>
      </c>
      <c r="Q49" s="125">
        <v>40.344999999999999</v>
      </c>
      <c r="R49" s="125">
        <v>56.372</v>
      </c>
      <c r="S49" s="125">
        <v>32.723999999999997</v>
      </c>
      <c r="T49" s="125">
        <v>45.140999999999998</v>
      </c>
      <c r="U49" s="125">
        <v>32.804000000000002</v>
      </c>
      <c r="V49" s="125">
        <v>30.306999999999999</v>
      </c>
      <c r="W49" s="125">
        <v>19.088000000000001</v>
      </c>
      <c r="X49" s="125">
        <v>52.872999999999998</v>
      </c>
      <c r="Y49" s="125">
        <v>32.768999999999998</v>
      </c>
      <c r="Z49" s="125">
        <v>35.582999999999998</v>
      </c>
      <c r="AA49" s="125">
        <v>38.078000000000003</v>
      </c>
      <c r="AB49" s="125">
        <v>40.820999999999998</v>
      </c>
      <c r="AC49" s="125">
        <v>44.557000000000002</v>
      </c>
      <c r="AD49" s="125">
        <v>37.765999999999998</v>
      </c>
      <c r="AE49" s="125">
        <v>29.111000000000001</v>
      </c>
      <c r="AF49" s="125">
        <v>39.033000000000001</v>
      </c>
      <c r="AG49" s="125">
        <v>21.359000000000002</v>
      </c>
      <c r="AH49" s="125">
        <v>53.018999999999998</v>
      </c>
      <c r="AI49" s="173">
        <v>45.912999999999997</v>
      </c>
      <c r="AJ49" s="173">
        <v>34.155999999999999</v>
      </c>
      <c r="AK49" s="173">
        <v>24.116</v>
      </c>
      <c r="AL49" s="173">
        <v>71.756</v>
      </c>
      <c r="AM49" s="173">
        <v>41.033999999999999</v>
      </c>
      <c r="AN49" s="173"/>
      <c r="AO49" s="173"/>
      <c r="AP49" s="173"/>
      <c r="AQ49" s="173"/>
      <c r="AR49" s="173"/>
      <c r="AS49" s="173"/>
      <c r="AT49" s="173"/>
      <c r="AU49" s="173"/>
      <c r="AV49" s="173"/>
      <c r="AW49" s="173"/>
      <c r="AX49" s="173"/>
      <c r="AY49" s="173"/>
      <c r="ALQ49" s="2" t="e">
        <v>#N/A</v>
      </c>
    </row>
    <row r="50" spans="1:1005" ht="15" x14ac:dyDescent="0.25">
      <c r="A50" s="248">
        <v>44835</v>
      </c>
      <c r="B50" s="138"/>
      <c r="C50" s="138"/>
      <c r="D50" s="138">
        <v>38.25</v>
      </c>
      <c r="E50" s="124">
        <v>57.347999999999999</v>
      </c>
      <c r="F50" s="125">
        <v>86.117000000000004</v>
      </c>
      <c r="G50" s="125">
        <v>68.405000000000001</v>
      </c>
      <c r="H50" s="125">
        <v>32.695</v>
      </c>
      <c r="I50" s="125">
        <v>30.177</v>
      </c>
      <c r="J50" s="125">
        <v>30.585000000000001</v>
      </c>
      <c r="K50" s="125">
        <v>46.762</v>
      </c>
      <c r="L50" s="125">
        <v>29.178999999999998</v>
      </c>
      <c r="M50" s="125">
        <v>28.294</v>
      </c>
      <c r="N50" s="125">
        <v>47.578000000000003</v>
      </c>
      <c r="O50" s="125">
        <v>32.892000000000003</v>
      </c>
      <c r="P50" s="125">
        <v>56.743000000000002</v>
      </c>
      <c r="Q50" s="125">
        <v>45.075000000000003</v>
      </c>
      <c r="R50" s="125">
        <v>58.161999999999999</v>
      </c>
      <c r="S50" s="125">
        <v>37.908000000000001</v>
      </c>
      <c r="T50" s="125">
        <v>36.299999999999997</v>
      </c>
      <c r="U50" s="125">
        <v>27.823</v>
      </c>
      <c r="V50" s="125">
        <v>26.812000000000001</v>
      </c>
      <c r="W50" s="125">
        <v>26.405999999999999</v>
      </c>
      <c r="X50" s="125">
        <v>34.112000000000002</v>
      </c>
      <c r="Y50" s="125">
        <v>30.638000000000002</v>
      </c>
      <c r="Z50" s="125">
        <v>48.167000000000002</v>
      </c>
      <c r="AA50" s="125">
        <v>58.508000000000003</v>
      </c>
      <c r="AB50" s="125">
        <v>37.656999999999996</v>
      </c>
      <c r="AC50" s="125">
        <v>38.802999999999997</v>
      </c>
      <c r="AD50" s="125">
        <v>37.024999999999999</v>
      </c>
      <c r="AE50" s="125">
        <v>29.079000000000001</v>
      </c>
      <c r="AF50" s="125">
        <v>37.234000000000002</v>
      </c>
      <c r="AG50" s="125">
        <v>19.773</v>
      </c>
      <c r="AH50" s="125">
        <v>47.609000000000002</v>
      </c>
      <c r="AI50" s="173">
        <v>56.844999999999999</v>
      </c>
      <c r="AJ50" s="173">
        <v>28.882999999999999</v>
      </c>
      <c r="AK50" s="173">
        <v>24.096</v>
      </c>
      <c r="AL50" s="173">
        <v>44.887999999999998</v>
      </c>
      <c r="AM50" s="173">
        <v>34.023000000000003</v>
      </c>
      <c r="AN50" s="173"/>
      <c r="AO50" s="173"/>
      <c r="AP50" s="173"/>
      <c r="AQ50" s="173"/>
      <c r="AR50" s="173"/>
      <c r="AS50" s="173"/>
      <c r="AT50" s="173"/>
      <c r="AU50" s="173"/>
      <c r="AV50" s="173"/>
      <c r="AW50" s="173"/>
      <c r="AX50" s="173"/>
      <c r="AY50" s="173"/>
      <c r="ALQ50" s="2" t="e">
        <v>#N/A</v>
      </c>
    </row>
    <row r="51" spans="1:1005" ht="15" x14ac:dyDescent="0.25">
      <c r="A51" s="248">
        <v>44866</v>
      </c>
      <c r="B51" s="138"/>
      <c r="C51" s="138"/>
      <c r="D51" s="138">
        <v>31.12</v>
      </c>
      <c r="E51" s="124">
        <v>46.302999999999997</v>
      </c>
      <c r="F51" s="125">
        <v>50.231999999999999</v>
      </c>
      <c r="G51" s="125">
        <v>47.149000000000001</v>
      </c>
      <c r="H51" s="125">
        <v>30.628</v>
      </c>
      <c r="I51" s="125">
        <v>23.574000000000002</v>
      </c>
      <c r="J51" s="125">
        <v>24.661999999999999</v>
      </c>
      <c r="K51" s="125">
        <v>39.14</v>
      </c>
      <c r="L51" s="125">
        <v>26.76</v>
      </c>
      <c r="M51" s="125">
        <v>23.802</v>
      </c>
      <c r="N51" s="125">
        <v>36.860999999999997</v>
      </c>
      <c r="O51" s="125">
        <v>29.946000000000002</v>
      </c>
      <c r="P51" s="125">
        <v>43.091999999999999</v>
      </c>
      <c r="Q51" s="125">
        <v>35.395000000000003</v>
      </c>
      <c r="R51" s="125">
        <v>41.203000000000003</v>
      </c>
      <c r="S51" s="125">
        <v>31.09</v>
      </c>
      <c r="T51" s="125">
        <v>28.907</v>
      </c>
      <c r="U51" s="125">
        <v>24.262</v>
      </c>
      <c r="V51" s="125">
        <v>26.539000000000001</v>
      </c>
      <c r="W51" s="125">
        <v>16.402000000000001</v>
      </c>
      <c r="X51" s="125">
        <v>24.106000000000002</v>
      </c>
      <c r="Y51" s="125">
        <v>25.914000000000001</v>
      </c>
      <c r="Z51" s="125">
        <v>36.399000000000001</v>
      </c>
      <c r="AA51" s="125">
        <v>39.307000000000002</v>
      </c>
      <c r="AB51" s="125">
        <v>28.550999999999998</v>
      </c>
      <c r="AC51" s="125">
        <v>33.421999999999997</v>
      </c>
      <c r="AD51" s="125">
        <v>33.814999999999998</v>
      </c>
      <c r="AE51" s="125">
        <v>28.556000000000001</v>
      </c>
      <c r="AF51" s="125">
        <v>30.861000000000001</v>
      </c>
      <c r="AG51" s="125">
        <v>16.692</v>
      </c>
      <c r="AH51" s="125">
        <v>27.603000000000002</v>
      </c>
      <c r="AI51" s="173">
        <v>35.119</v>
      </c>
      <c r="AJ51" s="173">
        <v>27.001999999999999</v>
      </c>
      <c r="AK51" s="173">
        <v>22.177</v>
      </c>
      <c r="AL51" s="173">
        <v>30.779</v>
      </c>
      <c r="AM51" s="173">
        <v>29.013999999999999</v>
      </c>
      <c r="AN51" s="173"/>
      <c r="AO51" s="173"/>
      <c r="AP51" s="173"/>
      <c r="AQ51" s="173"/>
      <c r="AR51" s="173"/>
      <c r="AS51" s="173"/>
      <c r="AT51" s="173"/>
      <c r="AU51" s="173"/>
      <c r="AV51" s="173"/>
      <c r="AW51" s="173"/>
      <c r="AX51" s="173"/>
      <c r="AY51" s="173"/>
      <c r="ALQ51" s="2" t="e">
        <v>#N/A</v>
      </c>
    </row>
    <row r="52" spans="1:1005" ht="15" x14ac:dyDescent="0.25">
      <c r="A52" s="248">
        <v>44896</v>
      </c>
      <c r="B52" s="138"/>
      <c r="C52" s="138"/>
      <c r="D52" s="138">
        <v>25.64</v>
      </c>
      <c r="E52" s="124">
        <v>40.758000000000003</v>
      </c>
      <c r="F52" s="125">
        <v>36.22</v>
      </c>
      <c r="G52" s="125">
        <v>36.226999999999997</v>
      </c>
      <c r="H52" s="125">
        <v>27.614000000000001</v>
      </c>
      <c r="I52" s="125">
        <v>21.581</v>
      </c>
      <c r="J52" s="125">
        <v>22.259</v>
      </c>
      <c r="K52" s="125">
        <v>27.776</v>
      </c>
      <c r="L52" s="125">
        <v>24.422000000000001</v>
      </c>
      <c r="M52" s="125">
        <v>21.959</v>
      </c>
      <c r="N52" s="125">
        <v>31.972000000000001</v>
      </c>
      <c r="O52" s="125">
        <v>25.82</v>
      </c>
      <c r="P52" s="125">
        <v>38.930999999999997</v>
      </c>
      <c r="Q52" s="125">
        <v>31.603999999999999</v>
      </c>
      <c r="R52" s="125">
        <v>34.366999999999997</v>
      </c>
      <c r="S52" s="125">
        <v>29.158999999999999</v>
      </c>
      <c r="T52" s="125">
        <v>26.681999999999999</v>
      </c>
      <c r="U52" s="125">
        <v>21.847000000000001</v>
      </c>
      <c r="V52" s="125">
        <v>22.817</v>
      </c>
      <c r="W52" s="125">
        <v>13.906000000000001</v>
      </c>
      <c r="X52" s="125">
        <v>22.35</v>
      </c>
      <c r="Y52" s="125">
        <v>21.931999999999999</v>
      </c>
      <c r="Z52" s="125">
        <v>27.605</v>
      </c>
      <c r="AA52" s="125">
        <v>28.315999999999999</v>
      </c>
      <c r="AB52" s="125">
        <v>22.64</v>
      </c>
      <c r="AC52" s="125">
        <v>30.716999999999999</v>
      </c>
      <c r="AD52" s="125">
        <v>28.486000000000001</v>
      </c>
      <c r="AE52" s="125">
        <v>24.222999999999999</v>
      </c>
      <c r="AF52" s="125">
        <v>27.792000000000002</v>
      </c>
      <c r="AG52" s="125">
        <v>15.564</v>
      </c>
      <c r="AH52" s="125">
        <v>21.832000000000001</v>
      </c>
      <c r="AI52" s="173">
        <v>27.440999999999999</v>
      </c>
      <c r="AJ52" s="173">
        <v>25.4</v>
      </c>
      <c r="AK52" s="173">
        <v>18.064</v>
      </c>
      <c r="AL52" s="173">
        <v>26.969000000000001</v>
      </c>
      <c r="AM52" s="173">
        <v>27.645</v>
      </c>
      <c r="AN52" s="173"/>
      <c r="AO52" s="173"/>
      <c r="AP52" s="173"/>
      <c r="AQ52" s="173"/>
      <c r="AR52" s="173"/>
      <c r="AS52" s="173"/>
      <c r="AT52" s="173"/>
      <c r="AU52" s="173"/>
      <c r="AV52" s="173"/>
      <c r="AW52" s="173"/>
      <c r="AX52" s="173"/>
      <c r="AY52" s="173"/>
      <c r="ALQ52" s="2" t="e">
        <v>#N/A</v>
      </c>
    </row>
    <row r="53" spans="1:1005" ht="15" x14ac:dyDescent="0.25">
      <c r="A53" s="248">
        <v>44927</v>
      </c>
      <c r="B53" s="138"/>
      <c r="C53" s="138"/>
      <c r="D53" s="138">
        <v>24.31</v>
      </c>
      <c r="E53" s="124">
        <v>36.5</v>
      </c>
      <c r="F53" s="125">
        <v>31.312000000000001</v>
      </c>
      <c r="G53" s="125">
        <v>30.559000000000001</v>
      </c>
      <c r="H53" s="125">
        <v>24.544</v>
      </c>
      <c r="I53" s="125">
        <v>19.356999999999999</v>
      </c>
      <c r="J53" s="125">
        <v>19.952000000000002</v>
      </c>
      <c r="K53" s="125">
        <v>22.02</v>
      </c>
      <c r="L53" s="125">
        <v>21.398</v>
      </c>
      <c r="M53" s="125">
        <v>20.001000000000001</v>
      </c>
      <c r="N53" s="125">
        <v>28.611000000000001</v>
      </c>
      <c r="O53" s="125">
        <v>22.984999999999999</v>
      </c>
      <c r="P53" s="125">
        <v>33.932000000000002</v>
      </c>
      <c r="Q53" s="125">
        <v>27.166</v>
      </c>
      <c r="R53" s="125">
        <v>30.869</v>
      </c>
      <c r="S53" s="125">
        <v>25.132999999999999</v>
      </c>
      <c r="T53" s="125">
        <v>25.847000000000001</v>
      </c>
      <c r="U53" s="125">
        <v>19.556999999999999</v>
      </c>
      <c r="V53" s="125">
        <v>20.158999999999999</v>
      </c>
      <c r="W53" s="125">
        <v>12.56</v>
      </c>
      <c r="X53" s="125">
        <v>19.826000000000001</v>
      </c>
      <c r="Y53" s="125">
        <v>22.824999999999999</v>
      </c>
      <c r="Z53" s="125">
        <v>23.869</v>
      </c>
      <c r="AA53" s="125">
        <v>25.375</v>
      </c>
      <c r="AB53" s="125">
        <v>19.611999999999998</v>
      </c>
      <c r="AC53" s="125">
        <v>27.672000000000001</v>
      </c>
      <c r="AD53" s="125">
        <v>25.068000000000001</v>
      </c>
      <c r="AE53" s="125">
        <v>21.548999999999999</v>
      </c>
      <c r="AF53" s="125">
        <v>25.131</v>
      </c>
      <c r="AG53" s="125">
        <v>14.019</v>
      </c>
      <c r="AH53" s="125">
        <v>19.207999999999998</v>
      </c>
      <c r="AI53" s="173">
        <v>24.14</v>
      </c>
      <c r="AJ53" s="173">
        <v>23.306999999999999</v>
      </c>
      <c r="AK53" s="173">
        <v>15.696999999999999</v>
      </c>
      <c r="AL53" s="173">
        <v>24.068000000000001</v>
      </c>
      <c r="AM53" s="173">
        <v>26.768999999999998</v>
      </c>
      <c r="AN53" s="173"/>
      <c r="AO53" s="173"/>
      <c r="AP53" s="173"/>
      <c r="AQ53" s="173"/>
      <c r="AR53" s="173"/>
      <c r="AS53" s="173"/>
      <c r="AT53" s="173"/>
      <c r="AU53" s="173"/>
      <c r="AV53" s="173"/>
      <c r="AW53" s="173"/>
      <c r="AX53" s="173"/>
      <c r="AY53" s="173"/>
      <c r="ALQ53" s="2" t="e">
        <v>#N/A</v>
      </c>
    </row>
    <row r="54" spans="1:1005" ht="15" x14ac:dyDescent="0.25">
      <c r="A54" s="248">
        <v>44958</v>
      </c>
      <c r="B54" s="138"/>
      <c r="C54" s="138"/>
      <c r="D54" s="138">
        <v>22.39</v>
      </c>
      <c r="E54" s="124">
        <v>30.347000000000001</v>
      </c>
      <c r="F54" s="125">
        <v>40.055999999999997</v>
      </c>
      <c r="G54" s="125">
        <v>27.908999999999999</v>
      </c>
      <c r="H54" s="125">
        <v>20.068999999999999</v>
      </c>
      <c r="I54" s="125">
        <v>15.938000000000001</v>
      </c>
      <c r="J54" s="125">
        <v>16.91</v>
      </c>
      <c r="K54" s="125">
        <v>19.030999999999999</v>
      </c>
      <c r="L54" s="125">
        <v>18.277999999999999</v>
      </c>
      <c r="M54" s="125">
        <v>18.434000000000001</v>
      </c>
      <c r="N54" s="125">
        <v>23.314</v>
      </c>
      <c r="O54" s="125">
        <v>22.85</v>
      </c>
      <c r="P54" s="125">
        <v>30.204999999999998</v>
      </c>
      <c r="Q54" s="125">
        <v>22.186</v>
      </c>
      <c r="R54" s="125">
        <v>26.536000000000001</v>
      </c>
      <c r="S54" s="125">
        <v>24.238</v>
      </c>
      <c r="T54" s="125">
        <v>25.806999999999999</v>
      </c>
      <c r="U54" s="125">
        <v>19.248999999999999</v>
      </c>
      <c r="V54" s="125">
        <v>16.52</v>
      </c>
      <c r="W54" s="125">
        <v>15.539</v>
      </c>
      <c r="X54" s="125">
        <v>16.431000000000001</v>
      </c>
      <c r="Y54" s="125">
        <v>19.568000000000001</v>
      </c>
      <c r="Z54" s="125">
        <v>19.236999999999998</v>
      </c>
      <c r="AA54" s="125">
        <v>23.189</v>
      </c>
      <c r="AB54" s="125">
        <v>16.007000000000001</v>
      </c>
      <c r="AC54" s="125">
        <v>23.388999999999999</v>
      </c>
      <c r="AD54" s="125">
        <v>20.478999999999999</v>
      </c>
      <c r="AE54" s="125">
        <v>17.73</v>
      </c>
      <c r="AF54" s="125">
        <v>20.738</v>
      </c>
      <c r="AG54" s="125">
        <v>11.653</v>
      </c>
      <c r="AH54" s="125">
        <v>18.18</v>
      </c>
      <c r="AI54" s="173">
        <v>22.815999999999999</v>
      </c>
      <c r="AJ54" s="173">
        <v>19.382000000000001</v>
      </c>
      <c r="AK54" s="173">
        <v>13.13</v>
      </c>
      <c r="AL54" s="173">
        <v>20.154</v>
      </c>
      <c r="AM54" s="173">
        <v>20.541</v>
      </c>
      <c r="AN54" s="173"/>
      <c r="AO54" s="173"/>
      <c r="AP54" s="173"/>
      <c r="AQ54" s="173"/>
      <c r="AR54" s="173"/>
      <c r="AS54" s="173"/>
      <c r="AT54" s="173"/>
      <c r="AU54" s="173"/>
      <c r="AV54" s="173"/>
      <c r="AW54" s="173"/>
      <c r="AX54" s="173"/>
      <c r="AY54" s="173"/>
      <c r="ALQ54" s="2" t="e">
        <v>#N/A</v>
      </c>
    </row>
    <row r="55" spans="1:1005" ht="15" x14ac:dyDescent="0.25">
      <c r="A55" s="248">
        <v>44986</v>
      </c>
      <c r="B55" s="138"/>
      <c r="C55" s="138"/>
      <c r="D55" s="164">
        <v>36.020000000000003</v>
      </c>
      <c r="E55" s="124">
        <v>44.295999999999999</v>
      </c>
      <c r="F55" s="125">
        <v>71.3</v>
      </c>
      <c r="G55" s="125">
        <v>32.682000000000002</v>
      </c>
      <c r="H55" s="125">
        <v>28.24</v>
      </c>
      <c r="I55" s="125">
        <v>42.412999999999997</v>
      </c>
      <c r="J55" s="125">
        <v>26.786000000000001</v>
      </c>
      <c r="K55" s="125">
        <v>27.51</v>
      </c>
      <c r="L55" s="125">
        <v>28.143999999999998</v>
      </c>
      <c r="M55" s="125">
        <v>32.661999999999999</v>
      </c>
      <c r="N55" s="125">
        <v>41.113999999999997</v>
      </c>
      <c r="O55" s="125">
        <v>49.472999999999999</v>
      </c>
      <c r="P55" s="125">
        <v>40.073</v>
      </c>
      <c r="Q55" s="125">
        <v>39.328000000000003</v>
      </c>
      <c r="R55" s="125">
        <v>39.616999999999997</v>
      </c>
      <c r="S55" s="125">
        <v>32.899000000000001</v>
      </c>
      <c r="T55" s="125">
        <v>29.137</v>
      </c>
      <c r="U55" s="125">
        <v>29.591999999999999</v>
      </c>
      <c r="V55" s="125">
        <v>20.13</v>
      </c>
      <c r="W55" s="125">
        <v>24.827999999999999</v>
      </c>
      <c r="X55" s="125">
        <v>43.921999999999997</v>
      </c>
      <c r="Y55" s="125">
        <v>22.600999999999999</v>
      </c>
      <c r="Z55" s="125">
        <v>26.5</v>
      </c>
      <c r="AA55" s="125">
        <v>55.728000000000002</v>
      </c>
      <c r="AB55" s="125">
        <v>16.318000000000001</v>
      </c>
      <c r="AC55" s="125">
        <v>43.009</v>
      </c>
      <c r="AD55" s="125">
        <v>23.966000000000001</v>
      </c>
      <c r="AE55" s="125">
        <v>31.023</v>
      </c>
      <c r="AF55" s="125">
        <v>37.697000000000003</v>
      </c>
      <c r="AG55" s="125">
        <v>18.509</v>
      </c>
      <c r="AH55" s="125">
        <v>20.053999999999998</v>
      </c>
      <c r="AI55" s="173">
        <v>40.027000000000001</v>
      </c>
      <c r="AJ55" s="173">
        <v>21.212</v>
      </c>
      <c r="AK55" s="173">
        <v>23.17</v>
      </c>
      <c r="AL55" s="173">
        <v>31.765999999999998</v>
      </c>
      <c r="AM55" s="173">
        <v>20.93</v>
      </c>
      <c r="AN55" s="173"/>
      <c r="AO55" s="173"/>
      <c r="AP55" s="173"/>
      <c r="AQ55" s="173"/>
      <c r="AR55" s="173"/>
      <c r="AS55" s="173"/>
      <c r="AT55" s="173"/>
      <c r="AU55" s="173"/>
      <c r="AV55" s="173"/>
      <c r="AW55" s="173"/>
      <c r="AX55" s="173"/>
      <c r="AY55" s="173"/>
      <c r="ALQ55" s="2" t="e">
        <v>#N/A</v>
      </c>
    </row>
    <row r="56" spans="1:1005" ht="15" x14ac:dyDescent="0.25">
      <c r="A56" s="248">
        <v>45017</v>
      </c>
      <c r="B56" s="138"/>
      <c r="C56" s="138"/>
      <c r="D56" s="138">
        <v>77.08</v>
      </c>
      <c r="E56" s="124">
        <v>97.158000000000001</v>
      </c>
      <c r="F56" s="125">
        <v>122.354</v>
      </c>
      <c r="G56" s="125">
        <v>84.236000000000004</v>
      </c>
      <c r="H56" s="125">
        <v>64.194999999999993</v>
      </c>
      <c r="I56" s="125">
        <v>103.84699999999999</v>
      </c>
      <c r="J56" s="125">
        <v>57.594000000000001</v>
      </c>
      <c r="K56" s="125">
        <v>51.731999999999999</v>
      </c>
      <c r="L56" s="125">
        <v>70.474999999999994</v>
      </c>
      <c r="M56" s="125">
        <v>93.281999999999996</v>
      </c>
      <c r="N56" s="125">
        <v>78.322000000000003</v>
      </c>
      <c r="O56" s="125">
        <v>60.954999999999998</v>
      </c>
      <c r="P56" s="125">
        <v>87.932000000000002</v>
      </c>
      <c r="Q56" s="125">
        <v>79.296999999999997</v>
      </c>
      <c r="R56" s="125">
        <v>57.685000000000002</v>
      </c>
      <c r="S56" s="125">
        <v>42.987000000000002</v>
      </c>
      <c r="T56" s="125">
        <v>71.009</v>
      </c>
      <c r="U56" s="125">
        <v>57.081000000000003</v>
      </c>
      <c r="V56" s="125">
        <v>51.070999999999998</v>
      </c>
      <c r="W56" s="125">
        <v>49.225999999999999</v>
      </c>
      <c r="X56" s="125">
        <v>89.25</v>
      </c>
      <c r="Y56" s="125">
        <v>57.548000000000002</v>
      </c>
      <c r="Z56" s="125">
        <v>81.125</v>
      </c>
      <c r="AA56" s="125">
        <v>77.302000000000007</v>
      </c>
      <c r="AB56" s="125">
        <v>49.607999999999997</v>
      </c>
      <c r="AC56" s="125">
        <v>68.162000000000006</v>
      </c>
      <c r="AD56" s="125">
        <v>55.811</v>
      </c>
      <c r="AE56" s="125">
        <v>68.040999999999997</v>
      </c>
      <c r="AF56" s="125">
        <v>80.231999999999999</v>
      </c>
      <c r="AG56" s="125">
        <v>40.518000000000001</v>
      </c>
      <c r="AH56" s="125">
        <v>49.389000000000003</v>
      </c>
      <c r="AI56" s="173">
        <v>74.751999999999995</v>
      </c>
      <c r="AJ56" s="173">
        <v>46.518999999999998</v>
      </c>
      <c r="AK56" s="173">
        <v>40.627000000000002</v>
      </c>
      <c r="AL56" s="173">
        <v>38.360999999999997</v>
      </c>
      <c r="AM56" s="173">
        <v>44.656999999999996</v>
      </c>
      <c r="AN56" s="173"/>
      <c r="AO56" s="173"/>
      <c r="AP56" s="173"/>
      <c r="AQ56" s="173"/>
      <c r="AR56" s="173"/>
      <c r="AS56" s="173"/>
      <c r="AT56" s="173"/>
      <c r="AU56" s="173"/>
      <c r="AV56" s="173"/>
      <c r="AW56" s="173"/>
      <c r="AX56" s="173"/>
      <c r="AY56" s="173"/>
      <c r="ALQ56" s="2" t="e">
        <v>#N/A</v>
      </c>
    </row>
    <row r="57" spans="1:1005" ht="15" x14ac:dyDescent="0.25">
      <c r="A57" s="248">
        <v>45047</v>
      </c>
      <c r="B57" s="138"/>
      <c r="C57" s="138"/>
      <c r="D57" s="138">
        <v>221.07</v>
      </c>
      <c r="E57" s="124">
        <v>380.26600000000002</v>
      </c>
      <c r="F57" s="125">
        <v>326.36200000000002</v>
      </c>
      <c r="G57" s="125">
        <v>292.92399999999998</v>
      </c>
      <c r="H57" s="125">
        <v>141.65</v>
      </c>
      <c r="I57" s="125">
        <v>181.553</v>
      </c>
      <c r="J57" s="125">
        <v>114.08</v>
      </c>
      <c r="K57" s="125">
        <v>158.733</v>
      </c>
      <c r="L57" s="125">
        <v>197.00800000000001</v>
      </c>
      <c r="M57" s="125">
        <v>273.74099999999999</v>
      </c>
      <c r="N57" s="125">
        <v>214.346</v>
      </c>
      <c r="O57" s="125">
        <v>188.053</v>
      </c>
      <c r="P57" s="125">
        <v>345.27</v>
      </c>
      <c r="Q57" s="125">
        <v>311.75299999999999</v>
      </c>
      <c r="R57" s="125">
        <v>190.14099999999999</v>
      </c>
      <c r="S57" s="125">
        <v>190.31800000000001</v>
      </c>
      <c r="T57" s="125">
        <v>219.64</v>
      </c>
      <c r="U57" s="125">
        <v>238.52799999999999</v>
      </c>
      <c r="V57" s="125">
        <v>72.736999999999995</v>
      </c>
      <c r="W57" s="125">
        <v>147.185</v>
      </c>
      <c r="X57" s="125">
        <v>208.17</v>
      </c>
      <c r="Y57" s="125">
        <v>243.649</v>
      </c>
      <c r="Z57" s="125">
        <v>205.77099999999999</v>
      </c>
      <c r="AA57" s="125">
        <v>214.548</v>
      </c>
      <c r="AB57" s="125">
        <v>236.108</v>
      </c>
      <c r="AC57" s="125">
        <v>273.37400000000002</v>
      </c>
      <c r="AD57" s="125">
        <v>108.874</v>
      </c>
      <c r="AE57" s="125">
        <v>142.18600000000001</v>
      </c>
      <c r="AF57" s="125">
        <v>119.76</v>
      </c>
      <c r="AG57" s="125">
        <v>104.179</v>
      </c>
      <c r="AH57" s="125">
        <v>222.43600000000001</v>
      </c>
      <c r="AI57" s="173">
        <v>181.03800000000001</v>
      </c>
      <c r="AJ57" s="173">
        <v>105.92100000000001</v>
      </c>
      <c r="AK57" s="173">
        <v>145.67099999999999</v>
      </c>
      <c r="AL57" s="173">
        <v>134.06</v>
      </c>
      <c r="AM57" s="173">
        <v>446.45400000000001</v>
      </c>
      <c r="AN57" s="173"/>
      <c r="AO57" s="173"/>
      <c r="AP57" s="173"/>
      <c r="AQ57" s="173"/>
      <c r="AR57" s="173"/>
      <c r="AS57" s="173"/>
      <c r="AT57" s="173"/>
      <c r="AU57" s="173"/>
      <c r="AV57" s="173"/>
      <c r="AW57" s="173"/>
      <c r="AX57" s="173"/>
      <c r="AY57" s="173"/>
      <c r="ALQ57" s="2" t="e">
        <v>#N/A</v>
      </c>
    </row>
    <row r="58" spans="1:1005" ht="15" x14ac:dyDescent="0.25">
      <c r="A58" s="248">
        <v>45078</v>
      </c>
      <c r="B58" s="138"/>
      <c r="C58" s="138"/>
      <c r="D58" s="138">
        <v>261.05</v>
      </c>
      <c r="E58" s="124">
        <v>397.59800000000001</v>
      </c>
      <c r="F58" s="125">
        <v>402.69</v>
      </c>
      <c r="G58" s="125">
        <v>277.42599999999999</v>
      </c>
      <c r="H58" s="125">
        <v>175.161</v>
      </c>
      <c r="I58" s="125">
        <v>150.37899999999999</v>
      </c>
      <c r="J58" s="125">
        <v>174.30500000000001</v>
      </c>
      <c r="K58" s="125">
        <v>275.709</v>
      </c>
      <c r="L58" s="125">
        <v>171.69499999999999</v>
      </c>
      <c r="M58" s="125">
        <v>413.55799999999999</v>
      </c>
      <c r="N58" s="125">
        <v>223.869</v>
      </c>
      <c r="O58" s="125">
        <v>543.82299999999998</v>
      </c>
      <c r="P58" s="125">
        <v>314.45600000000002</v>
      </c>
      <c r="Q58" s="125">
        <v>512.41999999999996</v>
      </c>
      <c r="R58" s="125">
        <v>198.45</v>
      </c>
      <c r="S58" s="125">
        <v>338.12900000000002</v>
      </c>
      <c r="T58" s="125">
        <v>161.70099999999999</v>
      </c>
      <c r="U58" s="125">
        <v>196.68899999999999</v>
      </c>
      <c r="V58" s="125">
        <v>54.234999999999999</v>
      </c>
      <c r="W58" s="125">
        <v>221.71199999999999</v>
      </c>
      <c r="X58" s="125">
        <v>142.25399999999999</v>
      </c>
      <c r="Y58" s="125">
        <v>282.88900000000001</v>
      </c>
      <c r="Z58" s="125">
        <v>197.161</v>
      </c>
      <c r="AA58" s="125">
        <v>173.643</v>
      </c>
      <c r="AB58" s="125">
        <v>480.89100000000002</v>
      </c>
      <c r="AC58" s="125">
        <v>275.947</v>
      </c>
      <c r="AD58" s="125">
        <v>249.941</v>
      </c>
      <c r="AE58" s="125">
        <v>426.05900000000003</v>
      </c>
      <c r="AF58" s="125">
        <v>49.106000000000002</v>
      </c>
      <c r="AG58" s="125">
        <v>145.12899999999999</v>
      </c>
      <c r="AH58" s="125">
        <v>332.548</v>
      </c>
      <c r="AI58" s="173">
        <v>322.09699999999998</v>
      </c>
      <c r="AJ58" s="173">
        <v>113.779</v>
      </c>
      <c r="AK58" s="173">
        <v>291.31799999999998</v>
      </c>
      <c r="AL58" s="173">
        <v>366.37400000000002</v>
      </c>
      <c r="AM58" s="173">
        <v>674.35500000000002</v>
      </c>
      <c r="AN58" s="173"/>
      <c r="AO58" s="173"/>
      <c r="AP58" s="173"/>
      <c r="AQ58" s="173"/>
      <c r="AR58" s="173"/>
      <c r="AS58" s="173"/>
      <c r="AT58" s="173"/>
      <c r="AU58" s="173"/>
      <c r="AV58" s="173"/>
      <c r="AW58" s="173"/>
      <c r="AX58" s="173"/>
      <c r="AY58" s="173"/>
      <c r="ALQ58" s="2" t="e">
        <v>#N/A</v>
      </c>
    </row>
    <row r="59" spans="1:1005" ht="15" x14ac:dyDescent="0.25">
      <c r="A59" s="248">
        <v>45108</v>
      </c>
      <c r="B59" s="138"/>
      <c r="C59" s="138"/>
      <c r="D59" s="138">
        <v>116.85</v>
      </c>
      <c r="E59" s="124">
        <v>128.43100000000001</v>
      </c>
      <c r="F59" s="125">
        <v>169.43100000000001</v>
      </c>
      <c r="G59" s="125">
        <v>96.478999999999999</v>
      </c>
      <c r="H59" s="125">
        <v>72.078999999999994</v>
      </c>
      <c r="I59" s="125">
        <v>64.965000000000003</v>
      </c>
      <c r="J59" s="125">
        <v>72.358000000000004</v>
      </c>
      <c r="K59" s="125">
        <v>132.65700000000001</v>
      </c>
      <c r="L59" s="125">
        <v>67.637</v>
      </c>
      <c r="M59" s="125">
        <v>197.91800000000001</v>
      </c>
      <c r="N59" s="125">
        <v>72.009</v>
      </c>
      <c r="O59" s="125">
        <v>502.125</v>
      </c>
      <c r="P59" s="125">
        <v>126.88200000000001</v>
      </c>
      <c r="Q59" s="125">
        <v>189.226</v>
      </c>
      <c r="R59" s="125">
        <v>99.156999999999996</v>
      </c>
      <c r="S59" s="125">
        <v>215.43</v>
      </c>
      <c r="T59" s="125">
        <v>50.771000000000001</v>
      </c>
      <c r="U59" s="125">
        <v>58.207000000000001</v>
      </c>
      <c r="V59" s="125">
        <v>21.766999999999999</v>
      </c>
      <c r="W59" s="125">
        <v>64.927999999999997</v>
      </c>
      <c r="X59" s="125">
        <v>53.436999999999998</v>
      </c>
      <c r="Y59" s="125">
        <v>116.29600000000001</v>
      </c>
      <c r="Z59" s="125">
        <v>75.406999999999996</v>
      </c>
      <c r="AA59" s="125">
        <v>64.087999999999994</v>
      </c>
      <c r="AB59" s="125">
        <v>220.37200000000001</v>
      </c>
      <c r="AC59" s="125">
        <v>145.34700000000001</v>
      </c>
      <c r="AD59" s="125">
        <v>76.73</v>
      </c>
      <c r="AE59" s="125">
        <v>217.315</v>
      </c>
      <c r="AF59" s="125">
        <v>24.809000000000001</v>
      </c>
      <c r="AG59" s="125">
        <v>51.655999999999999</v>
      </c>
      <c r="AH59" s="125">
        <v>106.25</v>
      </c>
      <c r="AI59" s="173">
        <v>100.295</v>
      </c>
      <c r="AJ59" s="173">
        <v>43.878</v>
      </c>
      <c r="AK59" s="173">
        <v>172.28399999999999</v>
      </c>
      <c r="AL59" s="173">
        <v>216.46</v>
      </c>
      <c r="AM59" s="173">
        <v>319.839</v>
      </c>
      <c r="AN59" s="173"/>
      <c r="AO59" s="173"/>
      <c r="AP59" s="173"/>
      <c r="AQ59" s="173"/>
      <c r="AR59" s="173"/>
      <c r="AS59" s="173"/>
      <c r="AT59" s="173"/>
      <c r="AU59" s="173"/>
      <c r="AV59" s="173"/>
      <c r="AW59" s="173"/>
      <c r="AX59" s="173"/>
      <c r="AY59" s="173"/>
      <c r="ALQ59" s="2" t="e">
        <v>#N/A</v>
      </c>
    </row>
    <row r="60" spans="1:1005" ht="15" x14ac:dyDescent="0.25">
      <c r="A60" s="248">
        <v>45139</v>
      </c>
      <c r="B60" s="138"/>
      <c r="C60" s="138"/>
      <c r="D60" s="138">
        <v>63.46</v>
      </c>
      <c r="E60" s="124">
        <v>58.945999999999998</v>
      </c>
      <c r="F60" s="125">
        <v>64.807000000000002</v>
      </c>
      <c r="G60" s="125">
        <v>53.311</v>
      </c>
      <c r="H60" s="125">
        <v>40.972999999999999</v>
      </c>
      <c r="I60" s="125">
        <v>48.615000000000002</v>
      </c>
      <c r="J60" s="125">
        <v>37.646999999999998</v>
      </c>
      <c r="K60" s="125">
        <v>56.024000000000001</v>
      </c>
      <c r="L60" s="125">
        <v>50.924999999999997</v>
      </c>
      <c r="M60" s="125">
        <v>66.626000000000005</v>
      </c>
      <c r="N60" s="125">
        <v>41.21</v>
      </c>
      <c r="O60" s="125">
        <v>136.07300000000001</v>
      </c>
      <c r="P60" s="125">
        <v>52.64</v>
      </c>
      <c r="Q60" s="125">
        <v>79.947000000000003</v>
      </c>
      <c r="R60" s="125">
        <v>46.936</v>
      </c>
      <c r="S60" s="125">
        <v>82.875</v>
      </c>
      <c r="T60" s="125">
        <v>40.292999999999999</v>
      </c>
      <c r="U60" s="125">
        <v>44.470999999999997</v>
      </c>
      <c r="V60" s="125">
        <v>17.347000000000001</v>
      </c>
      <c r="W60" s="125">
        <v>37.552</v>
      </c>
      <c r="X60" s="125">
        <v>33.375</v>
      </c>
      <c r="Y60" s="125">
        <v>54.024000000000001</v>
      </c>
      <c r="Z60" s="125">
        <v>51.444000000000003</v>
      </c>
      <c r="AA60" s="125">
        <v>44.207999999999998</v>
      </c>
      <c r="AB60" s="125">
        <v>76.093999999999994</v>
      </c>
      <c r="AC60" s="125">
        <v>54.302999999999997</v>
      </c>
      <c r="AD60" s="125">
        <v>44.707000000000001</v>
      </c>
      <c r="AE60" s="125">
        <v>65.656999999999996</v>
      </c>
      <c r="AF60" s="125">
        <v>23.638000000000002</v>
      </c>
      <c r="AG60" s="125">
        <v>35.97</v>
      </c>
      <c r="AH60" s="125">
        <v>51.851999999999997</v>
      </c>
      <c r="AI60" s="173">
        <v>42.305999999999997</v>
      </c>
      <c r="AJ60" s="173">
        <v>28.384</v>
      </c>
      <c r="AK60" s="173">
        <v>87.918000000000006</v>
      </c>
      <c r="AL60" s="173">
        <v>82.459000000000003</v>
      </c>
      <c r="AM60" s="173">
        <v>119.94499999999999</v>
      </c>
      <c r="AN60" s="173"/>
      <c r="AO60" s="173"/>
      <c r="AP60" s="173"/>
      <c r="AQ60" s="173"/>
      <c r="AR60" s="173"/>
      <c r="AS60" s="173"/>
      <c r="AT60" s="173"/>
      <c r="AU60" s="173"/>
      <c r="AV60" s="173"/>
      <c r="AW60" s="173"/>
      <c r="AX60" s="173"/>
      <c r="AY60" s="173"/>
      <c r="ALQ60" s="2" t="e">
        <v>#N/A</v>
      </c>
    </row>
    <row r="61" spans="1:1005" ht="15" x14ac:dyDescent="0.25">
      <c r="A61" s="248">
        <v>45170</v>
      </c>
      <c r="B61" s="138"/>
      <c r="C61" s="138"/>
      <c r="D61" s="138">
        <v>38.04</v>
      </c>
      <c r="E61" s="124">
        <v>56.497999999999998</v>
      </c>
      <c r="F61" s="125">
        <v>62.335999999999999</v>
      </c>
      <c r="G61" s="125">
        <v>41.564999999999998</v>
      </c>
      <c r="H61" s="125">
        <v>39.326999999999998</v>
      </c>
      <c r="I61" s="125">
        <v>32.859000000000002</v>
      </c>
      <c r="J61" s="125">
        <v>31.067</v>
      </c>
      <c r="K61" s="125">
        <v>34.773000000000003</v>
      </c>
      <c r="L61" s="125">
        <v>42.488999999999997</v>
      </c>
      <c r="M61" s="125">
        <v>55.801000000000002</v>
      </c>
      <c r="N61" s="125">
        <v>36.720999999999997</v>
      </c>
      <c r="O61" s="125">
        <v>63.753999999999998</v>
      </c>
      <c r="P61" s="125">
        <v>40.414999999999999</v>
      </c>
      <c r="Q61" s="125">
        <v>56.43</v>
      </c>
      <c r="R61" s="125">
        <v>32.744</v>
      </c>
      <c r="S61" s="125">
        <v>45.195999999999998</v>
      </c>
      <c r="T61" s="125">
        <v>33.308999999999997</v>
      </c>
      <c r="U61" s="125">
        <v>30.404</v>
      </c>
      <c r="V61" s="125">
        <v>19.140999999999998</v>
      </c>
      <c r="W61" s="125">
        <v>52.847000000000001</v>
      </c>
      <c r="X61" s="125">
        <v>32.380000000000003</v>
      </c>
      <c r="Y61" s="125">
        <v>35.598999999999997</v>
      </c>
      <c r="Z61" s="125">
        <v>38.084000000000003</v>
      </c>
      <c r="AA61" s="125">
        <v>40.863</v>
      </c>
      <c r="AB61" s="125">
        <v>44.908000000000001</v>
      </c>
      <c r="AC61" s="125">
        <v>37.777999999999999</v>
      </c>
      <c r="AD61" s="125">
        <v>29.158999999999999</v>
      </c>
      <c r="AE61" s="125">
        <v>38.982999999999997</v>
      </c>
      <c r="AF61" s="125">
        <v>21.408999999999999</v>
      </c>
      <c r="AG61" s="125">
        <v>53.069000000000003</v>
      </c>
      <c r="AH61" s="125">
        <v>45.923999999999999</v>
      </c>
      <c r="AI61" s="173">
        <v>34.195999999999998</v>
      </c>
      <c r="AJ61" s="173">
        <v>24.143000000000001</v>
      </c>
      <c r="AK61" s="173">
        <v>71.852000000000004</v>
      </c>
      <c r="AL61" s="173">
        <v>41.076000000000001</v>
      </c>
      <c r="AM61" s="173">
        <v>67.718000000000004</v>
      </c>
      <c r="AN61" s="173"/>
      <c r="AO61" s="173"/>
      <c r="AP61" s="173"/>
      <c r="AQ61" s="173"/>
      <c r="AR61" s="173"/>
      <c r="AS61" s="173"/>
      <c r="AT61" s="173"/>
      <c r="AU61" s="173"/>
      <c r="AV61" s="173"/>
      <c r="AW61" s="173"/>
      <c r="AX61" s="173"/>
      <c r="AY61" s="173"/>
      <c r="ALQ61" s="2" t="e">
        <v>#N/A</v>
      </c>
    </row>
    <row r="62" spans="1:1005" ht="15" x14ac:dyDescent="0.25">
      <c r="A62" s="248">
        <v>45200</v>
      </c>
      <c r="B62" s="138"/>
      <c r="C62" s="138"/>
      <c r="D62" s="138">
        <v>38.25</v>
      </c>
      <c r="E62" s="124">
        <v>86.078999999999994</v>
      </c>
      <c r="F62" s="125">
        <v>68.430000000000007</v>
      </c>
      <c r="G62" s="125">
        <v>32.755000000000003</v>
      </c>
      <c r="H62" s="125">
        <v>30.632000000000001</v>
      </c>
      <c r="I62" s="125">
        <v>30.696000000000002</v>
      </c>
      <c r="J62" s="125">
        <v>46.908000000000001</v>
      </c>
      <c r="K62" s="125">
        <v>29.178999999999998</v>
      </c>
      <c r="L62" s="125">
        <v>28.494</v>
      </c>
      <c r="M62" s="125">
        <v>47.567999999999998</v>
      </c>
      <c r="N62" s="125">
        <v>32.93</v>
      </c>
      <c r="O62" s="125">
        <v>56.777000000000001</v>
      </c>
      <c r="P62" s="125">
        <v>45.344999999999999</v>
      </c>
      <c r="Q62" s="125">
        <v>58.216999999999999</v>
      </c>
      <c r="R62" s="125">
        <v>37.929000000000002</v>
      </c>
      <c r="S62" s="125">
        <v>36.351999999999997</v>
      </c>
      <c r="T62" s="125">
        <v>28.071000000000002</v>
      </c>
      <c r="U62" s="125">
        <v>26.907</v>
      </c>
      <c r="V62" s="125">
        <v>26.456</v>
      </c>
      <c r="W62" s="125">
        <v>34.090000000000003</v>
      </c>
      <c r="X62" s="125">
        <v>31.132999999999999</v>
      </c>
      <c r="Y62" s="125">
        <v>48.183999999999997</v>
      </c>
      <c r="Z62" s="125">
        <v>58.514000000000003</v>
      </c>
      <c r="AA62" s="125">
        <v>37.692</v>
      </c>
      <c r="AB62" s="125">
        <v>38.917999999999999</v>
      </c>
      <c r="AC62" s="125">
        <v>37.036000000000001</v>
      </c>
      <c r="AD62" s="125">
        <v>29.122</v>
      </c>
      <c r="AE62" s="125">
        <v>37.186999999999998</v>
      </c>
      <c r="AF62" s="125">
        <v>19.957999999999998</v>
      </c>
      <c r="AG62" s="125">
        <v>47.652999999999999</v>
      </c>
      <c r="AH62" s="125">
        <v>56.859000000000002</v>
      </c>
      <c r="AI62" s="173">
        <v>28.919</v>
      </c>
      <c r="AJ62" s="173">
        <v>23.966000000000001</v>
      </c>
      <c r="AK62" s="173">
        <v>44.972999999999999</v>
      </c>
      <c r="AL62" s="173">
        <v>34.06</v>
      </c>
      <c r="AM62" s="173">
        <v>57.253999999999998</v>
      </c>
      <c r="AN62" s="173"/>
      <c r="AO62" s="173"/>
      <c r="AP62" s="173"/>
      <c r="AQ62" s="173"/>
      <c r="AR62" s="173"/>
      <c r="AS62" s="173"/>
      <c r="AT62" s="173"/>
      <c r="AU62" s="173"/>
      <c r="AV62" s="173"/>
      <c r="AW62" s="173"/>
      <c r="AX62" s="173"/>
      <c r="AY62" s="173"/>
      <c r="ALQ62" s="2" t="e">
        <v>#N/A</v>
      </c>
    </row>
    <row r="63" spans="1:1005" ht="15" x14ac:dyDescent="0.25">
      <c r="A63" s="248">
        <v>45231</v>
      </c>
      <c r="B63" s="138"/>
      <c r="C63" s="138"/>
      <c r="D63" s="138">
        <v>31.12</v>
      </c>
      <c r="E63" s="124">
        <v>50.204000000000001</v>
      </c>
      <c r="F63" s="125">
        <v>47.168999999999997</v>
      </c>
      <c r="G63" s="125">
        <v>30.681000000000001</v>
      </c>
      <c r="H63" s="125">
        <v>23.739000000000001</v>
      </c>
      <c r="I63" s="125">
        <v>24.748999999999999</v>
      </c>
      <c r="J63" s="125">
        <v>39.253999999999998</v>
      </c>
      <c r="K63" s="125">
        <v>26.759</v>
      </c>
      <c r="L63" s="125">
        <v>23.86</v>
      </c>
      <c r="M63" s="125">
        <v>36.851999999999997</v>
      </c>
      <c r="N63" s="125">
        <v>29.98</v>
      </c>
      <c r="O63" s="125">
        <v>43.121000000000002</v>
      </c>
      <c r="P63" s="125">
        <v>35.512999999999998</v>
      </c>
      <c r="Q63" s="125">
        <v>41.255000000000003</v>
      </c>
      <c r="R63" s="125">
        <v>31.108000000000001</v>
      </c>
      <c r="S63" s="125">
        <v>28.951000000000001</v>
      </c>
      <c r="T63" s="125">
        <v>24.463000000000001</v>
      </c>
      <c r="U63" s="125">
        <v>26.609000000000002</v>
      </c>
      <c r="V63" s="125">
        <v>16.446999999999999</v>
      </c>
      <c r="W63" s="125">
        <v>24.087</v>
      </c>
      <c r="X63" s="125">
        <v>26.05</v>
      </c>
      <c r="Y63" s="125">
        <v>36.414000000000001</v>
      </c>
      <c r="Z63" s="125">
        <v>39.311999999999998</v>
      </c>
      <c r="AA63" s="125">
        <v>28.579000000000001</v>
      </c>
      <c r="AB63" s="125">
        <v>33.600999999999999</v>
      </c>
      <c r="AC63" s="125">
        <v>33.825000000000003</v>
      </c>
      <c r="AD63" s="125">
        <v>28.597000000000001</v>
      </c>
      <c r="AE63" s="125">
        <v>30.821000000000002</v>
      </c>
      <c r="AF63" s="125">
        <v>16.780999999999999</v>
      </c>
      <c r="AG63" s="125">
        <v>27.637</v>
      </c>
      <c r="AH63" s="125">
        <v>35.128999999999998</v>
      </c>
      <c r="AI63" s="173">
        <v>27.027999999999999</v>
      </c>
      <c r="AJ63" s="173">
        <v>22.251999999999999</v>
      </c>
      <c r="AK63" s="173">
        <v>30.835999999999999</v>
      </c>
      <c r="AL63" s="173">
        <v>29.042000000000002</v>
      </c>
      <c r="AM63" s="173">
        <v>46.225000000000001</v>
      </c>
      <c r="AN63" s="173"/>
      <c r="AO63" s="173"/>
      <c r="AP63" s="173"/>
      <c r="AQ63" s="173"/>
      <c r="AR63" s="173"/>
      <c r="AS63" s="173"/>
      <c r="AT63" s="173"/>
      <c r="AU63" s="173"/>
      <c r="AV63" s="173"/>
      <c r="AW63" s="173"/>
      <c r="AX63" s="173"/>
      <c r="AY63" s="173"/>
      <c r="ALQ63" s="2" t="e">
        <v>#N/A</v>
      </c>
    </row>
    <row r="64" spans="1:1005" ht="15" x14ac:dyDescent="0.25">
      <c r="A64" s="248"/>
      <c r="B64" s="138"/>
      <c r="C64" s="138"/>
      <c r="D64" s="138"/>
      <c r="E64" s="124"/>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5"/>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48"/>
      <c r="B65" s="138"/>
      <c r="C65" s="138"/>
      <c r="D65" s="164"/>
      <c r="E65" s="124"/>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5"/>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48"/>
      <c r="B66" s="138"/>
      <c r="C66" s="138"/>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48"/>
      <c r="B67" s="138"/>
      <c r="C67" s="138"/>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48"/>
      <c r="B68" s="138"/>
      <c r="C68" s="138"/>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48"/>
      <c r="B69" s="138"/>
      <c r="C69" s="138"/>
      <c r="D69" s="164"/>
      <c r="E69" s="124"/>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48"/>
      <c r="B70" s="44"/>
      <c r="C70" s="44"/>
      <c r="D70" s="164"/>
      <c r="E70" s="124"/>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5"/>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48"/>
      <c r="B71" s="44"/>
      <c r="C71" s="44"/>
      <c r="D71" s="164"/>
      <c r="E71" s="11"/>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4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4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4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4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4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4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4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4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4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B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8" customWidth="1"/>
    <col min="5" max="30" width="8" style="2" customWidth="1"/>
    <col min="31" max="31" width="8.28515625" style="37" customWidth="1"/>
    <col min="32" max="54" width="8.85546875" style="2" customWidth="1"/>
    <col min="55" max="16384" width="18.7109375" style="2"/>
  </cols>
  <sheetData>
    <row r="1" spans="1:54" s="211" customFormat="1" ht="15" x14ac:dyDescent="0.25">
      <c r="A1" s="205"/>
      <c r="B1" s="323"/>
      <c r="C1" s="323"/>
      <c r="D1" s="323"/>
      <c r="E1" s="323"/>
      <c r="F1" s="323"/>
      <c r="G1" s="323"/>
      <c r="H1" s="323"/>
      <c r="I1" s="323"/>
      <c r="J1" s="323"/>
      <c r="K1" s="323"/>
      <c r="L1" s="323"/>
      <c r="M1" s="323"/>
      <c r="N1" s="323"/>
      <c r="O1" s="323"/>
      <c r="P1" s="323"/>
      <c r="Q1" s="323"/>
      <c r="R1" s="323"/>
      <c r="S1" s="323"/>
      <c r="T1" s="323"/>
      <c r="U1" s="323"/>
      <c r="V1" s="323"/>
      <c r="W1" s="323"/>
      <c r="X1" s="323"/>
      <c r="Y1" s="323"/>
      <c r="Z1" s="323"/>
      <c r="AA1" s="323"/>
      <c r="AB1" s="323"/>
      <c r="AC1" s="323"/>
      <c r="AD1" s="323"/>
      <c r="AE1" s="323"/>
      <c r="AF1" s="323"/>
      <c r="AG1" s="323"/>
      <c r="AH1" s="323"/>
      <c r="AI1" s="254"/>
      <c r="AJ1" s="254"/>
      <c r="AK1" s="254"/>
      <c r="AL1" s="254"/>
      <c r="AM1" s="254"/>
    </row>
    <row r="2" spans="1:54" s="206" customFormat="1" ht="15" x14ac:dyDescent="0.25">
      <c r="A2" s="205"/>
      <c r="B2" s="194" t="s">
        <v>53</v>
      </c>
      <c r="C2" s="194" t="s">
        <v>54</v>
      </c>
      <c r="D2" s="194" t="s">
        <v>55</v>
      </c>
      <c r="E2" s="194">
        <v>1981</v>
      </c>
      <c r="F2" s="194">
        <v>1982</v>
      </c>
      <c r="G2" s="194">
        <v>1983</v>
      </c>
      <c r="H2" s="194">
        <v>1984</v>
      </c>
      <c r="I2" s="194">
        <v>1985</v>
      </c>
      <c r="J2" s="194">
        <v>1986</v>
      </c>
      <c r="K2" s="194">
        <v>1987</v>
      </c>
      <c r="L2" s="194">
        <v>1988</v>
      </c>
      <c r="M2" s="194">
        <v>1989</v>
      </c>
      <c r="N2" s="194">
        <v>1990</v>
      </c>
      <c r="O2" s="194">
        <v>1991</v>
      </c>
      <c r="P2" s="194">
        <v>1992</v>
      </c>
      <c r="Q2" s="194">
        <v>1993</v>
      </c>
      <c r="R2" s="194">
        <v>1994</v>
      </c>
      <c r="S2" s="194">
        <v>1995</v>
      </c>
      <c r="T2" s="194">
        <v>1996</v>
      </c>
      <c r="U2" s="194">
        <v>1997</v>
      </c>
      <c r="V2" s="194">
        <v>1998</v>
      </c>
      <c r="W2" s="194">
        <v>1999</v>
      </c>
      <c r="X2" s="194">
        <v>2000</v>
      </c>
      <c r="Y2" s="194">
        <v>2001</v>
      </c>
      <c r="Z2" s="194">
        <v>2002</v>
      </c>
      <c r="AA2" s="194">
        <v>2003</v>
      </c>
      <c r="AB2" s="194">
        <v>2004</v>
      </c>
      <c r="AC2" s="194">
        <v>2005</v>
      </c>
      <c r="AD2" s="194">
        <v>2006</v>
      </c>
      <c r="AE2" s="212">
        <v>2007</v>
      </c>
      <c r="AF2" s="194">
        <v>2008</v>
      </c>
      <c r="AG2" s="194">
        <v>2009</v>
      </c>
      <c r="AH2" s="194">
        <v>2010</v>
      </c>
      <c r="AI2" s="254">
        <v>2011</v>
      </c>
      <c r="AJ2" s="254">
        <v>2012</v>
      </c>
      <c r="AK2" s="254">
        <v>2013</v>
      </c>
      <c r="AL2" s="254">
        <v>2014</v>
      </c>
      <c r="AM2" s="254">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07"/>
      <c r="B3" s="14" t="s">
        <v>71</v>
      </c>
      <c r="C3" s="14" t="s">
        <v>72</v>
      </c>
      <c r="D3" s="14" t="s">
        <v>73</v>
      </c>
      <c r="E3" s="14" t="s">
        <v>74</v>
      </c>
      <c r="F3" s="14" t="s">
        <v>75</v>
      </c>
      <c r="G3" s="14" t="s">
        <v>76</v>
      </c>
      <c r="H3" s="14" t="s">
        <v>77</v>
      </c>
      <c r="I3" s="14" t="s">
        <v>78</v>
      </c>
      <c r="J3" s="14" t="s">
        <v>79</v>
      </c>
      <c r="K3" s="14" t="s">
        <v>80</v>
      </c>
      <c r="L3" s="14" t="s">
        <v>81</v>
      </c>
      <c r="M3" s="14" t="s">
        <v>82</v>
      </c>
      <c r="N3" s="14" t="s">
        <v>83</v>
      </c>
      <c r="O3" s="14" t="s">
        <v>84</v>
      </c>
      <c r="P3" s="14" t="s">
        <v>85</v>
      </c>
      <c r="Q3" s="14" t="s">
        <v>86</v>
      </c>
      <c r="R3" s="14" t="s">
        <v>87</v>
      </c>
      <c r="S3" s="14" t="s">
        <v>88</v>
      </c>
      <c r="T3" s="14" t="s">
        <v>89</v>
      </c>
      <c r="U3" s="14" t="s">
        <v>90</v>
      </c>
      <c r="V3" s="14" t="s">
        <v>91</v>
      </c>
      <c r="W3" s="14" t="s">
        <v>92</v>
      </c>
      <c r="X3" s="14" t="s">
        <v>93</v>
      </c>
      <c r="Y3" s="14" t="s">
        <v>94</v>
      </c>
      <c r="Z3" s="14" t="s">
        <v>95</v>
      </c>
      <c r="AA3" s="14" t="s">
        <v>96</v>
      </c>
      <c r="AB3" s="14" t="s">
        <v>97</v>
      </c>
      <c r="AC3" s="14" t="s">
        <v>98</v>
      </c>
      <c r="AD3" s="14" t="s">
        <v>99</v>
      </c>
      <c r="AE3" s="14" t="s">
        <v>100</v>
      </c>
      <c r="AF3" s="14" t="s">
        <v>101</v>
      </c>
      <c r="AG3" s="14" t="s">
        <v>102</v>
      </c>
      <c r="AH3" s="14" t="s">
        <v>103</v>
      </c>
      <c r="AI3" s="14" t="s">
        <v>163</v>
      </c>
      <c r="AJ3" s="14" t="s">
        <v>168</v>
      </c>
      <c r="AK3" s="14" t="s">
        <v>169</v>
      </c>
      <c r="AL3" s="14" t="s">
        <v>170</v>
      </c>
      <c r="AM3" s="14"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s="215" customFormat="1" ht="15" x14ac:dyDescent="0.25">
      <c r="A4" s="208">
        <v>43435</v>
      </c>
      <c r="B4" s="92"/>
      <c r="C4" s="92"/>
      <c r="D4" s="213">
        <v>21</v>
      </c>
      <c r="E4" s="213">
        <v>21.457999999999998</v>
      </c>
      <c r="F4" s="213">
        <v>21.02</v>
      </c>
      <c r="G4" s="213">
        <v>21.001000000000001</v>
      </c>
      <c r="H4" s="213">
        <v>21.582999999999998</v>
      </c>
      <c r="I4" s="213">
        <v>21</v>
      </c>
      <c r="J4" s="213">
        <v>20.998999999999999</v>
      </c>
      <c r="K4" s="213">
        <v>20.998000000000001</v>
      </c>
      <c r="L4" s="213">
        <v>21</v>
      </c>
      <c r="M4" s="213">
        <v>20.998999999999999</v>
      </c>
      <c r="N4" s="213">
        <v>20.998999999999999</v>
      </c>
      <c r="O4" s="213">
        <v>21.01</v>
      </c>
      <c r="P4" s="213">
        <v>20.998999999999999</v>
      </c>
      <c r="Q4" s="213">
        <v>20.998999999999999</v>
      </c>
      <c r="R4" s="213">
        <v>21</v>
      </c>
      <c r="S4" s="213">
        <v>20.998999999999999</v>
      </c>
      <c r="T4" s="213">
        <v>20.998000000000001</v>
      </c>
      <c r="U4" s="213">
        <v>21</v>
      </c>
      <c r="V4" s="213">
        <v>20.998999999999999</v>
      </c>
      <c r="W4" s="213">
        <v>21.003</v>
      </c>
      <c r="X4" s="213">
        <v>21</v>
      </c>
      <c r="Y4" s="213">
        <v>20.998000000000001</v>
      </c>
      <c r="Z4" s="213">
        <v>21</v>
      </c>
      <c r="AA4" s="213">
        <v>20.997</v>
      </c>
      <c r="AB4" s="213">
        <v>20.998999999999999</v>
      </c>
      <c r="AC4" s="213">
        <v>21</v>
      </c>
      <c r="AD4" s="213">
        <v>21</v>
      </c>
      <c r="AE4" s="213">
        <v>21.013999999999999</v>
      </c>
      <c r="AF4" s="213">
        <v>21</v>
      </c>
      <c r="AG4" s="213">
        <v>21</v>
      </c>
      <c r="AH4" s="214">
        <v>20.998999999999999</v>
      </c>
      <c r="AI4" s="215">
        <v>22.257000000000001</v>
      </c>
      <c r="AJ4" s="215">
        <v>20.998000000000001</v>
      </c>
      <c r="AK4" s="215">
        <v>21</v>
      </c>
      <c r="AL4" s="215">
        <v>20.998999999999999</v>
      </c>
      <c r="AM4" s="215">
        <v>21.001999999999999</v>
      </c>
    </row>
    <row r="5" spans="1:54" ht="15" x14ac:dyDescent="0.25">
      <c r="A5" s="208">
        <v>43466</v>
      </c>
      <c r="B5" s="163"/>
      <c r="C5" s="163"/>
      <c r="D5" s="166">
        <v>18</v>
      </c>
      <c r="E5" s="124">
        <v>20.66</v>
      </c>
      <c r="F5" s="124">
        <v>18.077000000000002</v>
      </c>
      <c r="G5" s="124">
        <v>18.035</v>
      </c>
      <c r="H5" s="124">
        <v>20.222000000000001</v>
      </c>
      <c r="I5" s="124">
        <v>18.004999999999999</v>
      </c>
      <c r="J5" s="124">
        <v>17.998000000000001</v>
      </c>
      <c r="K5" s="124">
        <v>17.994</v>
      </c>
      <c r="L5" s="124">
        <v>18</v>
      </c>
      <c r="M5" s="124">
        <v>17.998000000000001</v>
      </c>
      <c r="N5" s="124">
        <v>18.021000000000001</v>
      </c>
      <c r="O5" s="124">
        <v>18.012</v>
      </c>
      <c r="P5" s="124">
        <v>17.992999999999999</v>
      </c>
      <c r="Q5" s="124">
        <v>18.263000000000002</v>
      </c>
      <c r="R5" s="124">
        <v>17.997</v>
      </c>
      <c r="S5" s="124">
        <v>17.997</v>
      </c>
      <c r="T5" s="124">
        <v>17.995999999999999</v>
      </c>
      <c r="U5" s="124">
        <v>18.013000000000002</v>
      </c>
      <c r="V5" s="124">
        <v>17.998999999999999</v>
      </c>
      <c r="W5" s="124">
        <v>19.741</v>
      </c>
      <c r="X5" s="124">
        <v>20.745000000000001</v>
      </c>
      <c r="Y5" s="124">
        <v>17.997</v>
      </c>
      <c r="Z5" s="124">
        <v>17.998999999999999</v>
      </c>
      <c r="AA5" s="124">
        <v>17.998999999999999</v>
      </c>
      <c r="AB5" s="124">
        <v>17.998999999999999</v>
      </c>
      <c r="AC5" s="124">
        <v>21.765999999999998</v>
      </c>
      <c r="AD5" s="124">
        <v>18</v>
      </c>
      <c r="AE5" s="124">
        <v>19.39</v>
      </c>
      <c r="AF5" s="124">
        <v>18</v>
      </c>
      <c r="AG5" s="124">
        <v>18</v>
      </c>
      <c r="AH5" s="126">
        <v>17.995999999999999</v>
      </c>
      <c r="AI5" s="173">
        <v>19.884</v>
      </c>
      <c r="AJ5" s="173">
        <v>18.474</v>
      </c>
      <c r="AK5" s="173">
        <v>18.012</v>
      </c>
      <c r="AL5" s="173">
        <v>17.997</v>
      </c>
      <c r="AM5" s="173">
        <v>18.023</v>
      </c>
      <c r="AN5" s="173"/>
      <c r="AO5" s="173"/>
      <c r="AP5" s="173"/>
      <c r="AQ5" s="173"/>
      <c r="AR5" s="173"/>
      <c r="AS5" s="173"/>
      <c r="AT5" s="173"/>
      <c r="AU5" s="173"/>
      <c r="AV5" s="173"/>
      <c r="AW5" s="173"/>
      <c r="AX5" s="173"/>
      <c r="AY5" s="173"/>
    </row>
    <row r="6" spans="1:54" ht="15" x14ac:dyDescent="0.25">
      <c r="A6" s="208">
        <v>43497</v>
      </c>
      <c r="B6" s="163"/>
      <c r="C6" s="163"/>
      <c r="D6" s="166">
        <v>17</v>
      </c>
      <c r="E6" s="124">
        <v>19.501000000000001</v>
      </c>
      <c r="F6" s="124">
        <v>16.419</v>
      </c>
      <c r="G6" s="124">
        <v>16.501000000000001</v>
      </c>
      <c r="H6" s="124">
        <v>16.542999999999999</v>
      </c>
      <c r="I6" s="124">
        <v>16.306999999999999</v>
      </c>
      <c r="J6" s="124">
        <v>27.978999999999999</v>
      </c>
      <c r="K6" s="124">
        <v>19.001000000000001</v>
      </c>
      <c r="L6" s="124">
        <v>15.606999999999999</v>
      </c>
      <c r="M6" s="124">
        <v>15.849</v>
      </c>
      <c r="N6" s="124">
        <v>17.673999999999999</v>
      </c>
      <c r="O6" s="124">
        <v>17.141999999999999</v>
      </c>
      <c r="P6" s="124">
        <v>16.071000000000002</v>
      </c>
      <c r="Q6" s="124">
        <v>17.716000000000001</v>
      </c>
      <c r="R6" s="124">
        <v>15.722</v>
      </c>
      <c r="S6" s="124">
        <v>19.881</v>
      </c>
      <c r="T6" s="124">
        <v>18.762</v>
      </c>
      <c r="U6" s="124">
        <v>15.629</v>
      </c>
      <c r="V6" s="124">
        <v>16.978000000000002</v>
      </c>
      <c r="W6" s="124">
        <v>22.524000000000001</v>
      </c>
      <c r="X6" s="124">
        <v>23.524999999999999</v>
      </c>
      <c r="Y6" s="124">
        <v>18.846</v>
      </c>
      <c r="Z6" s="124">
        <v>15.741</v>
      </c>
      <c r="AA6" s="124">
        <v>20.038</v>
      </c>
      <c r="AB6" s="124">
        <v>15.839</v>
      </c>
      <c r="AC6" s="124">
        <v>19.792000000000002</v>
      </c>
      <c r="AD6" s="124">
        <v>15.673</v>
      </c>
      <c r="AE6" s="124">
        <v>20.199000000000002</v>
      </c>
      <c r="AF6" s="124">
        <v>15.611000000000001</v>
      </c>
      <c r="AG6" s="124">
        <v>17</v>
      </c>
      <c r="AH6" s="126">
        <v>15.601000000000001</v>
      </c>
      <c r="AI6" s="173">
        <v>17.295999999999999</v>
      </c>
      <c r="AJ6" s="173">
        <v>16.812999999999999</v>
      </c>
      <c r="AK6" s="173">
        <v>15.782</v>
      </c>
      <c r="AL6" s="173">
        <v>18.84</v>
      </c>
      <c r="AM6" s="173">
        <v>19.673999999999999</v>
      </c>
      <c r="AN6" s="173"/>
      <c r="AO6" s="173"/>
      <c r="AP6" s="173"/>
      <c r="AQ6" s="173"/>
      <c r="AR6" s="173"/>
      <c r="AS6" s="173"/>
      <c r="AT6" s="173"/>
      <c r="AU6" s="173"/>
      <c r="AV6" s="173"/>
      <c r="AW6" s="173"/>
      <c r="AX6" s="173"/>
      <c r="AY6" s="173"/>
    </row>
    <row r="7" spans="1:54" ht="15" x14ac:dyDescent="0.25">
      <c r="A7" s="208">
        <v>43525</v>
      </c>
      <c r="B7" s="163"/>
      <c r="C7" s="163"/>
      <c r="D7" s="166">
        <v>32</v>
      </c>
      <c r="E7" s="124">
        <v>24.027999999999999</v>
      </c>
      <c r="F7" s="124">
        <v>30.626000000000001</v>
      </c>
      <c r="G7" s="124">
        <v>31.306999999999999</v>
      </c>
      <c r="H7" s="124">
        <v>17.768999999999998</v>
      </c>
      <c r="I7" s="124">
        <v>29.154</v>
      </c>
      <c r="J7" s="124">
        <v>54.947000000000003</v>
      </c>
      <c r="K7" s="124">
        <v>26.393000000000001</v>
      </c>
      <c r="L7" s="124">
        <v>25.518999999999998</v>
      </c>
      <c r="M7" s="124">
        <v>47.292000000000002</v>
      </c>
      <c r="N7" s="124">
        <v>33.146000000000001</v>
      </c>
      <c r="O7" s="124">
        <v>27.779</v>
      </c>
      <c r="P7" s="124">
        <v>28.434999999999999</v>
      </c>
      <c r="Q7" s="124">
        <v>35.235999999999997</v>
      </c>
      <c r="R7" s="124">
        <v>34.215000000000003</v>
      </c>
      <c r="S7" s="124">
        <v>50.545000000000002</v>
      </c>
      <c r="T7" s="124">
        <v>32</v>
      </c>
      <c r="U7" s="124">
        <v>36.021000000000001</v>
      </c>
      <c r="V7" s="124">
        <v>33.637</v>
      </c>
      <c r="W7" s="124">
        <v>33.457999999999998</v>
      </c>
      <c r="X7" s="124">
        <v>30.492000000000001</v>
      </c>
      <c r="Y7" s="124">
        <v>32.295000000000002</v>
      </c>
      <c r="Z7" s="124">
        <v>21.38</v>
      </c>
      <c r="AA7" s="124">
        <v>32.795000000000002</v>
      </c>
      <c r="AB7" s="124">
        <v>50.628999999999998</v>
      </c>
      <c r="AC7" s="124">
        <v>23.553000000000001</v>
      </c>
      <c r="AD7" s="124">
        <v>26.635000000000002</v>
      </c>
      <c r="AE7" s="124">
        <v>50.155999999999999</v>
      </c>
      <c r="AF7" s="124">
        <v>16.89</v>
      </c>
      <c r="AG7" s="124">
        <v>44.99</v>
      </c>
      <c r="AH7" s="126">
        <v>21.158000000000001</v>
      </c>
      <c r="AI7" s="173">
        <v>35.218000000000004</v>
      </c>
      <c r="AJ7" s="173">
        <v>40.173000000000002</v>
      </c>
      <c r="AK7" s="173">
        <v>26.37</v>
      </c>
      <c r="AL7" s="173">
        <v>23.337</v>
      </c>
      <c r="AM7" s="173">
        <v>37.835999999999999</v>
      </c>
      <c r="AN7" s="173"/>
      <c r="AO7" s="173"/>
      <c r="AP7" s="173"/>
      <c r="AQ7" s="173"/>
      <c r="AR7" s="173"/>
      <c r="AS7" s="173"/>
      <c r="AT7" s="173"/>
      <c r="AU7" s="173"/>
      <c r="AV7" s="173"/>
      <c r="AW7" s="173"/>
      <c r="AX7" s="173"/>
      <c r="AY7" s="173"/>
    </row>
    <row r="8" spans="1:54" ht="15" x14ac:dyDescent="0.25">
      <c r="A8" s="208">
        <v>43556</v>
      </c>
      <c r="B8" s="163"/>
      <c r="C8" s="163"/>
      <c r="D8" s="166">
        <v>65</v>
      </c>
      <c r="E8" s="124">
        <v>58.103999999999999</v>
      </c>
      <c r="F8" s="124">
        <v>51.475999999999999</v>
      </c>
      <c r="G8" s="124">
        <v>33.128999999999998</v>
      </c>
      <c r="H8" s="124">
        <v>40.774000000000001</v>
      </c>
      <c r="I8" s="124">
        <v>72.808000000000007</v>
      </c>
      <c r="J8" s="124">
        <v>84.846999999999994</v>
      </c>
      <c r="K8" s="124">
        <v>59.94</v>
      </c>
      <c r="L8" s="124">
        <v>67.147000000000006</v>
      </c>
      <c r="M8" s="124">
        <v>104.764</v>
      </c>
      <c r="N8" s="124">
        <v>73.828999999999994</v>
      </c>
      <c r="O8" s="124">
        <v>48.948</v>
      </c>
      <c r="P8" s="124">
        <v>67.941000000000003</v>
      </c>
      <c r="Q8" s="124">
        <v>92.432000000000002</v>
      </c>
      <c r="R8" s="124">
        <v>60.421999999999997</v>
      </c>
      <c r="S8" s="124">
        <v>59.420999999999999</v>
      </c>
      <c r="T8" s="124">
        <v>82.281999999999996</v>
      </c>
      <c r="U8" s="124">
        <v>71.814999999999998</v>
      </c>
      <c r="V8" s="124">
        <v>52.494</v>
      </c>
      <c r="W8" s="124">
        <v>43.573</v>
      </c>
      <c r="X8" s="124">
        <v>83.763999999999996</v>
      </c>
      <c r="Y8" s="124">
        <v>66.784000000000006</v>
      </c>
      <c r="Z8" s="124">
        <v>53.904000000000003</v>
      </c>
      <c r="AA8" s="124">
        <v>55.296999999999997</v>
      </c>
      <c r="AB8" s="124">
        <v>99.667000000000002</v>
      </c>
      <c r="AC8" s="124">
        <v>59.625</v>
      </c>
      <c r="AD8" s="124">
        <v>82.861000000000004</v>
      </c>
      <c r="AE8" s="124">
        <v>65</v>
      </c>
      <c r="AF8" s="124">
        <v>66.245000000000005</v>
      </c>
      <c r="AG8" s="124">
        <v>80.521000000000001</v>
      </c>
      <c r="AH8" s="126">
        <v>63.491</v>
      </c>
      <c r="AI8" s="173">
        <v>77.760000000000005</v>
      </c>
      <c r="AJ8" s="173">
        <v>84.653000000000006</v>
      </c>
      <c r="AK8" s="173">
        <v>60.85</v>
      </c>
      <c r="AL8" s="173">
        <v>43.933</v>
      </c>
      <c r="AM8" s="173">
        <v>55.536000000000001</v>
      </c>
      <c r="AN8" s="173"/>
      <c r="AO8" s="173"/>
      <c r="AP8" s="173"/>
      <c r="AQ8" s="173"/>
      <c r="AR8" s="173"/>
      <c r="AS8" s="173"/>
      <c r="AT8" s="173"/>
      <c r="AU8" s="173"/>
      <c r="AV8" s="173"/>
      <c r="AW8" s="173"/>
      <c r="AX8" s="173"/>
      <c r="AY8" s="173"/>
    </row>
    <row r="9" spans="1:54" ht="15" x14ac:dyDescent="0.25">
      <c r="A9" s="208">
        <v>43586</v>
      </c>
      <c r="B9" s="163"/>
      <c r="C9" s="163"/>
      <c r="D9" s="166">
        <v>180</v>
      </c>
      <c r="E9" s="124">
        <v>121.227</v>
      </c>
      <c r="F9" s="124">
        <v>183.39699999999999</v>
      </c>
      <c r="G9" s="124">
        <v>122.25700000000001</v>
      </c>
      <c r="H9" s="124">
        <v>405.59800000000001</v>
      </c>
      <c r="I9" s="124">
        <v>278.60300000000001</v>
      </c>
      <c r="J9" s="124">
        <v>207.26900000000001</v>
      </c>
      <c r="K9" s="124">
        <v>187.77500000000001</v>
      </c>
      <c r="L9" s="124">
        <v>150.84800000000001</v>
      </c>
      <c r="M9" s="124">
        <v>175.37899999999999</v>
      </c>
      <c r="N9" s="124">
        <v>134.97900000000001</v>
      </c>
      <c r="O9" s="124">
        <v>125.849</v>
      </c>
      <c r="P9" s="124">
        <v>151.631</v>
      </c>
      <c r="Q9" s="124">
        <v>274.78899999999999</v>
      </c>
      <c r="R9" s="124">
        <v>165.73099999999999</v>
      </c>
      <c r="S9" s="124">
        <v>193.19300000000001</v>
      </c>
      <c r="T9" s="124">
        <v>318.40199999999999</v>
      </c>
      <c r="U9" s="124">
        <v>252.73500000000001</v>
      </c>
      <c r="V9" s="124">
        <v>142.291</v>
      </c>
      <c r="W9" s="124">
        <v>190.38300000000001</v>
      </c>
      <c r="X9" s="124">
        <v>253.33799999999999</v>
      </c>
      <c r="Y9" s="124">
        <v>249.84</v>
      </c>
      <c r="Z9" s="124">
        <v>70.149000000000001</v>
      </c>
      <c r="AA9" s="124">
        <v>136.863</v>
      </c>
      <c r="AB9" s="124">
        <v>195.89599999999999</v>
      </c>
      <c r="AC9" s="124">
        <v>220.80199999999999</v>
      </c>
      <c r="AD9" s="124">
        <v>182.73099999999999</v>
      </c>
      <c r="AE9" s="124">
        <v>164.69399999999999</v>
      </c>
      <c r="AF9" s="124">
        <v>302.762</v>
      </c>
      <c r="AG9" s="124">
        <v>304.64100000000002</v>
      </c>
      <c r="AH9" s="126">
        <v>122.15900000000001</v>
      </c>
      <c r="AI9" s="173">
        <v>180</v>
      </c>
      <c r="AJ9" s="173">
        <v>120.56399999999999</v>
      </c>
      <c r="AK9" s="173">
        <v>154.23599999999999</v>
      </c>
      <c r="AL9" s="173">
        <v>167.57499999999999</v>
      </c>
      <c r="AM9" s="173">
        <v>131.78100000000001</v>
      </c>
      <c r="AN9" s="173"/>
      <c r="AO9" s="173"/>
      <c r="AP9" s="173"/>
      <c r="AQ9" s="173"/>
      <c r="AR9" s="173"/>
      <c r="AS9" s="173"/>
      <c r="AT9" s="173"/>
      <c r="AU9" s="173"/>
      <c r="AV9" s="173"/>
      <c r="AW9" s="173"/>
      <c r="AX9" s="173"/>
      <c r="AY9" s="173"/>
    </row>
    <row r="10" spans="1:54" ht="15" x14ac:dyDescent="0.25">
      <c r="A10" s="208">
        <v>43617</v>
      </c>
      <c r="B10" s="163"/>
      <c r="C10" s="163"/>
      <c r="D10" s="166">
        <v>255</v>
      </c>
      <c r="E10" s="124">
        <v>150.285</v>
      </c>
      <c r="F10" s="124">
        <v>356.911</v>
      </c>
      <c r="G10" s="124">
        <v>348.03800000000001</v>
      </c>
      <c r="H10" s="124">
        <v>669.68799999999999</v>
      </c>
      <c r="I10" s="124">
        <v>346.96800000000002</v>
      </c>
      <c r="J10" s="124">
        <v>314.16500000000002</v>
      </c>
      <c r="K10" s="124">
        <v>193.928</v>
      </c>
      <c r="L10" s="124">
        <v>204.07400000000001</v>
      </c>
      <c r="M10" s="124">
        <v>153.66200000000001</v>
      </c>
      <c r="N10" s="124">
        <v>225.64099999999999</v>
      </c>
      <c r="O10" s="124">
        <v>255</v>
      </c>
      <c r="P10" s="124">
        <v>146.33000000000001</v>
      </c>
      <c r="Q10" s="124">
        <v>420.392</v>
      </c>
      <c r="R10" s="124">
        <v>186.67</v>
      </c>
      <c r="S10" s="124">
        <v>514.68100000000004</v>
      </c>
      <c r="T10" s="124">
        <v>342.06099999999998</v>
      </c>
      <c r="U10" s="124">
        <v>447.565</v>
      </c>
      <c r="V10" s="124">
        <v>171.941</v>
      </c>
      <c r="W10" s="124">
        <v>339.08600000000001</v>
      </c>
      <c r="X10" s="124">
        <v>238.05699999999999</v>
      </c>
      <c r="Y10" s="124">
        <v>207.84100000000001</v>
      </c>
      <c r="Z10" s="124">
        <v>65.361000000000004</v>
      </c>
      <c r="AA10" s="124">
        <v>200.631</v>
      </c>
      <c r="AB10" s="124">
        <v>142.042</v>
      </c>
      <c r="AC10" s="124">
        <v>267.524</v>
      </c>
      <c r="AD10" s="124">
        <v>206.84</v>
      </c>
      <c r="AE10" s="124">
        <v>155.58000000000001</v>
      </c>
      <c r="AF10" s="124">
        <v>637.279</v>
      </c>
      <c r="AG10" s="124">
        <v>336.38499999999999</v>
      </c>
      <c r="AH10" s="126">
        <v>301.68799999999999</v>
      </c>
      <c r="AI10" s="173">
        <v>473.15499999999997</v>
      </c>
      <c r="AJ10" s="173">
        <v>54.475999999999999</v>
      </c>
      <c r="AK10" s="173">
        <v>229.13300000000001</v>
      </c>
      <c r="AL10" s="173">
        <v>306.10199999999998</v>
      </c>
      <c r="AM10" s="173">
        <v>315.928</v>
      </c>
      <c r="AN10" s="173"/>
      <c r="AO10" s="173"/>
      <c r="AP10" s="173"/>
      <c r="AQ10" s="173"/>
      <c r="AR10" s="173"/>
      <c r="AS10" s="173"/>
      <c r="AT10" s="173"/>
      <c r="AU10" s="173"/>
      <c r="AV10" s="173"/>
      <c r="AW10" s="173"/>
      <c r="AX10" s="173"/>
      <c r="AY10" s="173"/>
    </row>
    <row r="11" spans="1:54" ht="15" x14ac:dyDescent="0.25">
      <c r="A11" s="208">
        <v>43647</v>
      </c>
      <c r="B11" s="163"/>
      <c r="C11" s="163"/>
      <c r="D11" s="166">
        <v>90</v>
      </c>
      <c r="E11" s="124">
        <v>55.156999999999996</v>
      </c>
      <c r="F11" s="124">
        <v>201.45500000000001</v>
      </c>
      <c r="G11" s="124">
        <v>211.38900000000001</v>
      </c>
      <c r="H11" s="124">
        <v>305.637</v>
      </c>
      <c r="I11" s="124">
        <v>104.764</v>
      </c>
      <c r="J11" s="124">
        <v>129.702</v>
      </c>
      <c r="K11" s="124">
        <v>63.238</v>
      </c>
      <c r="L11" s="124">
        <v>81.234999999999999</v>
      </c>
      <c r="M11" s="124">
        <v>60.845999999999997</v>
      </c>
      <c r="N11" s="124">
        <v>90</v>
      </c>
      <c r="O11" s="124">
        <v>122.68899999999999</v>
      </c>
      <c r="P11" s="124">
        <v>49.253999999999998</v>
      </c>
      <c r="Q11" s="124">
        <v>189.33</v>
      </c>
      <c r="R11" s="124">
        <v>55.819000000000003</v>
      </c>
      <c r="S11" s="124">
        <v>463.017</v>
      </c>
      <c r="T11" s="124">
        <v>130.99100000000001</v>
      </c>
      <c r="U11" s="124">
        <v>154.624</v>
      </c>
      <c r="V11" s="124">
        <v>81.302000000000007</v>
      </c>
      <c r="W11" s="124">
        <v>203.06399999999999</v>
      </c>
      <c r="X11" s="124">
        <v>64.561999999999998</v>
      </c>
      <c r="Y11" s="124">
        <v>59.274999999999999</v>
      </c>
      <c r="Z11" s="124">
        <v>22.847999999999999</v>
      </c>
      <c r="AA11" s="124">
        <v>54.892000000000003</v>
      </c>
      <c r="AB11" s="124">
        <v>48.601999999999997</v>
      </c>
      <c r="AC11" s="124">
        <v>105.476</v>
      </c>
      <c r="AD11" s="124">
        <v>73.409000000000006</v>
      </c>
      <c r="AE11" s="124">
        <v>52.341999999999999</v>
      </c>
      <c r="AF11" s="124">
        <v>284.86099999999999</v>
      </c>
      <c r="AG11" s="124">
        <v>167.64400000000001</v>
      </c>
      <c r="AH11" s="126">
        <v>88.635999999999996</v>
      </c>
      <c r="AI11" s="173">
        <v>223.26400000000001</v>
      </c>
      <c r="AJ11" s="173">
        <v>22.99</v>
      </c>
      <c r="AK11" s="173">
        <v>75.94</v>
      </c>
      <c r="AL11" s="173">
        <v>95.225999999999999</v>
      </c>
      <c r="AM11" s="173">
        <v>93.421999999999997</v>
      </c>
      <c r="AN11" s="173"/>
      <c r="AO11" s="173"/>
      <c r="AP11" s="173"/>
      <c r="AQ11" s="173"/>
      <c r="AR11" s="173"/>
      <c r="AS11" s="173"/>
      <c r="AT11" s="173"/>
      <c r="AU11" s="173"/>
      <c r="AV11" s="173"/>
      <c r="AW11" s="173"/>
      <c r="AX11" s="173"/>
      <c r="AY11" s="173"/>
    </row>
    <row r="12" spans="1:54" ht="15" x14ac:dyDescent="0.25">
      <c r="A12" s="208">
        <v>43678</v>
      </c>
      <c r="B12" s="163"/>
      <c r="C12" s="163"/>
      <c r="D12" s="166">
        <v>53</v>
      </c>
      <c r="E12" s="124">
        <v>35.296999999999997</v>
      </c>
      <c r="F12" s="124">
        <v>110.57</v>
      </c>
      <c r="G12" s="124">
        <v>86.944000000000003</v>
      </c>
      <c r="H12" s="124">
        <v>130.066</v>
      </c>
      <c r="I12" s="124">
        <v>53</v>
      </c>
      <c r="J12" s="124">
        <v>56.938000000000002</v>
      </c>
      <c r="K12" s="124">
        <v>43.554000000000002</v>
      </c>
      <c r="L12" s="124">
        <v>46.222999999999999</v>
      </c>
      <c r="M12" s="124">
        <v>50.597999999999999</v>
      </c>
      <c r="N12" s="124">
        <v>46.536000000000001</v>
      </c>
      <c r="O12" s="124">
        <v>56.136000000000003</v>
      </c>
      <c r="P12" s="124">
        <v>48.957999999999998</v>
      </c>
      <c r="Q12" s="124">
        <v>70.454999999999998</v>
      </c>
      <c r="R12" s="124">
        <v>35.847000000000001</v>
      </c>
      <c r="S12" s="124">
        <v>137.23400000000001</v>
      </c>
      <c r="T12" s="124">
        <v>56.03</v>
      </c>
      <c r="U12" s="124">
        <v>75.558000000000007</v>
      </c>
      <c r="V12" s="124">
        <v>42.12</v>
      </c>
      <c r="W12" s="124">
        <v>91.007000000000005</v>
      </c>
      <c r="X12" s="124">
        <v>49.204000000000001</v>
      </c>
      <c r="Y12" s="124">
        <v>49.328000000000003</v>
      </c>
      <c r="Z12" s="124">
        <v>19.285</v>
      </c>
      <c r="AA12" s="124">
        <v>38.479999999999997</v>
      </c>
      <c r="AB12" s="124">
        <v>34.872</v>
      </c>
      <c r="AC12" s="124">
        <v>55.869</v>
      </c>
      <c r="AD12" s="124">
        <v>56.762</v>
      </c>
      <c r="AE12" s="124">
        <v>42.993000000000002</v>
      </c>
      <c r="AF12" s="124">
        <v>100.294</v>
      </c>
      <c r="AG12" s="124">
        <v>63.688000000000002</v>
      </c>
      <c r="AH12" s="126">
        <v>54.167999999999999</v>
      </c>
      <c r="AI12" s="173">
        <v>73.869</v>
      </c>
      <c r="AJ12" s="173">
        <v>24.989000000000001</v>
      </c>
      <c r="AK12" s="173">
        <v>51.828000000000003</v>
      </c>
      <c r="AL12" s="173">
        <v>55.106999999999999</v>
      </c>
      <c r="AM12" s="173">
        <v>43.189</v>
      </c>
      <c r="AN12" s="173"/>
      <c r="AO12" s="173"/>
      <c r="AP12" s="173"/>
      <c r="AQ12" s="173"/>
      <c r="AR12" s="173"/>
      <c r="AS12" s="173"/>
      <c r="AT12" s="173"/>
      <c r="AU12" s="173"/>
      <c r="AV12" s="173"/>
      <c r="AW12" s="173"/>
      <c r="AX12" s="173"/>
      <c r="AY12" s="173"/>
    </row>
    <row r="13" spans="1:54" ht="15" x14ac:dyDescent="0.25">
      <c r="A13" s="208">
        <v>43709</v>
      </c>
      <c r="B13" s="163"/>
      <c r="C13" s="163"/>
      <c r="D13" s="166">
        <v>39</v>
      </c>
      <c r="E13" s="124">
        <v>26.527999999999999</v>
      </c>
      <c r="F13" s="124">
        <v>80.25</v>
      </c>
      <c r="G13" s="124">
        <v>39.372999999999998</v>
      </c>
      <c r="H13" s="124">
        <v>66.793000000000006</v>
      </c>
      <c r="I13" s="124">
        <v>52.389000000000003</v>
      </c>
      <c r="J13" s="124">
        <v>56.301000000000002</v>
      </c>
      <c r="K13" s="124">
        <v>33.018000000000001</v>
      </c>
      <c r="L13" s="124">
        <v>41.585999999999999</v>
      </c>
      <c r="M13" s="124">
        <v>31.765999999999998</v>
      </c>
      <c r="N13" s="124">
        <v>33.552999999999997</v>
      </c>
      <c r="O13" s="124">
        <v>32.668999999999997</v>
      </c>
      <c r="P13" s="124">
        <v>38.387</v>
      </c>
      <c r="Q13" s="124">
        <v>53.703000000000003</v>
      </c>
      <c r="R13" s="124">
        <v>31.956</v>
      </c>
      <c r="S13" s="124">
        <v>60.597000000000001</v>
      </c>
      <c r="T13" s="124">
        <v>39.319000000000003</v>
      </c>
      <c r="U13" s="124">
        <v>53.191000000000003</v>
      </c>
      <c r="V13" s="124">
        <v>27.137</v>
      </c>
      <c r="W13" s="124">
        <v>45.545000000000002</v>
      </c>
      <c r="X13" s="124">
        <v>36.054000000000002</v>
      </c>
      <c r="Y13" s="124">
        <v>31.242000000000001</v>
      </c>
      <c r="Z13" s="124">
        <v>20.094999999999999</v>
      </c>
      <c r="AA13" s="124">
        <v>54.396999999999998</v>
      </c>
      <c r="AB13" s="124">
        <v>35.898000000000003</v>
      </c>
      <c r="AC13" s="124">
        <v>33.759</v>
      </c>
      <c r="AD13" s="124">
        <v>37.627000000000002</v>
      </c>
      <c r="AE13" s="124">
        <v>41.095999999999997</v>
      </c>
      <c r="AF13" s="124">
        <v>52</v>
      </c>
      <c r="AG13" s="124">
        <v>39</v>
      </c>
      <c r="AH13" s="126">
        <v>30.099</v>
      </c>
      <c r="AI13" s="173">
        <v>40.811</v>
      </c>
      <c r="AJ13" s="173">
        <v>20.132999999999999</v>
      </c>
      <c r="AK13" s="173">
        <v>62.847999999999999</v>
      </c>
      <c r="AL13" s="173">
        <v>46.652000000000001</v>
      </c>
      <c r="AM13" s="173">
        <v>31.73</v>
      </c>
      <c r="AN13" s="173"/>
      <c r="AO13" s="173"/>
      <c r="AP13" s="173"/>
      <c r="AQ13" s="173"/>
      <c r="AR13" s="173"/>
      <c r="AS13" s="173"/>
      <c r="AT13" s="173"/>
      <c r="AU13" s="173"/>
      <c r="AV13" s="173"/>
      <c r="AW13" s="173"/>
      <c r="AX13" s="173"/>
      <c r="AY13" s="173"/>
    </row>
    <row r="14" spans="1:54" ht="15" x14ac:dyDescent="0.25">
      <c r="A14" s="208">
        <v>43739</v>
      </c>
      <c r="B14" s="163"/>
      <c r="C14" s="163"/>
      <c r="D14" s="166">
        <v>41.67</v>
      </c>
      <c r="E14" s="124">
        <v>30.097999999999999</v>
      </c>
      <c r="F14" s="124">
        <v>55.802999999999997</v>
      </c>
      <c r="G14" s="124">
        <v>37.125</v>
      </c>
      <c r="H14" s="124">
        <v>66.325999999999993</v>
      </c>
      <c r="I14" s="124">
        <v>87.72</v>
      </c>
      <c r="J14" s="124">
        <v>68.861999999999995</v>
      </c>
      <c r="K14" s="124">
        <v>29.145</v>
      </c>
      <c r="L14" s="124">
        <v>35.180999999999997</v>
      </c>
      <c r="M14" s="124">
        <v>34.127000000000002</v>
      </c>
      <c r="N14" s="124">
        <v>57.003999999999998</v>
      </c>
      <c r="O14" s="124">
        <v>30.72</v>
      </c>
      <c r="P14" s="124">
        <v>28.358000000000001</v>
      </c>
      <c r="Q14" s="124">
        <v>51.387999999999998</v>
      </c>
      <c r="R14" s="124">
        <v>31.65</v>
      </c>
      <c r="S14" s="124">
        <v>63.027999999999999</v>
      </c>
      <c r="T14" s="124">
        <v>54.136000000000003</v>
      </c>
      <c r="U14" s="124">
        <v>66.628</v>
      </c>
      <c r="V14" s="124">
        <v>37.487000000000002</v>
      </c>
      <c r="W14" s="124">
        <v>39.631</v>
      </c>
      <c r="X14" s="124">
        <v>34.844999999999999</v>
      </c>
      <c r="Y14" s="124">
        <v>30.942</v>
      </c>
      <c r="Z14" s="124">
        <v>32.433999999999997</v>
      </c>
      <c r="AA14" s="124">
        <v>38.308</v>
      </c>
      <c r="AB14" s="124">
        <v>38.01</v>
      </c>
      <c r="AC14" s="124">
        <v>54.128</v>
      </c>
      <c r="AD14" s="124">
        <v>74.054000000000002</v>
      </c>
      <c r="AE14" s="124">
        <v>44.091000000000001</v>
      </c>
      <c r="AF14" s="124">
        <v>50.091999999999999</v>
      </c>
      <c r="AG14" s="124">
        <v>42.606000000000002</v>
      </c>
      <c r="AH14" s="126">
        <v>33.735999999999997</v>
      </c>
      <c r="AI14" s="173">
        <v>44.570999999999998</v>
      </c>
      <c r="AJ14" s="173">
        <v>21.039000000000001</v>
      </c>
      <c r="AK14" s="173">
        <v>63.587000000000003</v>
      </c>
      <c r="AL14" s="173">
        <v>65.86</v>
      </c>
      <c r="AM14" s="173">
        <v>30.454000000000001</v>
      </c>
      <c r="AN14" s="173"/>
      <c r="AO14" s="173"/>
      <c r="AP14" s="173"/>
      <c r="AQ14" s="173"/>
      <c r="AR14" s="173"/>
      <c r="AS14" s="173"/>
      <c r="AT14" s="173"/>
      <c r="AU14" s="173"/>
      <c r="AV14" s="173"/>
      <c r="AW14" s="173"/>
      <c r="AX14" s="173"/>
      <c r="AY14" s="173"/>
    </row>
    <row r="15" spans="1:54" ht="15" x14ac:dyDescent="0.25">
      <c r="A15" s="208">
        <v>43770</v>
      </c>
      <c r="B15" s="163"/>
      <c r="C15" s="163"/>
      <c r="D15" s="166">
        <v>35.97</v>
      </c>
      <c r="E15" s="124">
        <v>28.295000000000002</v>
      </c>
      <c r="F15" s="124">
        <v>38.545000000000002</v>
      </c>
      <c r="G15" s="124">
        <v>31.58</v>
      </c>
      <c r="H15" s="124">
        <v>51.845999999999997</v>
      </c>
      <c r="I15" s="124">
        <v>49.853999999999999</v>
      </c>
      <c r="J15" s="124">
        <v>47.631</v>
      </c>
      <c r="K15" s="124">
        <v>28.707999999999998</v>
      </c>
      <c r="L15" s="124">
        <v>26.716999999999999</v>
      </c>
      <c r="M15" s="124">
        <v>27.216000000000001</v>
      </c>
      <c r="N15" s="124">
        <v>47.732999999999997</v>
      </c>
      <c r="O15" s="124">
        <v>28.385000000000002</v>
      </c>
      <c r="P15" s="124">
        <v>23.731000000000002</v>
      </c>
      <c r="Q15" s="124">
        <v>39.921999999999997</v>
      </c>
      <c r="R15" s="124">
        <v>28.960999999999999</v>
      </c>
      <c r="S15" s="124">
        <v>46.734000000000002</v>
      </c>
      <c r="T15" s="124">
        <v>39.451999999999998</v>
      </c>
      <c r="U15" s="124">
        <v>45.139000000000003</v>
      </c>
      <c r="V15" s="124">
        <v>32.000999999999998</v>
      </c>
      <c r="W15" s="124">
        <v>31.818000000000001</v>
      </c>
      <c r="X15" s="124">
        <v>29.971</v>
      </c>
      <c r="Y15" s="124">
        <v>30.206</v>
      </c>
      <c r="Z15" s="124">
        <v>19.555</v>
      </c>
      <c r="AA15" s="124">
        <v>27.016999999999999</v>
      </c>
      <c r="AB15" s="124">
        <v>32.729999999999997</v>
      </c>
      <c r="AC15" s="124">
        <v>39.863</v>
      </c>
      <c r="AD15" s="124">
        <v>46.500999999999998</v>
      </c>
      <c r="AE15" s="124">
        <v>32.042999999999999</v>
      </c>
      <c r="AF15" s="124">
        <v>43.447000000000003</v>
      </c>
      <c r="AG15" s="124">
        <v>39.287999999999997</v>
      </c>
      <c r="AH15" s="126">
        <v>33.366</v>
      </c>
      <c r="AI15" s="173">
        <v>36.720999999999997</v>
      </c>
      <c r="AJ15" s="173">
        <v>17.783000000000001</v>
      </c>
      <c r="AK15" s="173">
        <v>38.472999999999999</v>
      </c>
      <c r="AL15" s="173">
        <v>39.466000000000001</v>
      </c>
      <c r="AM15" s="173">
        <v>28.754000000000001</v>
      </c>
      <c r="AN15" s="173"/>
      <c r="AO15" s="173"/>
      <c r="AP15" s="173"/>
      <c r="AQ15" s="173"/>
      <c r="AR15" s="173"/>
      <c r="AS15" s="173"/>
      <c r="AT15" s="173"/>
      <c r="AU15" s="173"/>
      <c r="AV15" s="173"/>
      <c r="AW15" s="173"/>
      <c r="AX15" s="173"/>
      <c r="AY15" s="173"/>
    </row>
    <row r="16" spans="1:54" ht="15" x14ac:dyDescent="0.25">
      <c r="A16" s="208">
        <v>43800</v>
      </c>
      <c r="B16" s="163"/>
      <c r="C16" s="163"/>
      <c r="D16" s="166">
        <v>32.43</v>
      </c>
      <c r="E16" s="124">
        <v>22.956</v>
      </c>
      <c r="F16" s="124">
        <v>34.100999999999999</v>
      </c>
      <c r="G16" s="124">
        <v>30.044</v>
      </c>
      <c r="H16" s="124">
        <v>44.149000000000001</v>
      </c>
      <c r="I16" s="124">
        <v>35.209000000000003</v>
      </c>
      <c r="J16" s="124">
        <v>35.744</v>
      </c>
      <c r="K16" s="124">
        <v>25.18</v>
      </c>
      <c r="L16" s="124">
        <v>24.338999999999999</v>
      </c>
      <c r="M16" s="124">
        <v>24.393999999999998</v>
      </c>
      <c r="N16" s="124">
        <v>33.731999999999999</v>
      </c>
      <c r="O16" s="124">
        <v>26.015999999999998</v>
      </c>
      <c r="P16" s="124">
        <v>21.978000000000002</v>
      </c>
      <c r="Q16" s="124">
        <v>34.749000000000002</v>
      </c>
      <c r="R16" s="124">
        <v>24.315000000000001</v>
      </c>
      <c r="S16" s="124">
        <v>42.691000000000003</v>
      </c>
      <c r="T16" s="124">
        <v>34.606000000000002</v>
      </c>
      <c r="U16" s="124">
        <v>36.201000000000001</v>
      </c>
      <c r="V16" s="124">
        <v>29.379000000000001</v>
      </c>
      <c r="W16" s="124">
        <v>29.288</v>
      </c>
      <c r="X16" s="124">
        <v>26.748000000000001</v>
      </c>
      <c r="Y16" s="124">
        <v>26.117999999999999</v>
      </c>
      <c r="Z16" s="124">
        <v>16.344999999999999</v>
      </c>
      <c r="AA16" s="124">
        <v>25.21</v>
      </c>
      <c r="AB16" s="124">
        <v>25.751999999999999</v>
      </c>
      <c r="AC16" s="124">
        <v>30.033999999999999</v>
      </c>
      <c r="AD16" s="124">
        <v>32.590000000000003</v>
      </c>
      <c r="AE16" s="124">
        <v>24.234000000000002</v>
      </c>
      <c r="AF16" s="124">
        <v>39.567</v>
      </c>
      <c r="AG16" s="124">
        <v>32.628999999999998</v>
      </c>
      <c r="AH16" s="126">
        <v>28.271999999999998</v>
      </c>
      <c r="AI16" s="173">
        <v>32.767000000000003</v>
      </c>
      <c r="AJ16" s="173">
        <v>16.591999999999999</v>
      </c>
      <c r="AK16" s="173">
        <v>30.045999999999999</v>
      </c>
      <c r="AL16" s="173">
        <v>30.16</v>
      </c>
      <c r="AM16" s="173">
        <v>27.209</v>
      </c>
      <c r="AN16" s="173"/>
      <c r="AO16" s="173"/>
      <c r="AP16" s="173"/>
      <c r="AQ16" s="173"/>
      <c r="AR16" s="173"/>
      <c r="AS16" s="173"/>
      <c r="AT16" s="173"/>
      <c r="AU16" s="173"/>
      <c r="AV16" s="173"/>
      <c r="AW16" s="173"/>
      <c r="AX16" s="173"/>
      <c r="AY16" s="173"/>
    </row>
    <row r="17" spans="1:1005" ht="15" x14ac:dyDescent="0.25">
      <c r="A17" s="208">
        <v>43831</v>
      </c>
      <c r="B17" s="163"/>
      <c r="C17" s="163"/>
      <c r="D17" s="166">
        <v>31.25</v>
      </c>
      <c r="E17" s="124">
        <v>19.616</v>
      </c>
      <c r="F17" s="124">
        <v>30.693999999999999</v>
      </c>
      <c r="G17" s="124">
        <v>29.202000000000002</v>
      </c>
      <c r="H17" s="124">
        <v>39.411000000000001</v>
      </c>
      <c r="I17" s="124">
        <v>30.341999999999999</v>
      </c>
      <c r="J17" s="124">
        <v>29.622</v>
      </c>
      <c r="K17" s="124">
        <v>22.260999999999999</v>
      </c>
      <c r="L17" s="124">
        <v>21.86</v>
      </c>
      <c r="M17" s="124">
        <v>21.863</v>
      </c>
      <c r="N17" s="124">
        <v>26.849</v>
      </c>
      <c r="O17" s="124">
        <v>22.734000000000002</v>
      </c>
      <c r="P17" s="124">
        <v>20.035</v>
      </c>
      <c r="Q17" s="124">
        <v>31.161999999999999</v>
      </c>
      <c r="R17" s="124">
        <v>21.635000000000002</v>
      </c>
      <c r="S17" s="124">
        <v>37.183</v>
      </c>
      <c r="T17" s="124">
        <v>29.638000000000002</v>
      </c>
      <c r="U17" s="124">
        <v>32.469000000000001</v>
      </c>
      <c r="V17" s="124">
        <v>25.283999999999999</v>
      </c>
      <c r="W17" s="124">
        <v>28.411999999999999</v>
      </c>
      <c r="X17" s="124">
        <v>23.907</v>
      </c>
      <c r="Y17" s="124">
        <v>23.155000000000001</v>
      </c>
      <c r="Z17" s="124">
        <v>14.666</v>
      </c>
      <c r="AA17" s="124">
        <v>22.317</v>
      </c>
      <c r="AB17" s="124">
        <v>26.434999999999999</v>
      </c>
      <c r="AC17" s="124">
        <v>25.98</v>
      </c>
      <c r="AD17" s="124">
        <v>29.088999999999999</v>
      </c>
      <c r="AE17" s="124">
        <v>20.919</v>
      </c>
      <c r="AF17" s="124">
        <v>35.792999999999999</v>
      </c>
      <c r="AG17" s="124">
        <v>28.7</v>
      </c>
      <c r="AH17" s="126">
        <v>25.105</v>
      </c>
      <c r="AI17" s="173">
        <v>29.914000000000001</v>
      </c>
      <c r="AJ17" s="173">
        <v>14.975</v>
      </c>
      <c r="AK17" s="173">
        <v>26.247</v>
      </c>
      <c r="AL17" s="173">
        <v>26.361999999999998</v>
      </c>
      <c r="AM17" s="173">
        <v>25.065999999999999</v>
      </c>
      <c r="AN17" s="173"/>
      <c r="AO17" s="173"/>
      <c r="AP17" s="173"/>
      <c r="AQ17" s="173"/>
      <c r="AR17" s="173"/>
      <c r="AS17" s="173"/>
      <c r="AT17" s="173"/>
      <c r="AU17" s="173"/>
      <c r="AV17" s="173"/>
      <c r="AW17" s="173"/>
      <c r="AX17" s="173"/>
      <c r="AY17" s="173"/>
    </row>
    <row r="18" spans="1:1005" ht="15" x14ac:dyDescent="0.25">
      <c r="A18" s="208">
        <v>43862</v>
      </c>
      <c r="B18" s="163"/>
      <c r="C18" s="163"/>
      <c r="D18" s="166">
        <v>28.83</v>
      </c>
      <c r="E18" s="124">
        <v>17.120999999999999</v>
      </c>
      <c r="F18" s="124">
        <v>26.940999999999999</v>
      </c>
      <c r="G18" s="124">
        <v>23.241</v>
      </c>
      <c r="H18" s="124">
        <v>33.982999999999997</v>
      </c>
      <c r="I18" s="124">
        <v>43.375</v>
      </c>
      <c r="J18" s="124">
        <v>28.937999999999999</v>
      </c>
      <c r="K18" s="124">
        <v>18.986000000000001</v>
      </c>
      <c r="L18" s="124">
        <v>18.684999999999999</v>
      </c>
      <c r="M18" s="124">
        <v>19.597000000000001</v>
      </c>
      <c r="N18" s="124">
        <v>24.277000000000001</v>
      </c>
      <c r="O18" s="124">
        <v>20.484999999999999</v>
      </c>
      <c r="P18" s="124">
        <v>19.321000000000002</v>
      </c>
      <c r="Q18" s="124">
        <v>26.372</v>
      </c>
      <c r="R18" s="124">
        <v>24.100999999999999</v>
      </c>
      <c r="S18" s="124">
        <v>35</v>
      </c>
      <c r="T18" s="124">
        <v>24.855</v>
      </c>
      <c r="U18" s="124">
        <v>29.11</v>
      </c>
      <c r="V18" s="124">
        <v>26.443000000000001</v>
      </c>
      <c r="W18" s="124">
        <v>29.71</v>
      </c>
      <c r="X18" s="124">
        <v>24.22</v>
      </c>
      <c r="Y18" s="124">
        <v>19.673999999999999</v>
      </c>
      <c r="Z18" s="124">
        <v>18.881</v>
      </c>
      <c r="AA18" s="124">
        <v>19.273</v>
      </c>
      <c r="AB18" s="124">
        <v>23.457000000000001</v>
      </c>
      <c r="AC18" s="124">
        <v>21.791</v>
      </c>
      <c r="AD18" s="124">
        <v>28.448</v>
      </c>
      <c r="AE18" s="124">
        <v>17.655999999999999</v>
      </c>
      <c r="AF18" s="124">
        <v>32.351999999999997</v>
      </c>
      <c r="AG18" s="124">
        <v>24.398</v>
      </c>
      <c r="AH18" s="126">
        <v>21.173999999999999</v>
      </c>
      <c r="AI18" s="173">
        <v>25.835999999999999</v>
      </c>
      <c r="AJ18" s="173">
        <v>12.907999999999999</v>
      </c>
      <c r="AK18" s="173">
        <v>26.891999999999999</v>
      </c>
      <c r="AL18" s="173">
        <v>27.824000000000002</v>
      </c>
      <c r="AM18" s="173">
        <v>22.190999999999999</v>
      </c>
      <c r="AN18" s="173"/>
      <c r="AO18" s="173"/>
      <c r="AP18" s="173"/>
      <c r="AQ18" s="173"/>
      <c r="AR18" s="173"/>
      <c r="AS18" s="173"/>
      <c r="AT18" s="173"/>
      <c r="AU18" s="173"/>
      <c r="AV18" s="173"/>
      <c r="AW18" s="173"/>
      <c r="AX18" s="173"/>
      <c r="AY18" s="173"/>
    </row>
    <row r="19" spans="1:1005" ht="15" x14ac:dyDescent="0.25">
      <c r="A19" s="208">
        <v>43891</v>
      </c>
      <c r="B19" s="163"/>
      <c r="C19" s="163"/>
      <c r="D19" s="166">
        <v>46.35</v>
      </c>
      <c r="E19" s="124">
        <v>29.971</v>
      </c>
      <c r="F19" s="124">
        <v>41.500999999999998</v>
      </c>
      <c r="G19" s="124">
        <v>23.216999999999999</v>
      </c>
      <c r="H19" s="124">
        <v>50.356000000000002</v>
      </c>
      <c r="I19" s="124">
        <v>83.31</v>
      </c>
      <c r="J19" s="124">
        <v>34.671999999999997</v>
      </c>
      <c r="K19" s="124">
        <v>30.077000000000002</v>
      </c>
      <c r="L19" s="124">
        <v>52.744999999999997</v>
      </c>
      <c r="M19" s="124">
        <v>32.057000000000002</v>
      </c>
      <c r="N19" s="124">
        <v>34.884</v>
      </c>
      <c r="O19" s="124">
        <v>35.933</v>
      </c>
      <c r="P19" s="124">
        <v>37.406999999999996</v>
      </c>
      <c r="Q19" s="124">
        <v>48.624000000000002</v>
      </c>
      <c r="R19" s="124">
        <v>56.741999999999997</v>
      </c>
      <c r="S19" s="124">
        <v>47.411999999999999</v>
      </c>
      <c r="T19" s="124">
        <v>50.838000000000001</v>
      </c>
      <c r="U19" s="124">
        <v>47.689</v>
      </c>
      <c r="V19" s="124">
        <v>38.493000000000002</v>
      </c>
      <c r="W19" s="124">
        <v>35.107999999999997</v>
      </c>
      <c r="X19" s="124">
        <v>36.933999999999997</v>
      </c>
      <c r="Y19" s="124">
        <v>24.800999999999998</v>
      </c>
      <c r="Z19" s="124">
        <v>32.046999999999997</v>
      </c>
      <c r="AA19" s="124">
        <v>58.621000000000002</v>
      </c>
      <c r="AB19" s="124">
        <v>27.885999999999999</v>
      </c>
      <c r="AC19" s="124">
        <v>31.524999999999999</v>
      </c>
      <c r="AD19" s="124">
        <v>78.488</v>
      </c>
      <c r="AE19" s="124">
        <v>19.506</v>
      </c>
      <c r="AF19" s="124">
        <v>60.78</v>
      </c>
      <c r="AG19" s="124">
        <v>29.602</v>
      </c>
      <c r="AH19" s="126">
        <v>39.847000000000001</v>
      </c>
      <c r="AI19" s="173">
        <v>51.637</v>
      </c>
      <c r="AJ19" s="173">
        <v>21.454000000000001</v>
      </c>
      <c r="AK19" s="173">
        <v>29.533999999999999</v>
      </c>
      <c r="AL19" s="173">
        <v>53.213999999999999</v>
      </c>
      <c r="AM19" s="173">
        <v>24.605</v>
      </c>
      <c r="AN19" s="173"/>
      <c r="AO19" s="173"/>
      <c r="AP19" s="173"/>
      <c r="AQ19" s="173"/>
      <c r="AR19" s="173"/>
      <c r="AS19" s="173"/>
      <c r="AT19" s="173"/>
      <c r="AU19" s="173"/>
      <c r="AV19" s="173"/>
      <c r="AW19" s="173"/>
      <c r="AX19" s="173"/>
      <c r="AY19" s="173"/>
    </row>
    <row r="20" spans="1:1005" ht="15" x14ac:dyDescent="0.25">
      <c r="A20" s="208">
        <v>43922</v>
      </c>
      <c r="B20" s="163"/>
      <c r="C20" s="163"/>
      <c r="D20" s="166">
        <v>100.63</v>
      </c>
      <c r="E20" s="124">
        <v>54.185000000000002</v>
      </c>
      <c r="F20" s="124">
        <v>51.392000000000003</v>
      </c>
      <c r="G20" s="124">
        <v>56.792000000000002</v>
      </c>
      <c r="H20" s="124">
        <v>119.04600000000001</v>
      </c>
      <c r="I20" s="124">
        <v>146.50399999999999</v>
      </c>
      <c r="J20" s="124">
        <v>121.73</v>
      </c>
      <c r="K20" s="124">
        <v>74.707999999999998</v>
      </c>
      <c r="L20" s="124">
        <v>135.01599999999999</v>
      </c>
      <c r="M20" s="124">
        <v>75.355999999999995</v>
      </c>
      <c r="N20" s="124">
        <v>67.322999999999993</v>
      </c>
      <c r="O20" s="124">
        <v>95.822999999999993</v>
      </c>
      <c r="P20" s="124">
        <v>114.411</v>
      </c>
      <c r="Q20" s="124">
        <v>97.09</v>
      </c>
      <c r="R20" s="124">
        <v>72.986000000000004</v>
      </c>
      <c r="S20" s="124">
        <v>112.22199999999999</v>
      </c>
      <c r="T20" s="124">
        <v>111.334</v>
      </c>
      <c r="U20" s="124">
        <v>79.698999999999998</v>
      </c>
      <c r="V20" s="124">
        <v>55.41</v>
      </c>
      <c r="W20" s="124">
        <v>95.962999999999994</v>
      </c>
      <c r="X20" s="124">
        <v>76.516999999999996</v>
      </c>
      <c r="Y20" s="124">
        <v>66.028000000000006</v>
      </c>
      <c r="Z20" s="124">
        <v>66.344999999999999</v>
      </c>
      <c r="AA20" s="124">
        <v>125.602</v>
      </c>
      <c r="AB20" s="124">
        <v>76.668999999999997</v>
      </c>
      <c r="AC20" s="124">
        <v>107.64100000000001</v>
      </c>
      <c r="AD20" s="124">
        <v>117.96299999999999</v>
      </c>
      <c r="AE20" s="124">
        <v>77.444999999999993</v>
      </c>
      <c r="AF20" s="124">
        <v>102.142</v>
      </c>
      <c r="AG20" s="124">
        <v>77.245000000000005</v>
      </c>
      <c r="AH20" s="126">
        <v>93.843000000000004</v>
      </c>
      <c r="AI20" s="173">
        <v>110.02800000000001</v>
      </c>
      <c r="AJ20" s="173">
        <v>51.722000000000001</v>
      </c>
      <c r="AK20" s="173">
        <v>70.341999999999999</v>
      </c>
      <c r="AL20" s="173">
        <v>92.628</v>
      </c>
      <c r="AM20" s="173">
        <v>62.420999999999999</v>
      </c>
      <c r="AN20" s="173"/>
      <c r="AO20" s="173"/>
      <c r="AP20" s="173"/>
      <c r="AQ20" s="173"/>
      <c r="AR20" s="173"/>
      <c r="AS20" s="173"/>
      <c r="AT20" s="173"/>
      <c r="AU20" s="173"/>
      <c r="AV20" s="173"/>
      <c r="AW20" s="173"/>
      <c r="AX20" s="173"/>
      <c r="AY20" s="173"/>
    </row>
    <row r="21" spans="1:1005" ht="15" x14ac:dyDescent="0.25">
      <c r="A21" s="208">
        <v>43952</v>
      </c>
      <c r="B21" s="163"/>
      <c r="C21" s="163"/>
      <c r="D21" s="166">
        <v>281.23</v>
      </c>
      <c r="E21" s="124">
        <v>199.476</v>
      </c>
      <c r="F21" s="124">
        <v>196.30799999999999</v>
      </c>
      <c r="G21" s="124">
        <v>584.87599999999998</v>
      </c>
      <c r="H21" s="124">
        <v>469.46800000000002</v>
      </c>
      <c r="I21" s="124">
        <v>388.60899999999998</v>
      </c>
      <c r="J21" s="124">
        <v>368.09699999999998</v>
      </c>
      <c r="K21" s="124">
        <v>168.184</v>
      </c>
      <c r="L21" s="124">
        <v>221.09100000000001</v>
      </c>
      <c r="M21" s="124">
        <v>145.21700000000001</v>
      </c>
      <c r="N21" s="124">
        <v>219.232</v>
      </c>
      <c r="O21" s="124">
        <v>242.827</v>
      </c>
      <c r="P21" s="124">
        <v>332.27699999999999</v>
      </c>
      <c r="Q21" s="124">
        <v>263.64299999999997</v>
      </c>
      <c r="R21" s="124">
        <v>244.12899999999999</v>
      </c>
      <c r="S21" s="124">
        <v>422.24</v>
      </c>
      <c r="T21" s="124">
        <v>410.52800000000002</v>
      </c>
      <c r="U21" s="124">
        <v>256.49</v>
      </c>
      <c r="V21" s="124">
        <v>266.19200000000001</v>
      </c>
      <c r="W21" s="124">
        <v>272.91000000000003</v>
      </c>
      <c r="X21" s="124">
        <v>307.13200000000001</v>
      </c>
      <c r="Y21" s="124">
        <v>85.846000000000004</v>
      </c>
      <c r="Z21" s="124">
        <v>193.42599999999999</v>
      </c>
      <c r="AA21" s="124">
        <v>262.63600000000002</v>
      </c>
      <c r="AB21" s="124">
        <v>305.08800000000002</v>
      </c>
      <c r="AC21" s="124">
        <v>256.44099999999997</v>
      </c>
      <c r="AD21" s="124">
        <v>298.32900000000001</v>
      </c>
      <c r="AE21" s="124">
        <v>339.39400000000001</v>
      </c>
      <c r="AF21" s="124">
        <v>344.91399999999999</v>
      </c>
      <c r="AG21" s="124">
        <v>151.78899999999999</v>
      </c>
      <c r="AH21" s="126">
        <v>222.73400000000001</v>
      </c>
      <c r="AI21" s="173">
        <v>149.988</v>
      </c>
      <c r="AJ21" s="173">
        <v>122.84699999999999</v>
      </c>
      <c r="AK21" s="173">
        <v>303.911</v>
      </c>
      <c r="AL21" s="173">
        <v>232.35900000000001</v>
      </c>
      <c r="AM21" s="173">
        <v>123.815</v>
      </c>
      <c r="AN21" s="173"/>
      <c r="AO21" s="173"/>
      <c r="AP21" s="173"/>
      <c r="AQ21" s="173"/>
      <c r="AR21" s="173"/>
      <c r="AS21" s="173"/>
      <c r="AT21" s="173"/>
      <c r="AU21" s="173"/>
      <c r="AV21" s="173"/>
      <c r="AW21" s="173"/>
      <c r="AX21" s="173"/>
      <c r="AY21" s="173"/>
    </row>
    <row r="22" spans="1:1005" ht="15" x14ac:dyDescent="0.25">
      <c r="A22" s="208">
        <v>43983</v>
      </c>
      <c r="B22" s="163"/>
      <c r="C22" s="163"/>
      <c r="D22" s="166">
        <v>314.85000000000002</v>
      </c>
      <c r="E22" s="124">
        <v>359.55200000000002</v>
      </c>
      <c r="F22" s="124">
        <v>465.01600000000002</v>
      </c>
      <c r="G22" s="124">
        <v>819.54100000000005</v>
      </c>
      <c r="H22" s="124">
        <v>474.37400000000002</v>
      </c>
      <c r="I22" s="124">
        <v>456.54199999999997</v>
      </c>
      <c r="J22" s="124">
        <v>335.42599999999999</v>
      </c>
      <c r="K22" s="124">
        <v>200.114</v>
      </c>
      <c r="L22" s="124">
        <v>173.68299999999999</v>
      </c>
      <c r="M22" s="124">
        <v>205.953</v>
      </c>
      <c r="N22" s="124">
        <v>332.80599999999998</v>
      </c>
      <c r="O22" s="124">
        <v>207.24</v>
      </c>
      <c r="P22" s="124">
        <v>465.02300000000002</v>
      </c>
      <c r="Q22" s="124">
        <v>252.06399999999999</v>
      </c>
      <c r="R22" s="124">
        <v>643.06899999999996</v>
      </c>
      <c r="S22" s="124">
        <v>354.6</v>
      </c>
      <c r="T22" s="124">
        <v>610.91999999999996</v>
      </c>
      <c r="U22" s="124">
        <v>241.113</v>
      </c>
      <c r="V22" s="124">
        <v>419.37</v>
      </c>
      <c r="W22" s="124">
        <v>181.38</v>
      </c>
      <c r="X22" s="124">
        <v>236.37100000000001</v>
      </c>
      <c r="Y22" s="124">
        <v>59.523000000000003</v>
      </c>
      <c r="Z22" s="124">
        <v>245.238</v>
      </c>
      <c r="AA22" s="124">
        <v>169.74199999999999</v>
      </c>
      <c r="AB22" s="124">
        <v>336.92700000000002</v>
      </c>
      <c r="AC22" s="124">
        <v>227.69300000000001</v>
      </c>
      <c r="AD22" s="124">
        <v>230.64599999999999</v>
      </c>
      <c r="AE22" s="124">
        <v>582.97199999999998</v>
      </c>
      <c r="AF22" s="124">
        <v>328.26600000000002</v>
      </c>
      <c r="AG22" s="124">
        <v>302.34100000000001</v>
      </c>
      <c r="AH22" s="126">
        <v>530.65300000000002</v>
      </c>
      <c r="AI22" s="173">
        <v>61.756</v>
      </c>
      <c r="AJ22" s="173">
        <v>163.458</v>
      </c>
      <c r="AK22" s="173">
        <v>391.59800000000001</v>
      </c>
      <c r="AL22" s="173">
        <v>381.01900000000001</v>
      </c>
      <c r="AM22" s="173">
        <v>131.09700000000001</v>
      </c>
      <c r="AN22" s="173"/>
      <c r="AO22" s="173"/>
      <c r="AP22" s="173"/>
      <c r="AQ22" s="173"/>
      <c r="AR22" s="173"/>
      <c r="AS22" s="173"/>
      <c r="AT22" s="173"/>
      <c r="AU22" s="173"/>
      <c r="AV22" s="173"/>
      <c r="AW22" s="173"/>
      <c r="AX22" s="173"/>
      <c r="AY22" s="173"/>
    </row>
    <row r="23" spans="1:1005" ht="15" x14ac:dyDescent="0.25">
      <c r="A23" s="208">
        <v>44013</v>
      </c>
      <c r="B23" s="163"/>
      <c r="C23" s="163"/>
      <c r="D23" s="166">
        <v>137.63</v>
      </c>
      <c r="E23" s="124">
        <v>195.262</v>
      </c>
      <c r="F23" s="124">
        <v>248.654</v>
      </c>
      <c r="G23" s="124">
        <v>363.34100000000001</v>
      </c>
      <c r="H23" s="124">
        <v>144.46700000000001</v>
      </c>
      <c r="I23" s="124">
        <v>182.05699999999999</v>
      </c>
      <c r="J23" s="124">
        <v>106.651</v>
      </c>
      <c r="K23" s="124">
        <v>75.031999999999996</v>
      </c>
      <c r="L23" s="124">
        <v>71.798000000000002</v>
      </c>
      <c r="M23" s="124">
        <v>80.150000000000006</v>
      </c>
      <c r="N23" s="124">
        <v>148.018</v>
      </c>
      <c r="O23" s="124">
        <v>77.966999999999999</v>
      </c>
      <c r="P23" s="124">
        <v>216.16499999999999</v>
      </c>
      <c r="Q23" s="124">
        <v>77.570999999999998</v>
      </c>
      <c r="R23" s="124">
        <v>547.77300000000002</v>
      </c>
      <c r="S23" s="124">
        <v>134.21700000000001</v>
      </c>
      <c r="T23" s="124">
        <v>216.53200000000001</v>
      </c>
      <c r="U23" s="124">
        <v>111.74</v>
      </c>
      <c r="V23" s="124">
        <v>242.15899999999999</v>
      </c>
      <c r="W23" s="124">
        <v>55.421999999999997</v>
      </c>
      <c r="X23" s="124">
        <v>67.826999999999998</v>
      </c>
      <c r="Y23" s="124">
        <v>24.218</v>
      </c>
      <c r="Z23" s="124">
        <v>69.855000000000004</v>
      </c>
      <c r="AA23" s="124">
        <v>61.798000000000002</v>
      </c>
      <c r="AB23" s="124">
        <v>131.80500000000001</v>
      </c>
      <c r="AC23" s="124">
        <v>83.15</v>
      </c>
      <c r="AD23" s="124">
        <v>78.478999999999999</v>
      </c>
      <c r="AE23" s="124">
        <v>240.00700000000001</v>
      </c>
      <c r="AF23" s="124">
        <v>166.16800000000001</v>
      </c>
      <c r="AG23" s="124">
        <v>86.356999999999999</v>
      </c>
      <c r="AH23" s="126">
        <v>240.02699999999999</v>
      </c>
      <c r="AI23" s="173">
        <v>28.966000000000001</v>
      </c>
      <c r="AJ23" s="173">
        <v>57.164999999999999</v>
      </c>
      <c r="AK23" s="173">
        <v>119.11799999999999</v>
      </c>
      <c r="AL23" s="173">
        <v>112.12</v>
      </c>
      <c r="AM23" s="173">
        <v>51.131</v>
      </c>
      <c r="AN23" s="173"/>
      <c r="AO23" s="173"/>
      <c r="AP23" s="173"/>
      <c r="AQ23" s="173"/>
      <c r="AR23" s="173"/>
      <c r="AS23" s="173"/>
      <c r="AT23" s="173"/>
      <c r="AU23" s="173"/>
      <c r="AV23" s="173"/>
      <c r="AW23" s="173"/>
      <c r="AX23" s="173"/>
      <c r="AY23" s="173"/>
    </row>
    <row r="24" spans="1:1005" ht="15" x14ac:dyDescent="0.25">
      <c r="A24" s="208">
        <v>44044</v>
      </c>
      <c r="B24" s="163"/>
      <c r="C24" s="163"/>
      <c r="D24" s="166">
        <v>75.010000000000005</v>
      </c>
      <c r="E24" s="124">
        <v>102.42100000000001</v>
      </c>
      <c r="F24" s="124">
        <v>93.894999999999996</v>
      </c>
      <c r="G24" s="124">
        <v>140.59899999999999</v>
      </c>
      <c r="H24" s="124">
        <v>66.378</v>
      </c>
      <c r="I24" s="124">
        <v>70.774000000000001</v>
      </c>
      <c r="J24" s="124">
        <v>60.752000000000002</v>
      </c>
      <c r="K24" s="124">
        <v>44.439</v>
      </c>
      <c r="L24" s="124">
        <v>53.594999999999999</v>
      </c>
      <c r="M24" s="124">
        <v>42.22</v>
      </c>
      <c r="N24" s="124">
        <v>62.621000000000002</v>
      </c>
      <c r="O24" s="124">
        <v>60.209000000000003</v>
      </c>
      <c r="P24" s="124">
        <v>74.713999999999999</v>
      </c>
      <c r="Q24" s="124">
        <v>45.168999999999997</v>
      </c>
      <c r="R24" s="124">
        <v>146.07</v>
      </c>
      <c r="S24" s="124">
        <v>57.930999999999997</v>
      </c>
      <c r="T24" s="124">
        <v>92.533000000000001</v>
      </c>
      <c r="U24" s="124">
        <v>53.104999999999997</v>
      </c>
      <c r="V24" s="124">
        <v>95.531000000000006</v>
      </c>
      <c r="W24" s="124">
        <v>44.95</v>
      </c>
      <c r="X24" s="124">
        <v>51.591000000000001</v>
      </c>
      <c r="Y24" s="124">
        <v>19.875</v>
      </c>
      <c r="Z24" s="124">
        <v>42.338999999999999</v>
      </c>
      <c r="AA24" s="124">
        <v>38.837000000000003</v>
      </c>
      <c r="AB24" s="124">
        <v>61.749000000000002</v>
      </c>
      <c r="AC24" s="124">
        <v>59.197000000000003</v>
      </c>
      <c r="AD24" s="124">
        <v>53.402999999999999</v>
      </c>
      <c r="AE24" s="124">
        <v>86.248000000000005</v>
      </c>
      <c r="AF24" s="124">
        <v>63.418999999999997</v>
      </c>
      <c r="AG24" s="124">
        <v>53.601999999999997</v>
      </c>
      <c r="AH24" s="126">
        <v>74.796999999999997</v>
      </c>
      <c r="AI24" s="173">
        <v>28.988</v>
      </c>
      <c r="AJ24" s="173">
        <v>40.677999999999997</v>
      </c>
      <c r="AK24" s="173">
        <v>63.362000000000002</v>
      </c>
      <c r="AL24" s="173">
        <v>48.177999999999997</v>
      </c>
      <c r="AM24" s="173">
        <v>31.806000000000001</v>
      </c>
      <c r="AN24" s="173"/>
      <c r="AO24" s="173"/>
      <c r="AP24" s="173"/>
      <c r="AQ24" s="173"/>
      <c r="AR24" s="173"/>
      <c r="AS24" s="173"/>
      <c r="AT24" s="173"/>
      <c r="AU24" s="173"/>
      <c r="AV24" s="173"/>
      <c r="AW24" s="173"/>
      <c r="AX24" s="173"/>
      <c r="AY24" s="173"/>
    </row>
    <row r="25" spans="1:1005" ht="15" x14ac:dyDescent="0.25">
      <c r="A25" s="208">
        <v>44075</v>
      </c>
      <c r="B25" s="163"/>
      <c r="C25" s="163"/>
      <c r="D25" s="166">
        <v>46.81</v>
      </c>
      <c r="E25" s="124">
        <v>85.721999999999994</v>
      </c>
      <c r="F25" s="124">
        <v>49.283999999999999</v>
      </c>
      <c r="G25" s="124">
        <v>81.998999999999995</v>
      </c>
      <c r="H25" s="124">
        <v>70.39</v>
      </c>
      <c r="I25" s="124">
        <v>75.552000000000007</v>
      </c>
      <c r="J25" s="124">
        <v>47.509</v>
      </c>
      <c r="K25" s="124">
        <v>46.411999999999999</v>
      </c>
      <c r="L25" s="124">
        <v>38.441000000000003</v>
      </c>
      <c r="M25" s="124">
        <v>36.92</v>
      </c>
      <c r="N25" s="124">
        <v>41.466999999999999</v>
      </c>
      <c r="O25" s="124">
        <v>48.648000000000003</v>
      </c>
      <c r="P25" s="124">
        <v>63.802999999999997</v>
      </c>
      <c r="Q25" s="124">
        <v>43.777000000000001</v>
      </c>
      <c r="R25" s="124">
        <v>73.031000000000006</v>
      </c>
      <c r="S25" s="124">
        <v>48.042999999999999</v>
      </c>
      <c r="T25" s="124">
        <v>70.03</v>
      </c>
      <c r="U25" s="124">
        <v>38.738999999999997</v>
      </c>
      <c r="V25" s="124">
        <v>54.554000000000002</v>
      </c>
      <c r="W25" s="124">
        <v>38.259</v>
      </c>
      <c r="X25" s="124">
        <v>36.862000000000002</v>
      </c>
      <c r="Y25" s="124">
        <v>24.087</v>
      </c>
      <c r="Z25" s="124">
        <v>64.86</v>
      </c>
      <c r="AA25" s="124">
        <v>45.103999999999999</v>
      </c>
      <c r="AB25" s="124">
        <v>41.588000000000001</v>
      </c>
      <c r="AC25" s="124">
        <v>45.527999999999999</v>
      </c>
      <c r="AD25" s="124">
        <v>55.378999999999998</v>
      </c>
      <c r="AE25" s="124">
        <v>54.445999999999998</v>
      </c>
      <c r="AF25" s="124">
        <v>45.823</v>
      </c>
      <c r="AG25" s="124">
        <v>34.781999999999996</v>
      </c>
      <c r="AH25" s="126">
        <v>47.628999999999998</v>
      </c>
      <c r="AI25" s="173">
        <v>26.19</v>
      </c>
      <c r="AJ25" s="173">
        <v>61.743000000000002</v>
      </c>
      <c r="AK25" s="173">
        <v>59.548999999999999</v>
      </c>
      <c r="AL25" s="173">
        <v>39.768000000000001</v>
      </c>
      <c r="AM25" s="173">
        <v>28.158000000000001</v>
      </c>
      <c r="AN25" s="173"/>
      <c r="AO25" s="173"/>
      <c r="AP25" s="173"/>
      <c r="AQ25" s="173"/>
      <c r="AR25" s="173"/>
      <c r="AS25" s="173"/>
      <c r="AT25" s="173"/>
      <c r="AU25" s="173"/>
      <c r="AV25" s="173"/>
      <c r="AW25" s="173"/>
      <c r="AX25" s="173"/>
      <c r="AY25" s="173"/>
    </row>
    <row r="26" spans="1:1005" ht="15" x14ac:dyDescent="0.25">
      <c r="A26" s="208">
        <v>44105</v>
      </c>
      <c r="B26" s="163"/>
      <c r="C26" s="163"/>
      <c r="D26" s="166">
        <v>46.89</v>
      </c>
      <c r="E26" s="124">
        <v>52.51</v>
      </c>
      <c r="F26" s="124">
        <v>41.746000000000002</v>
      </c>
      <c r="G26" s="124">
        <v>73.234999999999999</v>
      </c>
      <c r="H26" s="124">
        <v>100.3</v>
      </c>
      <c r="I26" s="124">
        <v>77.885000000000005</v>
      </c>
      <c r="J26" s="124">
        <v>38.433999999999997</v>
      </c>
      <c r="K26" s="124">
        <v>34.868000000000002</v>
      </c>
      <c r="L26" s="124">
        <v>36.838000000000001</v>
      </c>
      <c r="M26" s="124">
        <v>55.593000000000004</v>
      </c>
      <c r="N26" s="124">
        <v>35.051000000000002</v>
      </c>
      <c r="O26" s="124">
        <v>33.707999999999998</v>
      </c>
      <c r="P26" s="124">
        <v>54.831000000000003</v>
      </c>
      <c r="Q26" s="124">
        <v>38.624000000000002</v>
      </c>
      <c r="R26" s="124">
        <v>66.548000000000002</v>
      </c>
      <c r="S26" s="124">
        <v>58.615000000000002</v>
      </c>
      <c r="T26" s="124">
        <v>76.683000000000007</v>
      </c>
      <c r="U26" s="124">
        <v>46.231000000000002</v>
      </c>
      <c r="V26" s="124">
        <v>42.832000000000001</v>
      </c>
      <c r="W26" s="124">
        <v>33.81</v>
      </c>
      <c r="X26" s="124">
        <v>32.811999999999998</v>
      </c>
      <c r="Y26" s="124">
        <v>33.597999999999999</v>
      </c>
      <c r="Z26" s="124">
        <v>40.026000000000003</v>
      </c>
      <c r="AA26" s="124">
        <v>41.031999999999996</v>
      </c>
      <c r="AB26" s="124">
        <v>58.624000000000002</v>
      </c>
      <c r="AC26" s="124">
        <v>76.790000000000006</v>
      </c>
      <c r="AD26" s="124">
        <v>51.5</v>
      </c>
      <c r="AE26" s="124">
        <v>47.981000000000002</v>
      </c>
      <c r="AF26" s="124">
        <v>45.223999999999997</v>
      </c>
      <c r="AG26" s="124">
        <v>35.372999999999998</v>
      </c>
      <c r="AH26" s="126">
        <v>46.755000000000003</v>
      </c>
      <c r="AI26" s="173">
        <v>24.369</v>
      </c>
      <c r="AJ26" s="173">
        <v>57.311999999999998</v>
      </c>
      <c r="AK26" s="173">
        <v>72.540000000000006</v>
      </c>
      <c r="AL26" s="173">
        <v>34.290999999999997</v>
      </c>
      <c r="AM26" s="173">
        <v>29.018000000000001</v>
      </c>
      <c r="AN26" s="173"/>
      <c r="AO26" s="173"/>
      <c r="AP26" s="173"/>
      <c r="AQ26" s="173"/>
      <c r="AR26" s="173"/>
      <c r="AS26" s="173"/>
      <c r="AT26" s="173"/>
      <c r="AU26" s="173"/>
      <c r="AV26" s="173"/>
      <c r="AW26" s="173"/>
      <c r="AX26" s="173"/>
      <c r="AY26" s="173"/>
    </row>
    <row r="27" spans="1:1005" ht="15" x14ac:dyDescent="0.25">
      <c r="A27" s="208">
        <v>44136</v>
      </c>
      <c r="B27" s="163"/>
      <c r="C27" s="163"/>
      <c r="D27" s="166">
        <v>38.090000000000003</v>
      </c>
      <c r="E27" s="124">
        <v>36.682000000000002</v>
      </c>
      <c r="F27" s="124">
        <v>35.502000000000002</v>
      </c>
      <c r="G27" s="124">
        <v>57.622</v>
      </c>
      <c r="H27" s="124">
        <v>58.244</v>
      </c>
      <c r="I27" s="124">
        <v>54.036000000000001</v>
      </c>
      <c r="J27" s="124">
        <v>36.856999999999999</v>
      </c>
      <c r="K27" s="124">
        <v>26.658000000000001</v>
      </c>
      <c r="L27" s="124">
        <v>29.401</v>
      </c>
      <c r="M27" s="124">
        <v>45.936</v>
      </c>
      <c r="N27" s="124">
        <v>32.222999999999999</v>
      </c>
      <c r="O27" s="124">
        <v>28.382999999999999</v>
      </c>
      <c r="P27" s="124">
        <v>42.753999999999998</v>
      </c>
      <c r="Q27" s="124">
        <v>34.758000000000003</v>
      </c>
      <c r="R27" s="124">
        <v>49.923000000000002</v>
      </c>
      <c r="S27" s="124">
        <v>43.066000000000003</v>
      </c>
      <c r="T27" s="124">
        <v>52.204000000000001</v>
      </c>
      <c r="U27" s="124">
        <v>38.485999999999997</v>
      </c>
      <c r="V27" s="124">
        <v>34.615000000000002</v>
      </c>
      <c r="W27" s="124">
        <v>29.065999999999999</v>
      </c>
      <c r="X27" s="124">
        <v>31.774000000000001</v>
      </c>
      <c r="Y27" s="124">
        <v>20.446000000000002</v>
      </c>
      <c r="Z27" s="124">
        <v>28.818999999999999</v>
      </c>
      <c r="AA27" s="124">
        <v>35.698</v>
      </c>
      <c r="AB27" s="124">
        <v>42.951000000000001</v>
      </c>
      <c r="AC27" s="124">
        <v>47.933</v>
      </c>
      <c r="AD27" s="124">
        <v>37.689</v>
      </c>
      <c r="AE27" s="124">
        <v>41.555999999999997</v>
      </c>
      <c r="AF27" s="124">
        <v>41.710999999999999</v>
      </c>
      <c r="AG27" s="124">
        <v>34.469000000000001</v>
      </c>
      <c r="AH27" s="126">
        <v>38.326000000000001</v>
      </c>
      <c r="AI27" s="173">
        <v>20.744</v>
      </c>
      <c r="AJ27" s="173">
        <v>33.832000000000001</v>
      </c>
      <c r="AK27" s="173">
        <v>43.432000000000002</v>
      </c>
      <c r="AL27" s="173">
        <v>32.332000000000001</v>
      </c>
      <c r="AM27" s="173">
        <v>27.370999999999999</v>
      </c>
      <c r="AN27" s="173"/>
      <c r="AO27" s="173"/>
      <c r="AP27" s="173"/>
      <c r="AQ27" s="173"/>
      <c r="AR27" s="173"/>
      <c r="AS27" s="173"/>
      <c r="AT27" s="173"/>
      <c r="AU27" s="173"/>
      <c r="AV27" s="173"/>
      <c r="AW27" s="173"/>
      <c r="AX27" s="173"/>
      <c r="AY27" s="173"/>
    </row>
    <row r="28" spans="1:1005" ht="15" x14ac:dyDescent="0.25">
      <c r="A28" s="208">
        <v>44166</v>
      </c>
      <c r="B28" s="163"/>
      <c r="C28" s="163"/>
      <c r="D28" s="166">
        <v>32.43</v>
      </c>
      <c r="E28" s="124">
        <v>32.398000000000003</v>
      </c>
      <c r="F28" s="124">
        <v>34.029000000000003</v>
      </c>
      <c r="G28" s="124">
        <v>49.448999999999998</v>
      </c>
      <c r="H28" s="124">
        <v>42.466999999999999</v>
      </c>
      <c r="I28" s="124">
        <v>41.622999999999998</v>
      </c>
      <c r="J28" s="124">
        <v>32.694000000000003</v>
      </c>
      <c r="K28" s="124">
        <v>24.343</v>
      </c>
      <c r="L28" s="124">
        <v>26.411000000000001</v>
      </c>
      <c r="M28" s="124">
        <v>32.597999999999999</v>
      </c>
      <c r="N28" s="124">
        <v>29.481999999999999</v>
      </c>
      <c r="O28" s="124">
        <v>26.279</v>
      </c>
      <c r="P28" s="124">
        <v>37.338999999999999</v>
      </c>
      <c r="Q28" s="124">
        <v>29.885999999999999</v>
      </c>
      <c r="R28" s="124">
        <v>45.365000000000002</v>
      </c>
      <c r="S28" s="124">
        <v>37.762999999999998</v>
      </c>
      <c r="T28" s="124">
        <v>42.191000000000003</v>
      </c>
      <c r="U28" s="124">
        <v>35.415999999999997</v>
      </c>
      <c r="V28" s="124">
        <v>31.975999999999999</v>
      </c>
      <c r="W28" s="124">
        <v>26.024999999999999</v>
      </c>
      <c r="X28" s="124">
        <v>27.587</v>
      </c>
      <c r="Y28" s="124">
        <v>17.271000000000001</v>
      </c>
      <c r="Z28" s="124">
        <v>26.867999999999999</v>
      </c>
      <c r="AA28" s="124">
        <v>28.225000000000001</v>
      </c>
      <c r="AB28" s="124">
        <v>32.658000000000001</v>
      </c>
      <c r="AC28" s="124">
        <v>34.201000000000001</v>
      </c>
      <c r="AD28" s="124">
        <v>29.309000000000001</v>
      </c>
      <c r="AE28" s="124">
        <v>37.942</v>
      </c>
      <c r="AF28" s="124">
        <v>34.868000000000002</v>
      </c>
      <c r="AG28" s="124">
        <v>29.513000000000002</v>
      </c>
      <c r="AH28" s="126">
        <v>34.360999999999997</v>
      </c>
      <c r="AI28" s="173">
        <v>19.388999999999999</v>
      </c>
      <c r="AJ28" s="173">
        <v>26.157</v>
      </c>
      <c r="AK28" s="173">
        <v>34.142000000000003</v>
      </c>
      <c r="AL28" s="173">
        <v>30.547999999999998</v>
      </c>
      <c r="AM28" s="173">
        <v>22.132000000000001</v>
      </c>
      <c r="AN28" s="173"/>
      <c r="AO28" s="173"/>
      <c r="AP28" s="173"/>
      <c r="AQ28" s="173"/>
      <c r="AR28" s="173"/>
      <c r="AS28" s="173"/>
      <c r="AT28" s="173"/>
      <c r="AU28" s="173"/>
      <c r="AV28" s="173"/>
      <c r="AW28" s="173"/>
      <c r="AX28" s="173"/>
      <c r="AY28" s="173"/>
      <c r="ALQ28" s="2" t="e">
        <v>#N/A</v>
      </c>
    </row>
    <row r="29" spans="1:1005" ht="15" x14ac:dyDescent="0.25">
      <c r="A29" s="208">
        <v>44197</v>
      </c>
      <c r="B29" s="163"/>
      <c r="C29" s="163"/>
      <c r="D29" s="166">
        <v>31.25</v>
      </c>
      <c r="E29" s="124">
        <v>29.16</v>
      </c>
      <c r="F29" s="124">
        <v>32.530999999999999</v>
      </c>
      <c r="G29" s="124">
        <v>44.170999999999999</v>
      </c>
      <c r="H29" s="124">
        <v>36.837000000000003</v>
      </c>
      <c r="I29" s="124">
        <v>35.156999999999996</v>
      </c>
      <c r="J29" s="124">
        <v>29.067</v>
      </c>
      <c r="K29" s="124">
        <v>21.888999999999999</v>
      </c>
      <c r="L29" s="124">
        <v>23.683</v>
      </c>
      <c r="M29" s="124">
        <v>26.08</v>
      </c>
      <c r="N29" s="124">
        <v>25.960999999999999</v>
      </c>
      <c r="O29" s="124">
        <v>23.934999999999999</v>
      </c>
      <c r="P29" s="124">
        <v>33.496000000000002</v>
      </c>
      <c r="Q29" s="124">
        <v>26.75</v>
      </c>
      <c r="R29" s="124">
        <v>39.636000000000003</v>
      </c>
      <c r="S29" s="124">
        <v>32.61</v>
      </c>
      <c r="T29" s="124">
        <v>37.856000000000002</v>
      </c>
      <c r="U29" s="124">
        <v>30.861999999999998</v>
      </c>
      <c r="V29" s="124">
        <v>31.06</v>
      </c>
      <c r="W29" s="124">
        <v>23.282</v>
      </c>
      <c r="X29" s="124">
        <v>24.494</v>
      </c>
      <c r="Y29" s="124">
        <v>15.685</v>
      </c>
      <c r="Z29" s="124">
        <v>23.797999999999998</v>
      </c>
      <c r="AA29" s="124">
        <v>28.837</v>
      </c>
      <c r="AB29" s="124">
        <v>28.318999999999999</v>
      </c>
      <c r="AC29" s="124">
        <v>30.637</v>
      </c>
      <c r="AD29" s="124">
        <v>25.475000000000001</v>
      </c>
      <c r="AE29" s="124">
        <v>34.340000000000003</v>
      </c>
      <c r="AF29" s="124">
        <v>30.724</v>
      </c>
      <c r="AG29" s="124">
        <v>26.126000000000001</v>
      </c>
      <c r="AH29" s="126">
        <v>31.367999999999999</v>
      </c>
      <c r="AI29" s="173">
        <v>17.529</v>
      </c>
      <c r="AJ29" s="173">
        <v>22.789000000000001</v>
      </c>
      <c r="AK29" s="173">
        <v>30.062999999999999</v>
      </c>
      <c r="AL29" s="173">
        <v>27.9</v>
      </c>
      <c r="AM29" s="173">
        <v>18.888000000000002</v>
      </c>
      <c r="AN29" s="173"/>
      <c r="AO29" s="173"/>
      <c r="AP29" s="173"/>
      <c r="AQ29" s="173"/>
      <c r="AR29" s="173"/>
      <c r="AS29" s="173"/>
      <c r="AT29" s="173"/>
      <c r="AU29" s="173"/>
      <c r="AV29" s="173"/>
      <c r="AW29" s="173"/>
      <c r="AX29" s="173"/>
      <c r="AY29" s="173"/>
      <c r="ALQ29" s="2" t="e">
        <v>#N/A</v>
      </c>
    </row>
    <row r="30" spans="1:1005" ht="15" x14ac:dyDescent="0.25">
      <c r="A30" s="208">
        <v>44228</v>
      </c>
      <c r="B30" s="141"/>
      <c r="C30" s="141"/>
      <c r="D30" s="166">
        <v>28.83</v>
      </c>
      <c r="E30" s="124">
        <v>24.841000000000001</v>
      </c>
      <c r="F30" s="124">
        <v>25.29</v>
      </c>
      <c r="G30" s="124">
        <v>36.808999999999997</v>
      </c>
      <c r="H30" s="124">
        <v>47.097000000000001</v>
      </c>
      <c r="I30" s="124">
        <v>32.664000000000001</v>
      </c>
      <c r="J30" s="124">
        <v>23.968</v>
      </c>
      <c r="K30" s="124">
        <v>18.11</v>
      </c>
      <c r="L30" s="124">
        <v>20.309000000000001</v>
      </c>
      <c r="M30" s="124">
        <v>22.890999999999998</v>
      </c>
      <c r="N30" s="124">
        <v>22.513000000000002</v>
      </c>
      <c r="O30" s="124">
        <v>21.896000000000001</v>
      </c>
      <c r="P30" s="124">
        <v>27.376999999999999</v>
      </c>
      <c r="Q30" s="124">
        <v>27.594999999999999</v>
      </c>
      <c r="R30" s="124">
        <v>36.06</v>
      </c>
      <c r="S30" s="124">
        <v>26.492999999999999</v>
      </c>
      <c r="T30" s="124">
        <v>32.527000000000001</v>
      </c>
      <c r="U30" s="124">
        <v>30.292999999999999</v>
      </c>
      <c r="V30" s="124">
        <v>30.88</v>
      </c>
      <c r="W30" s="124">
        <v>22.984000000000002</v>
      </c>
      <c r="X30" s="124">
        <v>20.123999999999999</v>
      </c>
      <c r="Y30" s="124">
        <v>19.012</v>
      </c>
      <c r="Z30" s="124">
        <v>19.864000000000001</v>
      </c>
      <c r="AA30" s="124">
        <v>24.632000000000001</v>
      </c>
      <c r="AB30" s="124">
        <v>22.94</v>
      </c>
      <c r="AC30" s="124">
        <v>28.818000000000001</v>
      </c>
      <c r="AD30" s="124">
        <v>20.786000000000001</v>
      </c>
      <c r="AE30" s="124">
        <v>30.120999999999999</v>
      </c>
      <c r="AF30" s="124">
        <v>25.195</v>
      </c>
      <c r="AG30" s="124">
        <v>21.425999999999998</v>
      </c>
      <c r="AH30" s="126">
        <v>26.167999999999999</v>
      </c>
      <c r="AI30" s="173">
        <v>14.579000000000001</v>
      </c>
      <c r="AJ30" s="173">
        <v>22.983000000000001</v>
      </c>
      <c r="AK30" s="173">
        <v>30.120999999999999</v>
      </c>
      <c r="AL30" s="173">
        <v>23.978000000000002</v>
      </c>
      <c r="AM30" s="173">
        <v>15.891</v>
      </c>
      <c r="AN30" s="173"/>
      <c r="AO30" s="173"/>
      <c r="AP30" s="173"/>
      <c r="AQ30" s="173"/>
      <c r="AR30" s="173"/>
      <c r="AS30" s="173"/>
      <c r="AT30" s="173"/>
      <c r="AU30" s="173"/>
      <c r="AV30" s="173"/>
      <c r="AW30" s="173"/>
      <c r="AX30" s="173"/>
      <c r="AY30" s="173"/>
      <c r="ALQ30" s="2" t="e">
        <v>#N/A</v>
      </c>
    </row>
    <row r="31" spans="1:1005" ht="15" x14ac:dyDescent="0.25">
      <c r="A31" s="208">
        <v>44256</v>
      </c>
      <c r="B31" s="141"/>
      <c r="C31" s="141"/>
      <c r="D31" s="166">
        <v>46.35</v>
      </c>
      <c r="E31" s="124">
        <v>39.966999999999999</v>
      </c>
      <c r="F31" s="124">
        <v>26.22</v>
      </c>
      <c r="G31" s="124">
        <v>55.055999999999997</v>
      </c>
      <c r="H31" s="124">
        <v>88.838999999999999</v>
      </c>
      <c r="I31" s="124">
        <v>39.613999999999997</v>
      </c>
      <c r="J31" s="124">
        <v>36.15</v>
      </c>
      <c r="K31" s="124">
        <v>52.972999999999999</v>
      </c>
      <c r="L31" s="124">
        <v>33.195</v>
      </c>
      <c r="M31" s="124">
        <v>34.323999999999998</v>
      </c>
      <c r="N31" s="124">
        <v>39.127000000000002</v>
      </c>
      <c r="O31" s="124">
        <v>41.097000000000001</v>
      </c>
      <c r="P31" s="124">
        <v>50.622999999999998</v>
      </c>
      <c r="Q31" s="124">
        <v>62.307000000000002</v>
      </c>
      <c r="R31" s="124">
        <v>49.954000000000001</v>
      </c>
      <c r="S31" s="124">
        <v>53.960999999999999</v>
      </c>
      <c r="T31" s="124">
        <v>52.539000000000001</v>
      </c>
      <c r="U31" s="124">
        <v>44.139000000000003</v>
      </c>
      <c r="V31" s="124">
        <v>37.613999999999997</v>
      </c>
      <c r="W31" s="124">
        <v>36.465000000000003</v>
      </c>
      <c r="X31" s="124">
        <v>25.411000000000001</v>
      </c>
      <c r="Y31" s="124">
        <v>32.927999999999997</v>
      </c>
      <c r="Z31" s="124">
        <v>60.476999999999997</v>
      </c>
      <c r="AA31" s="124">
        <v>30.091999999999999</v>
      </c>
      <c r="AB31" s="124">
        <v>33.183</v>
      </c>
      <c r="AC31" s="124">
        <v>80.069000000000003</v>
      </c>
      <c r="AD31" s="124">
        <v>23.532</v>
      </c>
      <c r="AE31" s="124">
        <v>59.716999999999999</v>
      </c>
      <c r="AF31" s="124">
        <v>30.620999999999999</v>
      </c>
      <c r="AG31" s="124">
        <v>41.015000000000001</v>
      </c>
      <c r="AH31" s="126">
        <v>53.427999999999997</v>
      </c>
      <c r="AI31" s="173">
        <v>23.744</v>
      </c>
      <c r="AJ31" s="173">
        <v>26.751000000000001</v>
      </c>
      <c r="AK31" s="173">
        <v>57.436999999999998</v>
      </c>
      <c r="AL31" s="173">
        <v>27.279</v>
      </c>
      <c r="AM31" s="173">
        <v>28.797999999999998</v>
      </c>
      <c r="AN31" s="173"/>
      <c r="AO31" s="173"/>
      <c r="AP31" s="173"/>
      <c r="AQ31" s="173"/>
      <c r="AR31" s="173"/>
      <c r="AS31" s="173"/>
      <c r="AT31" s="173"/>
      <c r="AU31" s="173"/>
      <c r="AV31" s="173"/>
      <c r="AW31" s="173"/>
      <c r="AX31" s="173"/>
      <c r="AY31" s="173"/>
      <c r="ALQ31" s="2" t="e">
        <v>#N/A</v>
      </c>
    </row>
    <row r="32" spans="1:1005" ht="15" x14ac:dyDescent="0.25">
      <c r="A32" s="208">
        <v>44287</v>
      </c>
      <c r="B32" s="141"/>
      <c r="C32" s="141"/>
      <c r="D32" s="166">
        <v>100.63</v>
      </c>
      <c r="E32" s="124">
        <v>49.994</v>
      </c>
      <c r="F32" s="124">
        <v>60.186</v>
      </c>
      <c r="G32" s="124">
        <v>125.526</v>
      </c>
      <c r="H32" s="124">
        <v>154.64699999999999</v>
      </c>
      <c r="I32" s="124">
        <v>131.12100000000001</v>
      </c>
      <c r="J32" s="124">
        <v>82.929000000000002</v>
      </c>
      <c r="K32" s="124">
        <v>135.43299999999999</v>
      </c>
      <c r="L32" s="124">
        <v>76.745999999999995</v>
      </c>
      <c r="M32" s="124">
        <v>66.572000000000003</v>
      </c>
      <c r="N32" s="124">
        <v>101.316</v>
      </c>
      <c r="O32" s="124">
        <v>119.622</v>
      </c>
      <c r="P32" s="124">
        <v>98.698999999999998</v>
      </c>
      <c r="Q32" s="124">
        <v>78.822000000000003</v>
      </c>
      <c r="R32" s="124">
        <v>116.422</v>
      </c>
      <c r="S32" s="124">
        <v>115.04600000000001</v>
      </c>
      <c r="T32" s="124">
        <v>83.893000000000001</v>
      </c>
      <c r="U32" s="124">
        <v>61.16</v>
      </c>
      <c r="V32" s="124">
        <v>99.900999999999996</v>
      </c>
      <c r="W32" s="124">
        <v>76.046999999999997</v>
      </c>
      <c r="X32" s="124">
        <v>66.790999999999997</v>
      </c>
      <c r="Y32" s="124">
        <v>67.313000000000002</v>
      </c>
      <c r="Z32" s="124">
        <v>128.315</v>
      </c>
      <c r="AA32" s="124">
        <v>79.713999999999999</v>
      </c>
      <c r="AB32" s="124">
        <v>109.16800000000001</v>
      </c>
      <c r="AC32" s="124">
        <v>120.499</v>
      </c>
      <c r="AD32" s="124">
        <v>83.349000000000004</v>
      </c>
      <c r="AE32" s="124">
        <v>101.117</v>
      </c>
      <c r="AF32" s="124">
        <v>78.704999999999998</v>
      </c>
      <c r="AG32" s="124">
        <v>95.197999999999993</v>
      </c>
      <c r="AH32" s="126">
        <v>112.24</v>
      </c>
      <c r="AI32" s="173">
        <v>54.546999999999997</v>
      </c>
      <c r="AJ32" s="173">
        <v>64.712000000000003</v>
      </c>
      <c r="AK32" s="173">
        <v>97.491</v>
      </c>
      <c r="AL32" s="173">
        <v>66.451999999999998</v>
      </c>
      <c r="AM32" s="173">
        <v>51.186</v>
      </c>
      <c r="AN32" s="173"/>
      <c r="AO32" s="173"/>
      <c r="AP32" s="173"/>
      <c r="AQ32" s="173"/>
      <c r="AR32" s="173"/>
      <c r="AS32" s="173"/>
      <c r="AT32" s="173"/>
      <c r="AU32" s="173"/>
      <c r="AV32" s="173"/>
      <c r="AW32" s="173"/>
      <c r="AX32" s="173"/>
      <c r="AY32" s="173"/>
      <c r="ALQ32" s="2" t="e">
        <v>#N/A</v>
      </c>
    </row>
    <row r="33" spans="1:1005" ht="15" x14ac:dyDescent="0.25">
      <c r="A33" s="208">
        <v>44317</v>
      </c>
      <c r="B33" s="143"/>
      <c r="C33" s="143"/>
      <c r="D33" s="144">
        <v>281.23</v>
      </c>
      <c r="E33" s="124">
        <v>192.99199999999999</v>
      </c>
      <c r="F33" s="124">
        <v>602.548</v>
      </c>
      <c r="G33" s="124">
        <v>480.142</v>
      </c>
      <c r="H33" s="124">
        <v>398.82299999999998</v>
      </c>
      <c r="I33" s="124">
        <v>384.94200000000001</v>
      </c>
      <c r="J33" s="124">
        <v>181.44800000000001</v>
      </c>
      <c r="K33" s="124">
        <v>221.22399999999999</v>
      </c>
      <c r="L33" s="124">
        <v>144.78299999999999</v>
      </c>
      <c r="M33" s="124">
        <v>215.881</v>
      </c>
      <c r="N33" s="124">
        <v>251.01</v>
      </c>
      <c r="O33" s="124">
        <v>347.81900000000002</v>
      </c>
      <c r="P33" s="124">
        <v>259.88499999999999</v>
      </c>
      <c r="Q33" s="124">
        <v>255.96799999999999</v>
      </c>
      <c r="R33" s="124">
        <v>430.02499999999998</v>
      </c>
      <c r="S33" s="124">
        <v>418.20100000000002</v>
      </c>
      <c r="T33" s="124">
        <v>261.78300000000002</v>
      </c>
      <c r="U33" s="124">
        <v>281.64699999999999</v>
      </c>
      <c r="V33" s="124">
        <v>277.52199999999999</v>
      </c>
      <c r="W33" s="124">
        <v>303.67200000000003</v>
      </c>
      <c r="X33" s="124">
        <v>84.921000000000006</v>
      </c>
      <c r="Y33" s="124">
        <v>195.09399999999999</v>
      </c>
      <c r="Z33" s="124">
        <v>267.58699999999999</v>
      </c>
      <c r="AA33" s="124">
        <v>311.75900000000001</v>
      </c>
      <c r="AB33" s="124">
        <v>257.50299999999999</v>
      </c>
      <c r="AC33" s="124">
        <v>303.44</v>
      </c>
      <c r="AD33" s="124">
        <v>352.60700000000003</v>
      </c>
      <c r="AE33" s="124">
        <v>340.00599999999997</v>
      </c>
      <c r="AF33" s="124">
        <v>146.327</v>
      </c>
      <c r="AG33" s="124">
        <v>224.18899999999999</v>
      </c>
      <c r="AH33" s="126">
        <v>151.61600000000001</v>
      </c>
      <c r="AI33" s="173">
        <v>126.944</v>
      </c>
      <c r="AJ33" s="173">
        <v>277.90100000000001</v>
      </c>
      <c r="AK33" s="173">
        <v>241.119</v>
      </c>
      <c r="AL33" s="173">
        <v>128.053</v>
      </c>
      <c r="AM33" s="173">
        <v>190.191</v>
      </c>
      <c r="AN33" s="173"/>
      <c r="AO33" s="173"/>
      <c r="AP33" s="173"/>
      <c r="AQ33" s="173"/>
      <c r="AR33" s="173"/>
      <c r="AS33" s="173"/>
      <c r="AT33" s="173"/>
      <c r="AU33" s="173"/>
      <c r="AV33" s="173"/>
      <c r="AW33" s="173"/>
      <c r="AX33" s="173"/>
      <c r="AY33" s="173"/>
      <c r="ALQ33" s="2" t="e">
        <v>#N/A</v>
      </c>
    </row>
    <row r="34" spans="1:1005" ht="15" x14ac:dyDescent="0.25">
      <c r="A34" s="208">
        <v>44348</v>
      </c>
      <c r="B34" s="141"/>
      <c r="C34" s="141"/>
      <c r="D34" s="144">
        <v>314.85000000000002</v>
      </c>
      <c r="E34" s="124">
        <v>461.85199999999998</v>
      </c>
      <c r="F34" s="124">
        <v>829.37800000000004</v>
      </c>
      <c r="G34" s="124">
        <v>478.33199999999999</v>
      </c>
      <c r="H34" s="124">
        <v>464.88</v>
      </c>
      <c r="I34" s="124">
        <v>341.745</v>
      </c>
      <c r="J34" s="124">
        <v>208.703</v>
      </c>
      <c r="K34" s="124">
        <v>173.374</v>
      </c>
      <c r="L34" s="124">
        <v>210.863</v>
      </c>
      <c r="M34" s="124">
        <v>330.02300000000002</v>
      </c>
      <c r="N34" s="124">
        <v>211.542</v>
      </c>
      <c r="O34" s="124">
        <v>475.78500000000003</v>
      </c>
      <c r="P34" s="124">
        <v>260.04300000000001</v>
      </c>
      <c r="Q34" s="124">
        <v>660.66499999999996</v>
      </c>
      <c r="R34" s="124">
        <v>356.416</v>
      </c>
      <c r="S34" s="124">
        <v>615.49300000000005</v>
      </c>
      <c r="T34" s="124">
        <v>251.94900000000001</v>
      </c>
      <c r="U34" s="124">
        <v>430.79300000000001</v>
      </c>
      <c r="V34" s="124">
        <v>183.238</v>
      </c>
      <c r="W34" s="124">
        <v>234.73400000000001</v>
      </c>
      <c r="X34" s="124">
        <v>62.966999999999999</v>
      </c>
      <c r="Y34" s="124">
        <v>246.30799999999999</v>
      </c>
      <c r="Z34" s="124">
        <v>171.351</v>
      </c>
      <c r="AA34" s="124">
        <v>340.23500000000001</v>
      </c>
      <c r="AB34" s="124">
        <v>233.73</v>
      </c>
      <c r="AC34" s="124">
        <v>231.94200000000001</v>
      </c>
      <c r="AD34" s="124">
        <v>594.43299999999999</v>
      </c>
      <c r="AE34" s="124">
        <v>325.33600000000001</v>
      </c>
      <c r="AF34" s="124">
        <v>307.27699999999999</v>
      </c>
      <c r="AG34" s="124">
        <v>531.34400000000005</v>
      </c>
      <c r="AH34" s="126">
        <v>62.475000000000001</v>
      </c>
      <c r="AI34" s="173">
        <v>166.506</v>
      </c>
      <c r="AJ34" s="173">
        <v>393.81400000000002</v>
      </c>
      <c r="AK34" s="173">
        <v>386.82799999999997</v>
      </c>
      <c r="AL34" s="173">
        <v>133.72800000000001</v>
      </c>
      <c r="AM34" s="173">
        <v>355.02100000000002</v>
      </c>
      <c r="AN34" s="173"/>
      <c r="AO34" s="173"/>
      <c r="AP34" s="173"/>
      <c r="AQ34" s="173"/>
      <c r="AR34" s="173"/>
      <c r="AS34" s="173"/>
      <c r="AT34" s="173"/>
      <c r="AU34" s="173"/>
      <c r="AV34" s="173"/>
      <c r="AW34" s="173"/>
      <c r="AX34" s="173"/>
      <c r="AY34" s="173"/>
      <c r="ALQ34" s="2" t="e">
        <v>#N/A</v>
      </c>
    </row>
    <row r="35" spans="1:1005" ht="15" x14ac:dyDescent="0.25">
      <c r="A35" s="208">
        <v>44378</v>
      </c>
      <c r="B35" s="141"/>
      <c r="C35" s="141"/>
      <c r="D35" s="144">
        <v>137.63</v>
      </c>
      <c r="E35" s="124">
        <v>246.958</v>
      </c>
      <c r="F35" s="124">
        <v>364.9</v>
      </c>
      <c r="G35" s="124">
        <v>146.12899999999999</v>
      </c>
      <c r="H35" s="124">
        <v>191.08600000000001</v>
      </c>
      <c r="I35" s="124">
        <v>108.767</v>
      </c>
      <c r="J35" s="124">
        <v>78.367999999999995</v>
      </c>
      <c r="K35" s="124">
        <v>71.364000000000004</v>
      </c>
      <c r="L35" s="124">
        <v>82.563000000000002</v>
      </c>
      <c r="M35" s="124">
        <v>146.393</v>
      </c>
      <c r="N35" s="124">
        <v>79.125</v>
      </c>
      <c r="O35" s="124">
        <v>218.57300000000001</v>
      </c>
      <c r="P35" s="124">
        <v>80.798000000000002</v>
      </c>
      <c r="Q35" s="124">
        <v>553.07600000000002</v>
      </c>
      <c r="R35" s="124">
        <v>134.755</v>
      </c>
      <c r="S35" s="124">
        <v>217.369</v>
      </c>
      <c r="T35" s="124">
        <v>117.49</v>
      </c>
      <c r="U35" s="124">
        <v>245.38900000000001</v>
      </c>
      <c r="V35" s="124">
        <v>56.149000000000001</v>
      </c>
      <c r="W35" s="124">
        <v>66.972999999999999</v>
      </c>
      <c r="X35" s="124">
        <v>24.812000000000001</v>
      </c>
      <c r="Y35" s="124">
        <v>69.808999999999997</v>
      </c>
      <c r="Z35" s="124">
        <v>62.091999999999999</v>
      </c>
      <c r="AA35" s="124">
        <v>132.51900000000001</v>
      </c>
      <c r="AB35" s="124">
        <v>85.078000000000003</v>
      </c>
      <c r="AC35" s="124">
        <v>78.668000000000006</v>
      </c>
      <c r="AD35" s="124">
        <v>242.12200000000001</v>
      </c>
      <c r="AE35" s="124">
        <v>164.614</v>
      </c>
      <c r="AF35" s="124">
        <v>89.813999999999993</v>
      </c>
      <c r="AG35" s="124">
        <v>240.00399999999999</v>
      </c>
      <c r="AH35" s="126">
        <v>29.43</v>
      </c>
      <c r="AI35" s="173">
        <v>58.311999999999998</v>
      </c>
      <c r="AJ35" s="173">
        <v>120.066</v>
      </c>
      <c r="AK35" s="173">
        <v>113.43</v>
      </c>
      <c r="AL35" s="173">
        <v>52.441000000000003</v>
      </c>
      <c r="AM35" s="173">
        <v>201.20599999999999</v>
      </c>
      <c r="AN35" s="173"/>
      <c r="AO35" s="173"/>
      <c r="AP35" s="173"/>
      <c r="AQ35" s="173"/>
      <c r="AR35" s="173"/>
      <c r="AS35" s="173"/>
      <c r="AT35" s="173"/>
      <c r="AU35" s="173"/>
      <c r="AV35" s="173"/>
      <c r="AW35" s="173"/>
      <c r="AX35" s="173"/>
      <c r="AY35" s="173"/>
      <c r="ALQ35" s="2" t="e">
        <v>#N/A</v>
      </c>
    </row>
    <row r="36" spans="1:1005" ht="15" x14ac:dyDescent="0.25">
      <c r="A36" s="208">
        <v>44409</v>
      </c>
      <c r="B36" s="141"/>
      <c r="C36" s="141"/>
      <c r="D36" s="142">
        <v>75.010000000000005</v>
      </c>
      <c r="E36" s="124">
        <v>92.79</v>
      </c>
      <c r="F36" s="124">
        <v>141.18899999999999</v>
      </c>
      <c r="G36" s="124">
        <v>67.831000000000003</v>
      </c>
      <c r="H36" s="124">
        <v>73.838999999999999</v>
      </c>
      <c r="I36" s="124">
        <v>62.533000000000001</v>
      </c>
      <c r="J36" s="124">
        <v>47.106999999999999</v>
      </c>
      <c r="K36" s="124">
        <v>53.353000000000002</v>
      </c>
      <c r="L36" s="124">
        <v>43.15</v>
      </c>
      <c r="M36" s="124">
        <v>61.905999999999999</v>
      </c>
      <c r="N36" s="124">
        <v>61.323</v>
      </c>
      <c r="O36" s="124">
        <v>75.733000000000004</v>
      </c>
      <c r="P36" s="124">
        <v>46.274999999999999</v>
      </c>
      <c r="Q36" s="124">
        <v>147.40899999999999</v>
      </c>
      <c r="R36" s="124">
        <v>58.500999999999998</v>
      </c>
      <c r="S36" s="124">
        <v>93.132000000000005</v>
      </c>
      <c r="T36" s="124">
        <v>55.834000000000003</v>
      </c>
      <c r="U36" s="124">
        <v>97.176000000000002</v>
      </c>
      <c r="V36" s="124">
        <v>45.761000000000003</v>
      </c>
      <c r="W36" s="124">
        <v>51.061999999999998</v>
      </c>
      <c r="X36" s="124">
        <v>20.468</v>
      </c>
      <c r="Y36" s="124">
        <v>42.377000000000002</v>
      </c>
      <c r="Z36" s="124">
        <v>39.058999999999997</v>
      </c>
      <c r="AA36" s="124">
        <v>62.292000000000002</v>
      </c>
      <c r="AB36" s="124">
        <v>60.225000000000001</v>
      </c>
      <c r="AC36" s="124">
        <v>53.658000000000001</v>
      </c>
      <c r="AD36" s="124">
        <v>87.108999999999995</v>
      </c>
      <c r="AE36" s="126">
        <v>62.576999999999998</v>
      </c>
      <c r="AF36" s="124">
        <v>54.845999999999997</v>
      </c>
      <c r="AG36" s="125">
        <v>74.879000000000005</v>
      </c>
      <c r="AH36" s="125">
        <v>29.422000000000001</v>
      </c>
      <c r="AI36" s="173">
        <v>41.628</v>
      </c>
      <c r="AJ36" s="173">
        <v>62.673999999999999</v>
      </c>
      <c r="AK36" s="173">
        <v>49.198999999999998</v>
      </c>
      <c r="AL36" s="173">
        <v>32.875</v>
      </c>
      <c r="AM36" s="173">
        <v>103.69499999999999</v>
      </c>
      <c r="AN36" s="173"/>
      <c r="AO36" s="173"/>
      <c r="AP36" s="173"/>
      <c r="AQ36" s="173"/>
      <c r="AR36" s="173"/>
      <c r="AS36" s="173"/>
      <c r="AT36" s="173"/>
      <c r="AU36" s="173"/>
      <c r="AV36" s="173"/>
      <c r="AW36" s="173"/>
      <c r="AX36" s="173"/>
      <c r="AY36" s="173"/>
      <c r="ALQ36" s="2" t="e">
        <v>#N/A</v>
      </c>
    </row>
    <row r="37" spans="1:1005" ht="15" x14ac:dyDescent="0.25">
      <c r="A37" s="208">
        <v>44440</v>
      </c>
      <c r="B37" s="142"/>
      <c r="C37" s="142"/>
      <c r="D37" s="142">
        <v>46.81</v>
      </c>
      <c r="E37" s="124">
        <v>48.512</v>
      </c>
      <c r="F37" s="124">
        <v>82.498999999999995</v>
      </c>
      <c r="G37" s="124">
        <v>71.825999999999993</v>
      </c>
      <c r="H37" s="124">
        <v>76.454999999999998</v>
      </c>
      <c r="I37" s="124">
        <v>49.113</v>
      </c>
      <c r="J37" s="124">
        <v>48.93</v>
      </c>
      <c r="K37" s="124">
        <v>38.363999999999997</v>
      </c>
      <c r="L37" s="124">
        <v>36.646000000000001</v>
      </c>
      <c r="M37" s="124">
        <v>41.058999999999997</v>
      </c>
      <c r="N37" s="124">
        <v>49.6</v>
      </c>
      <c r="O37" s="124">
        <v>64.799000000000007</v>
      </c>
      <c r="P37" s="124">
        <v>44.566000000000003</v>
      </c>
      <c r="Q37" s="124">
        <v>74.043999999999997</v>
      </c>
      <c r="R37" s="124">
        <v>48.685000000000002</v>
      </c>
      <c r="S37" s="124">
        <v>70.662000000000006</v>
      </c>
      <c r="T37" s="124">
        <v>40.625</v>
      </c>
      <c r="U37" s="124">
        <v>55.926000000000002</v>
      </c>
      <c r="V37" s="124">
        <v>39.012999999999998</v>
      </c>
      <c r="W37" s="124">
        <v>36.552</v>
      </c>
      <c r="X37" s="124">
        <v>24.425000000000001</v>
      </c>
      <c r="Y37" s="124">
        <v>65.082999999999998</v>
      </c>
      <c r="Z37" s="124">
        <v>45.454000000000001</v>
      </c>
      <c r="AA37" s="124">
        <v>42.127000000000002</v>
      </c>
      <c r="AB37" s="124">
        <v>45.674999999999997</v>
      </c>
      <c r="AC37" s="124">
        <v>55.73</v>
      </c>
      <c r="AD37" s="124">
        <v>55.173000000000002</v>
      </c>
      <c r="AE37" s="126">
        <v>45.258000000000003</v>
      </c>
      <c r="AF37" s="124">
        <v>35.707999999999998</v>
      </c>
      <c r="AG37" s="125">
        <v>47.835999999999999</v>
      </c>
      <c r="AH37" s="125">
        <v>26.663</v>
      </c>
      <c r="AI37" s="173">
        <v>62.854999999999997</v>
      </c>
      <c r="AJ37" s="173">
        <v>58.006999999999998</v>
      </c>
      <c r="AK37" s="173">
        <v>40.759</v>
      </c>
      <c r="AL37" s="173">
        <v>29.193000000000001</v>
      </c>
      <c r="AM37" s="173">
        <v>86.65</v>
      </c>
      <c r="AN37" s="173"/>
      <c r="AO37" s="173"/>
      <c r="AP37" s="173"/>
      <c r="AQ37" s="173"/>
      <c r="AR37" s="173"/>
      <c r="AS37" s="173"/>
      <c r="AT37" s="173"/>
      <c r="AU37" s="173"/>
      <c r="AV37" s="173"/>
      <c r="AW37" s="173"/>
      <c r="AX37" s="173"/>
      <c r="AY37" s="173"/>
      <c r="ALQ37" s="2" t="e">
        <v>#N/A</v>
      </c>
    </row>
    <row r="38" spans="1:1005" ht="15" x14ac:dyDescent="0.25">
      <c r="A38" s="208">
        <v>44470</v>
      </c>
      <c r="B38" s="142"/>
      <c r="C38" s="142"/>
      <c r="D38" s="142">
        <v>46.89</v>
      </c>
      <c r="E38" s="124">
        <v>41.127000000000002</v>
      </c>
      <c r="F38" s="124">
        <v>73.774000000000001</v>
      </c>
      <c r="G38" s="124">
        <v>101.828</v>
      </c>
      <c r="H38" s="124">
        <v>80.763000000000005</v>
      </c>
      <c r="I38" s="124">
        <v>39.915999999999997</v>
      </c>
      <c r="J38" s="124">
        <v>36.988</v>
      </c>
      <c r="K38" s="124">
        <v>36.865000000000002</v>
      </c>
      <c r="L38" s="124">
        <v>56.542000000000002</v>
      </c>
      <c r="M38" s="124">
        <v>34.756</v>
      </c>
      <c r="N38" s="124">
        <v>34.558999999999997</v>
      </c>
      <c r="O38" s="124">
        <v>55.768999999999998</v>
      </c>
      <c r="P38" s="124">
        <v>39.566000000000003</v>
      </c>
      <c r="Q38" s="124">
        <v>67.570999999999998</v>
      </c>
      <c r="R38" s="124">
        <v>59.414999999999999</v>
      </c>
      <c r="S38" s="124">
        <v>77.367000000000004</v>
      </c>
      <c r="T38" s="124">
        <v>47.817</v>
      </c>
      <c r="U38" s="124">
        <v>44.165999999999997</v>
      </c>
      <c r="V38" s="124">
        <v>34.572000000000003</v>
      </c>
      <c r="W38" s="124">
        <v>32.594999999999999</v>
      </c>
      <c r="X38" s="124">
        <v>34.639000000000003</v>
      </c>
      <c r="Y38" s="124">
        <v>40.228000000000002</v>
      </c>
      <c r="Z38" s="124">
        <v>41.375999999999998</v>
      </c>
      <c r="AA38" s="124">
        <v>59.286000000000001</v>
      </c>
      <c r="AB38" s="124">
        <v>78.644000000000005</v>
      </c>
      <c r="AC38" s="124">
        <v>51.866999999999997</v>
      </c>
      <c r="AD38" s="124">
        <v>48.725000000000001</v>
      </c>
      <c r="AE38" s="126">
        <v>44.758000000000003</v>
      </c>
      <c r="AF38" s="124">
        <v>36.018999999999998</v>
      </c>
      <c r="AG38" s="125">
        <v>47.015999999999998</v>
      </c>
      <c r="AH38" s="125">
        <v>24.879000000000001</v>
      </c>
      <c r="AI38" s="173">
        <v>58.338000000000001</v>
      </c>
      <c r="AJ38" s="173">
        <v>72.206000000000003</v>
      </c>
      <c r="AK38" s="173">
        <v>35.246000000000002</v>
      </c>
      <c r="AL38" s="173">
        <v>30.117999999999999</v>
      </c>
      <c r="AM38" s="173">
        <v>53.475999999999999</v>
      </c>
      <c r="AN38" s="173"/>
      <c r="AO38" s="173"/>
      <c r="AP38" s="173"/>
      <c r="AQ38" s="173"/>
      <c r="AR38" s="173"/>
      <c r="AS38" s="173"/>
      <c r="AT38" s="173"/>
      <c r="AU38" s="173"/>
      <c r="AV38" s="173"/>
      <c r="AW38" s="173"/>
      <c r="AX38" s="173"/>
      <c r="AY38" s="173"/>
      <c r="ALQ38" s="2" t="e">
        <v>#N/A</v>
      </c>
    </row>
    <row r="39" spans="1:1005" ht="15" x14ac:dyDescent="0.25">
      <c r="A39" s="208">
        <v>44501</v>
      </c>
      <c r="B39" s="142"/>
      <c r="C39" s="142"/>
      <c r="D39" s="142">
        <v>38.090000000000003</v>
      </c>
      <c r="E39" s="124">
        <v>35.009</v>
      </c>
      <c r="F39" s="124">
        <v>58.103999999999999</v>
      </c>
      <c r="G39" s="124">
        <v>59.402999999999999</v>
      </c>
      <c r="H39" s="124">
        <v>56.622</v>
      </c>
      <c r="I39" s="124">
        <v>38.142000000000003</v>
      </c>
      <c r="J39" s="124">
        <v>28.523</v>
      </c>
      <c r="K39" s="124">
        <v>29.428000000000001</v>
      </c>
      <c r="L39" s="124">
        <v>47.348999999999997</v>
      </c>
      <c r="M39" s="124">
        <v>31.972999999999999</v>
      </c>
      <c r="N39" s="124">
        <v>29.146000000000001</v>
      </c>
      <c r="O39" s="124">
        <v>43.540999999999997</v>
      </c>
      <c r="P39" s="124">
        <v>35.734000000000002</v>
      </c>
      <c r="Q39" s="124">
        <v>50.779000000000003</v>
      </c>
      <c r="R39" s="124">
        <v>43.695</v>
      </c>
      <c r="S39" s="124">
        <v>52.771000000000001</v>
      </c>
      <c r="T39" s="124">
        <v>40.295999999999999</v>
      </c>
      <c r="U39" s="124">
        <v>35.689</v>
      </c>
      <c r="V39" s="124">
        <v>29.751999999999999</v>
      </c>
      <c r="W39" s="124">
        <v>31.606000000000002</v>
      </c>
      <c r="X39" s="124">
        <v>21.2</v>
      </c>
      <c r="Y39" s="124">
        <v>28.998999999999999</v>
      </c>
      <c r="Z39" s="124">
        <v>36.006</v>
      </c>
      <c r="AA39" s="124">
        <v>43.488999999999997</v>
      </c>
      <c r="AB39" s="124">
        <v>49.499000000000002</v>
      </c>
      <c r="AC39" s="124">
        <v>38.005000000000003</v>
      </c>
      <c r="AD39" s="124">
        <v>42.212000000000003</v>
      </c>
      <c r="AE39" s="126">
        <v>41.305999999999997</v>
      </c>
      <c r="AF39" s="124">
        <v>35.381999999999998</v>
      </c>
      <c r="AG39" s="125">
        <v>38.551000000000002</v>
      </c>
      <c r="AH39" s="125">
        <v>21.206</v>
      </c>
      <c r="AI39" s="173">
        <v>34.567999999999998</v>
      </c>
      <c r="AJ39" s="173">
        <v>43.491999999999997</v>
      </c>
      <c r="AK39" s="173">
        <v>33.137999999999998</v>
      </c>
      <c r="AL39" s="173">
        <v>28.382000000000001</v>
      </c>
      <c r="AM39" s="173">
        <v>36.686999999999998</v>
      </c>
      <c r="AN39" s="173"/>
      <c r="AO39" s="173"/>
      <c r="AP39" s="173"/>
      <c r="AQ39" s="173"/>
      <c r="AR39" s="173"/>
      <c r="AS39" s="173"/>
      <c r="AT39" s="173"/>
      <c r="AU39" s="173"/>
      <c r="AV39" s="173"/>
      <c r="AW39" s="173"/>
      <c r="AX39" s="173"/>
      <c r="AY39" s="173"/>
      <c r="ALQ39" s="2" t="e">
        <v>#N/A</v>
      </c>
    </row>
    <row r="40" spans="1:1005" ht="15" x14ac:dyDescent="0.25">
      <c r="A40" s="208">
        <v>44531</v>
      </c>
      <c r="B40" s="142"/>
      <c r="C40" s="142"/>
      <c r="D40" s="142">
        <v>32.43</v>
      </c>
      <c r="E40" s="124">
        <v>33.51</v>
      </c>
      <c r="F40" s="124">
        <v>49.875999999999998</v>
      </c>
      <c r="G40" s="124">
        <v>43.514000000000003</v>
      </c>
      <c r="H40" s="124">
        <v>43.512999999999998</v>
      </c>
      <c r="I40" s="124">
        <v>33.948999999999998</v>
      </c>
      <c r="J40" s="124">
        <v>26.093</v>
      </c>
      <c r="K40" s="124">
        <v>26.414000000000001</v>
      </c>
      <c r="L40" s="124">
        <v>33.503</v>
      </c>
      <c r="M40" s="124">
        <v>29.251000000000001</v>
      </c>
      <c r="N40" s="124">
        <v>27.001000000000001</v>
      </c>
      <c r="O40" s="124">
        <v>38.055999999999997</v>
      </c>
      <c r="P40" s="124">
        <v>30.699000000000002</v>
      </c>
      <c r="Q40" s="124">
        <v>46.167000000000002</v>
      </c>
      <c r="R40" s="124">
        <v>38.307000000000002</v>
      </c>
      <c r="S40" s="124">
        <v>42.707999999999998</v>
      </c>
      <c r="T40" s="124">
        <v>37.185000000000002</v>
      </c>
      <c r="U40" s="124">
        <v>33.072000000000003</v>
      </c>
      <c r="V40" s="124">
        <v>26.673999999999999</v>
      </c>
      <c r="W40" s="124">
        <v>27.422999999999998</v>
      </c>
      <c r="X40" s="124">
        <v>17.847000000000001</v>
      </c>
      <c r="Y40" s="124">
        <v>27.04</v>
      </c>
      <c r="Z40" s="124">
        <v>28.494</v>
      </c>
      <c r="AA40" s="124">
        <v>33.140999999999998</v>
      </c>
      <c r="AB40" s="124">
        <v>35.057000000000002</v>
      </c>
      <c r="AC40" s="124">
        <v>29.626000000000001</v>
      </c>
      <c r="AD40" s="124">
        <v>38.554000000000002</v>
      </c>
      <c r="AE40" s="126">
        <v>34.481999999999999</v>
      </c>
      <c r="AF40" s="124">
        <v>30.256</v>
      </c>
      <c r="AG40" s="125">
        <v>34.584000000000003</v>
      </c>
      <c r="AH40" s="125">
        <v>19.824000000000002</v>
      </c>
      <c r="AI40" s="173">
        <v>26.827999999999999</v>
      </c>
      <c r="AJ40" s="173">
        <v>33.612000000000002</v>
      </c>
      <c r="AK40" s="173">
        <v>31.388999999999999</v>
      </c>
      <c r="AL40" s="173">
        <v>23.023</v>
      </c>
      <c r="AM40" s="173">
        <v>32.29</v>
      </c>
      <c r="AN40" s="173"/>
      <c r="AO40" s="173"/>
      <c r="AP40" s="173"/>
      <c r="AQ40" s="173"/>
      <c r="AR40" s="173"/>
      <c r="AS40" s="173"/>
      <c r="AT40" s="173"/>
      <c r="AU40" s="173"/>
      <c r="AV40" s="173"/>
      <c r="AW40" s="173"/>
      <c r="AX40" s="173"/>
      <c r="AY40" s="173"/>
      <c r="ALQ40" s="2" t="e">
        <v>#N/A</v>
      </c>
    </row>
    <row r="41" spans="1:1005" ht="15" x14ac:dyDescent="0.25">
      <c r="A41" s="208">
        <v>44562</v>
      </c>
      <c r="B41" s="142"/>
      <c r="C41" s="142"/>
      <c r="D41" s="142">
        <v>31.25</v>
      </c>
      <c r="E41" s="124">
        <v>32.042000000000002</v>
      </c>
      <c r="F41" s="124">
        <v>44.564999999999998</v>
      </c>
      <c r="G41" s="124">
        <v>37.786000000000001</v>
      </c>
      <c r="H41" s="124">
        <v>36.549999999999997</v>
      </c>
      <c r="I41" s="124">
        <v>30.213000000000001</v>
      </c>
      <c r="J41" s="124">
        <v>23.488</v>
      </c>
      <c r="K41" s="124">
        <v>23.689</v>
      </c>
      <c r="L41" s="124">
        <v>26.631</v>
      </c>
      <c r="M41" s="124">
        <v>25.751999999999999</v>
      </c>
      <c r="N41" s="124">
        <v>24.597999999999999</v>
      </c>
      <c r="O41" s="124">
        <v>34.155000000000001</v>
      </c>
      <c r="P41" s="124">
        <v>27.427</v>
      </c>
      <c r="Q41" s="124">
        <v>40.369999999999997</v>
      </c>
      <c r="R41" s="124">
        <v>33.106999999999999</v>
      </c>
      <c r="S41" s="124">
        <v>38.335000000000001</v>
      </c>
      <c r="T41" s="124">
        <v>32.268000000000001</v>
      </c>
      <c r="U41" s="124">
        <v>32.095999999999997</v>
      </c>
      <c r="V41" s="124">
        <v>23.875</v>
      </c>
      <c r="W41" s="124">
        <v>24.347000000000001</v>
      </c>
      <c r="X41" s="124">
        <v>16.033000000000001</v>
      </c>
      <c r="Y41" s="124">
        <v>23.957000000000001</v>
      </c>
      <c r="Z41" s="124">
        <v>29.077999999999999</v>
      </c>
      <c r="AA41" s="124">
        <v>28.760999999999999</v>
      </c>
      <c r="AB41" s="124">
        <v>31.271999999999998</v>
      </c>
      <c r="AC41" s="124">
        <v>25.763000000000002</v>
      </c>
      <c r="AD41" s="124">
        <v>34.911000000000001</v>
      </c>
      <c r="AE41" s="126">
        <v>30.376999999999999</v>
      </c>
      <c r="AF41" s="124">
        <v>26.916</v>
      </c>
      <c r="AG41" s="125">
        <v>31.581</v>
      </c>
      <c r="AH41" s="125">
        <v>17.925000000000001</v>
      </c>
      <c r="AI41" s="173">
        <v>23.408000000000001</v>
      </c>
      <c r="AJ41" s="173">
        <v>29.452999999999999</v>
      </c>
      <c r="AK41" s="173">
        <v>28.673999999999999</v>
      </c>
      <c r="AL41" s="173">
        <v>19.678000000000001</v>
      </c>
      <c r="AM41" s="173">
        <v>29.030999999999999</v>
      </c>
      <c r="AN41" s="173"/>
      <c r="AO41" s="173"/>
      <c r="AP41" s="173"/>
      <c r="AQ41" s="173"/>
      <c r="AR41" s="173"/>
      <c r="AS41" s="173"/>
      <c r="AT41" s="173"/>
      <c r="AU41" s="173"/>
      <c r="AV41" s="173"/>
      <c r="AW41" s="173"/>
      <c r="AX41" s="173"/>
      <c r="AY41" s="173"/>
      <c r="ALQ41" s="2" t="e">
        <v>#N/A</v>
      </c>
    </row>
    <row r="42" spans="1:1005" ht="15" x14ac:dyDescent="0.25">
      <c r="A42" s="208">
        <v>44593</v>
      </c>
      <c r="B42" s="142"/>
      <c r="C42" s="142"/>
      <c r="D42" s="142">
        <v>28.83</v>
      </c>
      <c r="E42" s="124">
        <v>24.937000000000001</v>
      </c>
      <c r="F42" s="125">
        <v>37.137</v>
      </c>
      <c r="G42" s="125">
        <v>48.05</v>
      </c>
      <c r="H42" s="125">
        <v>33.811</v>
      </c>
      <c r="I42" s="125">
        <v>24.878</v>
      </c>
      <c r="J42" s="125">
        <v>19.437000000000001</v>
      </c>
      <c r="K42" s="125">
        <v>20.327999999999999</v>
      </c>
      <c r="L42" s="125">
        <v>23.193000000000001</v>
      </c>
      <c r="M42" s="125">
        <v>22.341000000000001</v>
      </c>
      <c r="N42" s="125">
        <v>22.448</v>
      </c>
      <c r="O42" s="125">
        <v>27.923999999999999</v>
      </c>
      <c r="P42" s="125">
        <v>27.75</v>
      </c>
      <c r="Q42" s="125">
        <v>36.704000000000001</v>
      </c>
      <c r="R42" s="125">
        <v>26.898</v>
      </c>
      <c r="S42" s="125">
        <v>32.93</v>
      </c>
      <c r="T42" s="125">
        <v>31.376000000000001</v>
      </c>
      <c r="U42" s="125">
        <v>31.780999999999999</v>
      </c>
      <c r="V42" s="125">
        <v>23.503</v>
      </c>
      <c r="W42" s="125">
        <v>20.003</v>
      </c>
      <c r="X42" s="125">
        <v>19.46</v>
      </c>
      <c r="Y42" s="125">
        <v>19.998999999999999</v>
      </c>
      <c r="Z42" s="125">
        <v>24.824999999999999</v>
      </c>
      <c r="AA42" s="125">
        <v>23.300999999999998</v>
      </c>
      <c r="AB42" s="125">
        <v>29.196999999999999</v>
      </c>
      <c r="AC42" s="125">
        <v>21.026</v>
      </c>
      <c r="AD42" s="125">
        <v>30.617000000000001</v>
      </c>
      <c r="AE42" s="126">
        <v>24.911000000000001</v>
      </c>
      <c r="AF42" s="125">
        <v>21.937999999999999</v>
      </c>
      <c r="AG42" s="125">
        <v>26.337</v>
      </c>
      <c r="AH42" s="125">
        <v>14.907</v>
      </c>
      <c r="AI42" s="173">
        <v>23.5</v>
      </c>
      <c r="AJ42" s="173">
        <v>29.616</v>
      </c>
      <c r="AK42" s="173">
        <v>24.613</v>
      </c>
      <c r="AL42" s="173">
        <v>16.545000000000002</v>
      </c>
      <c r="AM42" s="173">
        <v>24.513999999999999</v>
      </c>
      <c r="AN42" s="173"/>
      <c r="AO42" s="173"/>
      <c r="AP42" s="173"/>
      <c r="AQ42" s="173"/>
      <c r="AR42" s="173"/>
      <c r="AS42" s="173"/>
      <c r="AT42" s="173"/>
      <c r="AU42" s="173"/>
      <c r="AV42" s="173"/>
      <c r="AW42" s="173"/>
      <c r="AX42" s="173"/>
      <c r="AY42" s="173"/>
      <c r="ALQ42" s="2" t="e">
        <v>#N/A</v>
      </c>
    </row>
    <row r="43" spans="1:1005" ht="15" x14ac:dyDescent="0.25">
      <c r="A43" s="208">
        <v>44621</v>
      </c>
      <c r="B43" s="142"/>
      <c r="C43" s="142"/>
      <c r="D43" s="142">
        <v>46.35</v>
      </c>
      <c r="E43" s="124">
        <v>25.818999999999999</v>
      </c>
      <c r="F43" s="125">
        <v>55.466999999999999</v>
      </c>
      <c r="G43" s="125">
        <v>89.988</v>
      </c>
      <c r="H43" s="125">
        <v>40.884999999999998</v>
      </c>
      <c r="I43" s="125">
        <v>37.201000000000001</v>
      </c>
      <c r="J43" s="125">
        <v>54.814</v>
      </c>
      <c r="K43" s="125">
        <v>33.210999999999999</v>
      </c>
      <c r="L43" s="125">
        <v>34.526000000000003</v>
      </c>
      <c r="M43" s="125">
        <v>38.927</v>
      </c>
      <c r="N43" s="125">
        <v>41.777999999999999</v>
      </c>
      <c r="O43" s="125">
        <v>51.286000000000001</v>
      </c>
      <c r="P43" s="125">
        <v>62.734000000000002</v>
      </c>
      <c r="Q43" s="125">
        <v>50.811999999999998</v>
      </c>
      <c r="R43" s="125">
        <v>54.625</v>
      </c>
      <c r="S43" s="125">
        <v>53.043999999999997</v>
      </c>
      <c r="T43" s="125">
        <v>44.542999999999999</v>
      </c>
      <c r="U43" s="125">
        <v>38.627000000000002</v>
      </c>
      <c r="V43" s="125">
        <v>37.082000000000001</v>
      </c>
      <c r="W43" s="125">
        <v>25.286999999999999</v>
      </c>
      <c r="X43" s="125">
        <v>32.722000000000001</v>
      </c>
      <c r="Y43" s="125">
        <v>60.692999999999998</v>
      </c>
      <c r="Z43" s="125">
        <v>30.305</v>
      </c>
      <c r="AA43" s="125">
        <v>33.630000000000003</v>
      </c>
      <c r="AB43" s="125">
        <v>79.888000000000005</v>
      </c>
      <c r="AC43" s="125">
        <v>23.771999999999998</v>
      </c>
      <c r="AD43" s="125">
        <v>60.423000000000002</v>
      </c>
      <c r="AE43" s="126">
        <v>30.341999999999999</v>
      </c>
      <c r="AF43" s="125">
        <v>41.067</v>
      </c>
      <c r="AG43" s="125">
        <v>53.670999999999999</v>
      </c>
      <c r="AH43" s="125">
        <v>24.109000000000002</v>
      </c>
      <c r="AI43" s="173">
        <v>27.306999999999999</v>
      </c>
      <c r="AJ43" s="173">
        <v>54.215000000000003</v>
      </c>
      <c r="AK43" s="173">
        <v>27.934999999999999</v>
      </c>
      <c r="AL43" s="173">
        <v>29.486999999999998</v>
      </c>
      <c r="AM43" s="173">
        <v>39.502000000000002</v>
      </c>
      <c r="AN43" s="173"/>
      <c r="AO43" s="173"/>
      <c r="AP43" s="173"/>
      <c r="AQ43" s="173"/>
      <c r="AR43" s="173"/>
      <c r="AS43" s="173"/>
      <c r="AT43" s="173"/>
      <c r="AU43" s="173"/>
      <c r="AV43" s="173"/>
      <c r="AW43" s="173"/>
      <c r="AX43" s="173"/>
      <c r="AY43" s="173"/>
      <c r="ALQ43" s="2" t="e">
        <v>#N/A</v>
      </c>
    </row>
    <row r="44" spans="1:1005" ht="15" x14ac:dyDescent="0.25">
      <c r="A44" s="208">
        <v>44652</v>
      </c>
      <c r="B44" s="142"/>
      <c r="C44" s="142"/>
      <c r="D44" s="142">
        <v>100.63</v>
      </c>
      <c r="E44" s="124">
        <v>59.654000000000003</v>
      </c>
      <c r="F44" s="125">
        <v>126.16</v>
      </c>
      <c r="G44" s="125">
        <v>155.876</v>
      </c>
      <c r="H44" s="125">
        <v>122.81100000000001</v>
      </c>
      <c r="I44" s="125">
        <v>84.355000000000004</v>
      </c>
      <c r="J44" s="125">
        <v>137.92400000000001</v>
      </c>
      <c r="K44" s="125">
        <v>76.834999999999994</v>
      </c>
      <c r="L44" s="125">
        <v>66.296000000000006</v>
      </c>
      <c r="M44" s="125">
        <v>100.968</v>
      </c>
      <c r="N44" s="125">
        <v>120.59399999999999</v>
      </c>
      <c r="O44" s="125">
        <v>99.619</v>
      </c>
      <c r="P44" s="125">
        <v>75.55</v>
      </c>
      <c r="Q44" s="125">
        <v>117.577</v>
      </c>
      <c r="R44" s="125">
        <v>115.858</v>
      </c>
      <c r="S44" s="125">
        <v>84.471000000000004</v>
      </c>
      <c r="T44" s="125">
        <v>60.231999999999999</v>
      </c>
      <c r="U44" s="125">
        <v>101.351</v>
      </c>
      <c r="V44" s="125">
        <v>76.849999999999994</v>
      </c>
      <c r="W44" s="125">
        <v>66.682000000000002</v>
      </c>
      <c r="X44" s="125">
        <v>66.034000000000006</v>
      </c>
      <c r="Y44" s="125">
        <v>128.595</v>
      </c>
      <c r="Z44" s="125">
        <v>80.031000000000006</v>
      </c>
      <c r="AA44" s="125">
        <v>109.85</v>
      </c>
      <c r="AB44" s="125">
        <v>115.39400000000001</v>
      </c>
      <c r="AC44" s="125">
        <v>83.566000000000003</v>
      </c>
      <c r="AD44" s="125">
        <v>101.94</v>
      </c>
      <c r="AE44" s="126">
        <v>78.411000000000001</v>
      </c>
      <c r="AF44" s="125">
        <v>94.323999999999998</v>
      </c>
      <c r="AG44" s="125">
        <v>112.495</v>
      </c>
      <c r="AH44" s="125">
        <v>54.993000000000002</v>
      </c>
      <c r="AI44" s="173">
        <v>65.492999999999995</v>
      </c>
      <c r="AJ44" s="173">
        <v>96.79</v>
      </c>
      <c r="AK44" s="173">
        <v>67.331000000000003</v>
      </c>
      <c r="AL44" s="173">
        <v>52.006999999999998</v>
      </c>
      <c r="AM44" s="173">
        <v>48.006</v>
      </c>
      <c r="AN44" s="173"/>
      <c r="AO44" s="173"/>
      <c r="AP44" s="173"/>
      <c r="AQ44" s="173"/>
      <c r="AR44" s="173"/>
      <c r="AS44" s="173"/>
      <c r="AT44" s="173"/>
      <c r="AU44" s="173"/>
      <c r="AV44" s="173"/>
      <c r="AW44" s="173"/>
      <c r="AX44" s="173"/>
      <c r="AY44" s="173"/>
      <c r="ALQ44" s="2" t="e">
        <v>#N/A</v>
      </c>
    </row>
    <row r="45" spans="1:1005" ht="15" x14ac:dyDescent="0.25">
      <c r="A45" s="208">
        <v>44682</v>
      </c>
      <c r="B45" s="142"/>
      <c r="C45" s="142"/>
      <c r="D45" s="142">
        <v>281.23</v>
      </c>
      <c r="E45" s="124">
        <v>601.005</v>
      </c>
      <c r="F45" s="124">
        <v>481.20499999999998</v>
      </c>
      <c r="G45" s="125">
        <v>400.14499999999998</v>
      </c>
      <c r="H45" s="125">
        <v>391.00700000000001</v>
      </c>
      <c r="I45" s="125">
        <v>182.96799999999999</v>
      </c>
      <c r="J45" s="125">
        <v>223.53200000000001</v>
      </c>
      <c r="K45" s="125">
        <v>144.92500000000001</v>
      </c>
      <c r="L45" s="125">
        <v>207.41</v>
      </c>
      <c r="M45" s="125">
        <v>250.61</v>
      </c>
      <c r="N45" s="125">
        <v>349.85700000000003</v>
      </c>
      <c r="O45" s="125">
        <v>261.18799999999999</v>
      </c>
      <c r="P45" s="125">
        <v>250.45599999999999</v>
      </c>
      <c r="Q45" s="125">
        <v>431.48</v>
      </c>
      <c r="R45" s="125">
        <v>419.68900000000002</v>
      </c>
      <c r="S45" s="125">
        <v>262.55399999999997</v>
      </c>
      <c r="T45" s="125">
        <v>274.12</v>
      </c>
      <c r="U45" s="125">
        <v>279.185</v>
      </c>
      <c r="V45" s="125">
        <v>304.97699999999998</v>
      </c>
      <c r="W45" s="125">
        <v>84.831999999999994</v>
      </c>
      <c r="X45" s="125">
        <v>184.51900000000001</v>
      </c>
      <c r="Y45" s="125">
        <v>268.05200000000002</v>
      </c>
      <c r="Z45" s="125">
        <v>312.44600000000003</v>
      </c>
      <c r="AA45" s="125">
        <v>258.13299999999998</v>
      </c>
      <c r="AB45" s="125">
        <v>303.57900000000001</v>
      </c>
      <c r="AC45" s="125">
        <v>353.51</v>
      </c>
      <c r="AD45" s="125">
        <v>341.15800000000002</v>
      </c>
      <c r="AE45" s="126">
        <v>145.96</v>
      </c>
      <c r="AF45" s="125">
        <v>215.06299999999999</v>
      </c>
      <c r="AG45" s="125">
        <v>151.827</v>
      </c>
      <c r="AH45" s="125">
        <v>127.47199999999999</v>
      </c>
      <c r="AI45" s="173">
        <v>279.471</v>
      </c>
      <c r="AJ45" s="173">
        <v>233.684</v>
      </c>
      <c r="AK45" s="173">
        <v>128.84800000000001</v>
      </c>
      <c r="AL45" s="173">
        <v>191.96799999999999</v>
      </c>
      <c r="AM45" s="173">
        <v>178.38800000000001</v>
      </c>
      <c r="AN45" s="173"/>
      <c r="AO45" s="173"/>
      <c r="AP45" s="173"/>
      <c r="AQ45" s="173"/>
      <c r="AR45" s="173"/>
      <c r="AS45" s="173"/>
      <c r="AT45" s="173"/>
      <c r="AU45" s="173"/>
      <c r="AV45" s="173"/>
      <c r="AW45" s="173"/>
      <c r="AX45" s="173"/>
      <c r="AY45" s="173"/>
      <c r="ALQ45" s="2" t="e">
        <v>#N/A</v>
      </c>
    </row>
    <row r="46" spans="1:1005" ht="15" x14ac:dyDescent="0.25">
      <c r="A46" s="208">
        <v>44713</v>
      </c>
      <c r="B46" s="142"/>
      <c r="C46" s="142"/>
      <c r="D46" s="142">
        <v>314.85000000000002</v>
      </c>
      <c r="E46" s="124">
        <v>828.46100000000001</v>
      </c>
      <c r="F46" s="124">
        <v>478.67099999999999</v>
      </c>
      <c r="G46" s="125">
        <v>465.49900000000002</v>
      </c>
      <c r="H46" s="125">
        <v>342.50200000000001</v>
      </c>
      <c r="I46" s="125">
        <v>209.60499999999999</v>
      </c>
      <c r="J46" s="125">
        <v>174.666</v>
      </c>
      <c r="K46" s="125">
        <v>210.93600000000001</v>
      </c>
      <c r="L46" s="125">
        <v>332.73899999999998</v>
      </c>
      <c r="M46" s="125">
        <v>211.346</v>
      </c>
      <c r="N46" s="125">
        <v>476.98899999999998</v>
      </c>
      <c r="O46" s="125">
        <v>260.71100000000001</v>
      </c>
      <c r="P46" s="125">
        <v>648.02099999999996</v>
      </c>
      <c r="Q46" s="125">
        <v>356.99799999999999</v>
      </c>
      <c r="R46" s="125">
        <v>616.04300000000001</v>
      </c>
      <c r="S46" s="125">
        <v>252.30500000000001</v>
      </c>
      <c r="T46" s="125">
        <v>431.661</v>
      </c>
      <c r="U46" s="125">
        <v>184.02500000000001</v>
      </c>
      <c r="V46" s="125">
        <v>235.24</v>
      </c>
      <c r="W46" s="125">
        <v>62.94</v>
      </c>
      <c r="X46" s="125">
        <v>256.42899999999997</v>
      </c>
      <c r="Y46" s="125">
        <v>171.53399999999999</v>
      </c>
      <c r="Z46" s="125">
        <v>340.61700000000002</v>
      </c>
      <c r="AA46" s="125">
        <v>234.07400000000001</v>
      </c>
      <c r="AB46" s="125">
        <v>236.29300000000001</v>
      </c>
      <c r="AC46" s="125">
        <v>595.22799999999995</v>
      </c>
      <c r="AD46" s="125">
        <v>325.95100000000002</v>
      </c>
      <c r="AE46" s="126">
        <v>306.91399999999999</v>
      </c>
      <c r="AF46" s="125">
        <v>529.29300000000001</v>
      </c>
      <c r="AG46" s="125">
        <v>62.524999999999999</v>
      </c>
      <c r="AH46" s="125">
        <v>166.87299999999999</v>
      </c>
      <c r="AI46" s="173">
        <v>394.97800000000001</v>
      </c>
      <c r="AJ46" s="173">
        <v>387.77600000000001</v>
      </c>
      <c r="AK46" s="173">
        <v>134.23699999999999</v>
      </c>
      <c r="AL46" s="173">
        <v>356.32900000000001</v>
      </c>
      <c r="AM46" s="173">
        <v>464.44299999999998</v>
      </c>
      <c r="AN46" s="173"/>
      <c r="AO46" s="173"/>
      <c r="AP46" s="173"/>
      <c r="AQ46" s="173"/>
      <c r="AR46" s="173"/>
      <c r="AS46" s="173"/>
      <c r="AT46" s="173"/>
      <c r="AU46" s="173"/>
      <c r="AV46" s="173"/>
      <c r="AW46" s="173"/>
      <c r="AX46" s="173"/>
      <c r="AY46" s="173"/>
      <c r="ALQ46" s="2" t="e">
        <v>#N/A</v>
      </c>
    </row>
    <row r="47" spans="1:1005" ht="15" x14ac:dyDescent="0.25">
      <c r="A47" s="208">
        <v>44743</v>
      </c>
      <c r="B47" s="142"/>
      <c r="C47" s="142"/>
      <c r="D47" s="142">
        <v>137.63</v>
      </c>
      <c r="E47" s="124">
        <v>364.62099999999998</v>
      </c>
      <c r="F47" s="124">
        <v>146.297</v>
      </c>
      <c r="G47" s="125">
        <v>191.53299999999999</v>
      </c>
      <c r="H47" s="125">
        <v>114.35299999999999</v>
      </c>
      <c r="I47" s="125">
        <v>79.006</v>
      </c>
      <c r="J47" s="125">
        <v>72.16</v>
      </c>
      <c r="K47" s="125">
        <v>82.572999999999993</v>
      </c>
      <c r="L47" s="125">
        <v>151.98500000000001</v>
      </c>
      <c r="M47" s="125">
        <v>79.024000000000001</v>
      </c>
      <c r="N47" s="125">
        <v>218.96899999999999</v>
      </c>
      <c r="O47" s="125">
        <v>81.132999999999996</v>
      </c>
      <c r="P47" s="125">
        <v>566.73699999999997</v>
      </c>
      <c r="Q47" s="125">
        <v>135.10499999999999</v>
      </c>
      <c r="R47" s="125">
        <v>217.56</v>
      </c>
      <c r="S47" s="125">
        <v>117.741</v>
      </c>
      <c r="T47" s="125">
        <v>254.31200000000001</v>
      </c>
      <c r="U47" s="125">
        <v>56.673000000000002</v>
      </c>
      <c r="V47" s="125">
        <v>67.257999999999996</v>
      </c>
      <c r="W47" s="125">
        <v>24.794</v>
      </c>
      <c r="X47" s="125">
        <v>72.346999999999994</v>
      </c>
      <c r="Y47" s="125">
        <v>62.173000000000002</v>
      </c>
      <c r="Z47" s="125">
        <v>132.62899999999999</v>
      </c>
      <c r="AA47" s="125">
        <v>85.32</v>
      </c>
      <c r="AB47" s="125">
        <v>81.036000000000001</v>
      </c>
      <c r="AC47" s="125">
        <v>242.321</v>
      </c>
      <c r="AD47" s="125">
        <v>164.92</v>
      </c>
      <c r="AE47" s="126">
        <v>89.602999999999994</v>
      </c>
      <c r="AF47" s="125">
        <v>250.221</v>
      </c>
      <c r="AG47" s="125">
        <v>29.521000000000001</v>
      </c>
      <c r="AH47" s="125">
        <v>58.533999999999999</v>
      </c>
      <c r="AI47" s="173">
        <v>120.411</v>
      </c>
      <c r="AJ47" s="173">
        <v>116.99</v>
      </c>
      <c r="AK47" s="173">
        <v>52.887999999999998</v>
      </c>
      <c r="AL47" s="173">
        <v>201.71899999999999</v>
      </c>
      <c r="AM47" s="173">
        <v>256.13499999999999</v>
      </c>
      <c r="AN47" s="173"/>
      <c r="AO47" s="173"/>
      <c r="AP47" s="173"/>
      <c r="AQ47" s="173"/>
      <c r="AR47" s="173"/>
      <c r="AS47" s="173"/>
      <c r="AT47" s="173"/>
      <c r="AU47" s="173"/>
      <c r="AV47" s="173"/>
      <c r="AW47" s="173"/>
      <c r="AX47" s="173"/>
      <c r="AY47" s="173"/>
      <c r="ALQ47" s="2" t="e">
        <v>#N/A</v>
      </c>
    </row>
    <row r="48" spans="1:1005" ht="15" x14ac:dyDescent="0.25">
      <c r="A48" s="208">
        <v>44774</v>
      </c>
      <c r="B48" s="142"/>
      <c r="C48" s="142"/>
      <c r="D48" s="142">
        <v>75.010000000000005</v>
      </c>
      <c r="E48" s="124">
        <v>141.036</v>
      </c>
      <c r="F48" s="124">
        <v>67.962000000000003</v>
      </c>
      <c r="G48" s="125">
        <v>74.213999999999999</v>
      </c>
      <c r="H48" s="125">
        <v>63.323</v>
      </c>
      <c r="I48" s="125">
        <v>47.670999999999999</v>
      </c>
      <c r="J48" s="125">
        <v>54.058999999999997</v>
      </c>
      <c r="K48" s="125">
        <v>43.155999999999999</v>
      </c>
      <c r="L48" s="125">
        <v>63.371000000000002</v>
      </c>
      <c r="M48" s="125">
        <v>61.234999999999999</v>
      </c>
      <c r="N48" s="125">
        <v>75.953999999999994</v>
      </c>
      <c r="O48" s="125">
        <v>46.552999999999997</v>
      </c>
      <c r="P48" s="125">
        <v>152.94800000000001</v>
      </c>
      <c r="Q48" s="125">
        <v>58.8</v>
      </c>
      <c r="R48" s="125">
        <v>93.274000000000001</v>
      </c>
      <c r="S48" s="125">
        <v>56.058</v>
      </c>
      <c r="T48" s="125">
        <v>100.53</v>
      </c>
      <c r="U48" s="125">
        <v>46.255000000000003</v>
      </c>
      <c r="V48" s="125">
        <v>51.316000000000003</v>
      </c>
      <c r="W48" s="125">
        <v>20.408999999999999</v>
      </c>
      <c r="X48" s="125">
        <v>42.844999999999999</v>
      </c>
      <c r="Y48" s="125">
        <v>39.125999999999998</v>
      </c>
      <c r="Z48" s="125">
        <v>62.363</v>
      </c>
      <c r="AA48" s="125">
        <v>60.445999999999998</v>
      </c>
      <c r="AB48" s="125">
        <v>54.609000000000002</v>
      </c>
      <c r="AC48" s="125">
        <v>87.197999999999993</v>
      </c>
      <c r="AD48" s="125">
        <v>62.798000000000002</v>
      </c>
      <c r="AE48" s="126">
        <v>54.665999999999997</v>
      </c>
      <c r="AF48" s="125">
        <v>76.941000000000003</v>
      </c>
      <c r="AG48" s="125">
        <v>29.544</v>
      </c>
      <c r="AH48" s="125">
        <v>41.814999999999998</v>
      </c>
      <c r="AI48" s="173">
        <v>62.915999999999997</v>
      </c>
      <c r="AJ48" s="173">
        <v>49.484000000000002</v>
      </c>
      <c r="AK48" s="173">
        <v>33.277999999999999</v>
      </c>
      <c r="AL48" s="173">
        <v>104.04</v>
      </c>
      <c r="AM48" s="173">
        <v>95.195999999999998</v>
      </c>
      <c r="AN48" s="173"/>
      <c r="AO48" s="173"/>
      <c r="AP48" s="173"/>
      <c r="AQ48" s="173"/>
      <c r="AR48" s="173"/>
      <c r="AS48" s="173"/>
      <c r="AT48" s="173"/>
      <c r="AU48" s="173"/>
      <c r="AV48" s="173"/>
      <c r="AW48" s="173"/>
      <c r="AX48" s="173"/>
      <c r="AY48" s="173"/>
      <c r="ALQ48" s="2" t="e">
        <v>#N/A</v>
      </c>
    </row>
    <row r="49" spans="1:1005" ht="15" x14ac:dyDescent="0.25">
      <c r="A49" s="208">
        <v>44805</v>
      </c>
      <c r="B49" s="142"/>
      <c r="C49" s="142"/>
      <c r="D49" s="142">
        <v>46.81</v>
      </c>
      <c r="E49" s="124">
        <v>82.375</v>
      </c>
      <c r="F49" s="124">
        <v>71.953000000000003</v>
      </c>
      <c r="G49" s="125">
        <v>76.804000000000002</v>
      </c>
      <c r="H49" s="125">
        <v>50.244999999999997</v>
      </c>
      <c r="I49" s="125">
        <v>49.448999999999998</v>
      </c>
      <c r="J49" s="125">
        <v>38.966999999999999</v>
      </c>
      <c r="K49" s="125">
        <v>36.654000000000003</v>
      </c>
      <c r="L49" s="125">
        <v>41.511000000000003</v>
      </c>
      <c r="M49" s="125">
        <v>49.527000000000001</v>
      </c>
      <c r="N49" s="125">
        <v>64.992000000000004</v>
      </c>
      <c r="O49" s="125">
        <v>44.8</v>
      </c>
      <c r="P49" s="125">
        <v>74.807000000000002</v>
      </c>
      <c r="Q49" s="125">
        <v>48.959000000000003</v>
      </c>
      <c r="R49" s="125">
        <v>70.793000000000006</v>
      </c>
      <c r="S49" s="125">
        <v>40.82</v>
      </c>
      <c r="T49" s="125">
        <v>57.021000000000001</v>
      </c>
      <c r="U49" s="125">
        <v>39.433999999999997</v>
      </c>
      <c r="V49" s="125">
        <v>36.765999999999998</v>
      </c>
      <c r="W49" s="125">
        <v>24.361999999999998</v>
      </c>
      <c r="X49" s="125">
        <v>64.962000000000003</v>
      </c>
      <c r="Y49" s="125">
        <v>45.518999999999998</v>
      </c>
      <c r="Z49" s="125">
        <v>42.183</v>
      </c>
      <c r="AA49" s="125">
        <v>45.860999999999997</v>
      </c>
      <c r="AB49" s="125">
        <v>55.631999999999998</v>
      </c>
      <c r="AC49" s="125">
        <v>55.238999999999997</v>
      </c>
      <c r="AD49" s="125">
        <v>45.447000000000003</v>
      </c>
      <c r="AE49" s="126">
        <v>35.555</v>
      </c>
      <c r="AF49" s="125">
        <v>48.323</v>
      </c>
      <c r="AG49" s="125">
        <v>26.774999999999999</v>
      </c>
      <c r="AH49" s="125">
        <v>63.042999999999999</v>
      </c>
      <c r="AI49" s="173">
        <v>58.225999999999999</v>
      </c>
      <c r="AJ49" s="173">
        <v>40.69</v>
      </c>
      <c r="AK49" s="173">
        <v>29.556999999999999</v>
      </c>
      <c r="AL49" s="173">
        <v>86.942999999999998</v>
      </c>
      <c r="AM49" s="173">
        <v>49.012</v>
      </c>
      <c r="AN49" s="173"/>
      <c r="AO49" s="173"/>
      <c r="AP49" s="173"/>
      <c r="AQ49" s="173"/>
      <c r="AR49" s="173"/>
      <c r="AS49" s="173"/>
      <c r="AT49" s="173"/>
      <c r="AU49" s="173"/>
      <c r="AV49" s="173"/>
      <c r="AW49" s="173"/>
      <c r="AX49" s="173"/>
      <c r="AY49" s="173"/>
      <c r="ALQ49" s="2" t="e">
        <v>#N/A</v>
      </c>
    </row>
    <row r="50" spans="1:1005" ht="15" x14ac:dyDescent="0.25">
      <c r="A50" s="208">
        <v>44835</v>
      </c>
      <c r="B50" s="142"/>
      <c r="C50" s="142"/>
      <c r="D50" s="142">
        <v>46.89</v>
      </c>
      <c r="E50" s="124">
        <v>73.659000000000006</v>
      </c>
      <c r="F50" s="124">
        <v>101.967</v>
      </c>
      <c r="G50" s="125">
        <v>81.093000000000004</v>
      </c>
      <c r="H50" s="125">
        <v>40.463999999999999</v>
      </c>
      <c r="I50" s="125">
        <v>37.42</v>
      </c>
      <c r="J50" s="125">
        <v>37.396999999999998</v>
      </c>
      <c r="K50" s="125">
        <v>56.56</v>
      </c>
      <c r="L50" s="125">
        <v>35.027999999999999</v>
      </c>
      <c r="M50" s="125">
        <v>34.496000000000002</v>
      </c>
      <c r="N50" s="125">
        <v>55.945999999999998</v>
      </c>
      <c r="O50" s="125">
        <v>39.792000000000002</v>
      </c>
      <c r="P50" s="125">
        <v>68.728999999999999</v>
      </c>
      <c r="Q50" s="125">
        <v>59.69</v>
      </c>
      <c r="R50" s="125">
        <v>77.506</v>
      </c>
      <c r="S50" s="125">
        <v>48.012</v>
      </c>
      <c r="T50" s="125">
        <v>44.91</v>
      </c>
      <c r="U50" s="125">
        <v>34.94</v>
      </c>
      <c r="V50" s="125">
        <v>32.796999999999997</v>
      </c>
      <c r="W50" s="125">
        <v>34.582000000000001</v>
      </c>
      <c r="X50" s="125">
        <v>41.137999999999998</v>
      </c>
      <c r="Y50" s="125">
        <v>41.435000000000002</v>
      </c>
      <c r="Z50" s="125">
        <v>59.345999999999997</v>
      </c>
      <c r="AA50" s="125">
        <v>78.873999999999995</v>
      </c>
      <c r="AB50" s="125">
        <v>52.607999999999997</v>
      </c>
      <c r="AC50" s="125">
        <v>48.781999999999996</v>
      </c>
      <c r="AD50" s="125">
        <v>44.938000000000002</v>
      </c>
      <c r="AE50" s="126">
        <v>35.896999999999998</v>
      </c>
      <c r="AF50" s="125">
        <v>47.267000000000003</v>
      </c>
      <c r="AG50" s="125">
        <v>24.986999999999998</v>
      </c>
      <c r="AH50" s="125">
        <v>58.51</v>
      </c>
      <c r="AI50" s="173">
        <v>72.424000000000007</v>
      </c>
      <c r="AJ50" s="173">
        <v>35.131</v>
      </c>
      <c r="AK50" s="173">
        <v>30.472999999999999</v>
      </c>
      <c r="AL50" s="173">
        <v>53.710999999999999</v>
      </c>
      <c r="AM50" s="173">
        <v>41.253</v>
      </c>
      <c r="AN50" s="173"/>
      <c r="AO50" s="173"/>
      <c r="AP50" s="173"/>
      <c r="AQ50" s="173"/>
      <c r="AR50" s="173"/>
      <c r="AS50" s="173"/>
      <c r="AT50" s="173"/>
      <c r="AU50" s="173"/>
      <c r="AV50" s="173"/>
      <c r="AW50" s="173"/>
      <c r="AX50" s="173"/>
      <c r="AY50" s="173"/>
      <c r="ALQ50" s="2" t="e">
        <v>#N/A</v>
      </c>
    </row>
    <row r="51" spans="1:1005" ht="15" x14ac:dyDescent="0.25">
      <c r="A51" s="208">
        <v>44866</v>
      </c>
      <c r="B51" s="142"/>
      <c r="C51" s="142"/>
      <c r="D51" s="142">
        <v>38.090000000000003</v>
      </c>
      <c r="E51" s="124">
        <v>57.999000000000002</v>
      </c>
      <c r="F51" s="124">
        <v>59.499000000000002</v>
      </c>
      <c r="G51" s="125">
        <v>56.91</v>
      </c>
      <c r="H51" s="125">
        <v>38.607999999999997</v>
      </c>
      <c r="I51" s="125">
        <v>28.919</v>
      </c>
      <c r="J51" s="125">
        <v>29.888999999999999</v>
      </c>
      <c r="K51" s="125">
        <v>47.369</v>
      </c>
      <c r="L51" s="125">
        <v>32.115000000000002</v>
      </c>
      <c r="M51" s="125">
        <v>29.091000000000001</v>
      </c>
      <c r="N51" s="125">
        <v>43.692999999999998</v>
      </c>
      <c r="O51" s="125">
        <v>35.939</v>
      </c>
      <c r="P51" s="125">
        <v>51.165999999999997</v>
      </c>
      <c r="Q51" s="125">
        <v>43.932000000000002</v>
      </c>
      <c r="R51" s="125">
        <v>52.875999999999998</v>
      </c>
      <c r="S51" s="125">
        <v>40.463999999999999</v>
      </c>
      <c r="T51" s="125">
        <v>36.118000000000002</v>
      </c>
      <c r="U51" s="125">
        <v>30.074000000000002</v>
      </c>
      <c r="V51" s="125">
        <v>31.78</v>
      </c>
      <c r="W51" s="125">
        <v>21.146999999999998</v>
      </c>
      <c r="X51" s="125">
        <v>29.276</v>
      </c>
      <c r="Y51" s="125">
        <v>36.061</v>
      </c>
      <c r="Z51" s="125">
        <v>43.536999999999999</v>
      </c>
      <c r="AA51" s="125">
        <v>49.661999999999999</v>
      </c>
      <c r="AB51" s="125">
        <v>39.024000000000001</v>
      </c>
      <c r="AC51" s="125">
        <v>42.262</v>
      </c>
      <c r="AD51" s="125">
        <v>41.470999999999997</v>
      </c>
      <c r="AE51" s="126">
        <v>35.264000000000003</v>
      </c>
      <c r="AF51" s="125">
        <v>38.93</v>
      </c>
      <c r="AG51" s="125">
        <v>21.302</v>
      </c>
      <c r="AH51" s="125">
        <v>34.701999999999998</v>
      </c>
      <c r="AI51" s="173">
        <v>43.655000000000001</v>
      </c>
      <c r="AJ51" s="173">
        <v>32.972999999999999</v>
      </c>
      <c r="AK51" s="173">
        <v>28.702000000000002</v>
      </c>
      <c r="AL51" s="173">
        <v>36.857999999999997</v>
      </c>
      <c r="AM51" s="173">
        <v>35.033999999999999</v>
      </c>
      <c r="AN51" s="173"/>
      <c r="AO51" s="173"/>
      <c r="AP51" s="173"/>
      <c r="AQ51" s="173"/>
      <c r="AR51" s="173"/>
      <c r="AS51" s="173"/>
      <c r="AT51" s="173"/>
      <c r="AU51" s="173"/>
      <c r="AV51" s="173"/>
      <c r="AW51" s="173"/>
      <c r="AX51" s="173"/>
      <c r="AY51" s="173"/>
      <c r="ALQ51" s="2" t="e">
        <v>#N/A</v>
      </c>
    </row>
    <row r="52" spans="1:1005" ht="15" x14ac:dyDescent="0.25">
      <c r="A52" s="208">
        <v>44896</v>
      </c>
      <c r="B52" s="142"/>
      <c r="C52" s="142"/>
      <c r="D52" s="142">
        <v>32.43</v>
      </c>
      <c r="E52" s="124">
        <v>49.777999999999999</v>
      </c>
      <c r="F52" s="124">
        <v>43.600999999999999</v>
      </c>
      <c r="G52" s="125">
        <v>43.767000000000003</v>
      </c>
      <c r="H52" s="125">
        <v>34.447000000000003</v>
      </c>
      <c r="I52" s="125">
        <v>26.474</v>
      </c>
      <c r="J52" s="125">
        <v>26.876999999999999</v>
      </c>
      <c r="K52" s="125">
        <v>33.51</v>
      </c>
      <c r="L52" s="125">
        <v>29.515999999999998</v>
      </c>
      <c r="M52" s="125">
        <v>26.949000000000002</v>
      </c>
      <c r="N52" s="125">
        <v>38.197000000000003</v>
      </c>
      <c r="O52" s="125">
        <v>30.89</v>
      </c>
      <c r="P52" s="125">
        <v>46.539000000000001</v>
      </c>
      <c r="Q52" s="125">
        <v>38.524999999999999</v>
      </c>
      <c r="R52" s="125">
        <v>42.802</v>
      </c>
      <c r="S52" s="125">
        <v>37.35</v>
      </c>
      <c r="T52" s="125">
        <v>33.442999999999998</v>
      </c>
      <c r="U52" s="125">
        <v>27.009</v>
      </c>
      <c r="V52" s="125">
        <v>27.594999999999999</v>
      </c>
      <c r="W52" s="125">
        <v>17.795999999999999</v>
      </c>
      <c r="X52" s="125">
        <v>27.260999999999999</v>
      </c>
      <c r="Y52" s="125">
        <v>28.544</v>
      </c>
      <c r="Z52" s="125">
        <v>33.183</v>
      </c>
      <c r="AA52" s="125">
        <v>35.198</v>
      </c>
      <c r="AB52" s="125">
        <v>29.984000000000002</v>
      </c>
      <c r="AC52" s="125">
        <v>38.601999999999997</v>
      </c>
      <c r="AD52" s="125">
        <v>34.634999999999998</v>
      </c>
      <c r="AE52" s="126">
        <v>30.14</v>
      </c>
      <c r="AF52" s="125">
        <v>34.841000000000001</v>
      </c>
      <c r="AG52" s="125">
        <v>19.917000000000002</v>
      </c>
      <c r="AH52" s="125">
        <v>26.946999999999999</v>
      </c>
      <c r="AI52" s="173">
        <v>33.761000000000003</v>
      </c>
      <c r="AJ52" s="173">
        <v>31.222000000000001</v>
      </c>
      <c r="AK52" s="173">
        <v>23.312999999999999</v>
      </c>
      <c r="AL52" s="173">
        <v>32.468000000000004</v>
      </c>
      <c r="AM52" s="173">
        <v>33.341999999999999</v>
      </c>
      <c r="AN52" s="173"/>
      <c r="AO52" s="173"/>
      <c r="AP52" s="173"/>
      <c r="AQ52" s="173"/>
      <c r="AR52" s="173"/>
      <c r="AS52" s="173"/>
      <c r="AT52" s="173"/>
      <c r="AU52" s="173"/>
      <c r="AV52" s="173"/>
      <c r="AW52" s="173"/>
      <c r="AX52" s="173"/>
      <c r="AY52" s="173"/>
      <c r="ALQ52" s="2" t="e">
        <v>#N/A</v>
      </c>
    </row>
    <row r="53" spans="1:1005" ht="15" x14ac:dyDescent="0.25">
      <c r="A53" s="208">
        <v>44927</v>
      </c>
      <c r="B53" s="142"/>
      <c r="C53" s="142"/>
      <c r="D53" s="142">
        <v>31.25</v>
      </c>
      <c r="E53" s="124">
        <v>44.475000000000001</v>
      </c>
      <c r="F53" s="124">
        <v>37.863999999999997</v>
      </c>
      <c r="G53" s="125">
        <v>36.774000000000001</v>
      </c>
      <c r="H53" s="125">
        <v>30.640999999999998</v>
      </c>
      <c r="I53" s="125">
        <v>23.838000000000001</v>
      </c>
      <c r="J53" s="125">
        <v>24.114000000000001</v>
      </c>
      <c r="K53" s="125">
        <v>26.635000000000002</v>
      </c>
      <c r="L53" s="125">
        <v>25.925000000000001</v>
      </c>
      <c r="M53" s="125">
        <v>24.55</v>
      </c>
      <c r="N53" s="125">
        <v>34.283999999999999</v>
      </c>
      <c r="O53" s="125">
        <v>27.600999999999999</v>
      </c>
      <c r="P53" s="125">
        <v>40.582999999999998</v>
      </c>
      <c r="Q53" s="125">
        <v>33.304000000000002</v>
      </c>
      <c r="R53" s="125">
        <v>38.420999999999999</v>
      </c>
      <c r="S53" s="125">
        <v>32.417999999999999</v>
      </c>
      <c r="T53" s="125">
        <v>32.281999999999996</v>
      </c>
      <c r="U53" s="125">
        <v>24.184000000000001</v>
      </c>
      <c r="V53" s="125">
        <v>24.506</v>
      </c>
      <c r="W53" s="125">
        <v>15.984999999999999</v>
      </c>
      <c r="X53" s="125">
        <v>24.15</v>
      </c>
      <c r="Y53" s="125">
        <v>29.125</v>
      </c>
      <c r="Z53" s="125">
        <v>28.798999999999999</v>
      </c>
      <c r="AA53" s="125">
        <v>31.405999999999999</v>
      </c>
      <c r="AB53" s="125">
        <v>25.998999999999999</v>
      </c>
      <c r="AC53" s="125">
        <v>34.954999999999998</v>
      </c>
      <c r="AD53" s="125">
        <v>30.516999999999999</v>
      </c>
      <c r="AE53" s="126">
        <v>26.803000000000001</v>
      </c>
      <c r="AF53" s="125">
        <v>31.824999999999999</v>
      </c>
      <c r="AG53" s="125">
        <v>18.013000000000002</v>
      </c>
      <c r="AH53" s="125">
        <v>23.516999999999999</v>
      </c>
      <c r="AI53" s="173">
        <v>29.59</v>
      </c>
      <c r="AJ53" s="173">
        <v>28.712</v>
      </c>
      <c r="AK53" s="173">
        <v>19.940000000000001</v>
      </c>
      <c r="AL53" s="173">
        <v>29.201000000000001</v>
      </c>
      <c r="AM53" s="173">
        <v>32.198</v>
      </c>
      <c r="AN53" s="173"/>
      <c r="AO53" s="173"/>
      <c r="AP53" s="173"/>
      <c r="AQ53" s="173"/>
      <c r="AR53" s="173"/>
      <c r="AS53" s="173"/>
      <c r="AT53" s="173"/>
      <c r="AU53" s="173"/>
      <c r="AV53" s="173"/>
      <c r="AW53" s="173"/>
      <c r="AX53" s="173"/>
      <c r="AY53" s="173"/>
      <c r="ALQ53" s="2" t="e">
        <v>#N/A</v>
      </c>
    </row>
    <row r="54" spans="1:1005" ht="15" x14ac:dyDescent="0.25">
      <c r="A54" s="208">
        <v>44958</v>
      </c>
      <c r="B54" s="142"/>
      <c r="C54" s="142"/>
      <c r="D54" s="142">
        <v>28.83</v>
      </c>
      <c r="E54" s="124">
        <v>37.061999999999998</v>
      </c>
      <c r="F54" s="125">
        <v>48.128</v>
      </c>
      <c r="G54" s="125">
        <v>34.006999999999998</v>
      </c>
      <c r="H54" s="125">
        <v>25.167000000000002</v>
      </c>
      <c r="I54" s="125">
        <v>19.728999999999999</v>
      </c>
      <c r="J54" s="125">
        <v>20.675000000000001</v>
      </c>
      <c r="K54" s="125">
        <v>23.198</v>
      </c>
      <c r="L54" s="125">
        <v>22.367999999999999</v>
      </c>
      <c r="M54" s="125">
        <v>22.408999999999999</v>
      </c>
      <c r="N54" s="125">
        <v>28.032</v>
      </c>
      <c r="O54" s="125">
        <v>27.902999999999999</v>
      </c>
      <c r="P54" s="125">
        <v>36.546999999999997</v>
      </c>
      <c r="Q54" s="125">
        <v>27.062999999999999</v>
      </c>
      <c r="R54" s="125">
        <v>33.003</v>
      </c>
      <c r="S54" s="125">
        <v>31.51</v>
      </c>
      <c r="T54" s="125">
        <v>31.96</v>
      </c>
      <c r="U54" s="125">
        <v>23.77</v>
      </c>
      <c r="V54" s="125">
        <v>20.137</v>
      </c>
      <c r="W54" s="125">
        <v>19.420000000000002</v>
      </c>
      <c r="X54" s="125">
        <v>19.986999999999998</v>
      </c>
      <c r="Y54" s="125">
        <v>24.866</v>
      </c>
      <c r="Z54" s="125">
        <v>23.33</v>
      </c>
      <c r="AA54" s="125">
        <v>29.321999999999999</v>
      </c>
      <c r="AB54" s="125">
        <v>21.216000000000001</v>
      </c>
      <c r="AC54" s="125">
        <v>30.654</v>
      </c>
      <c r="AD54" s="125">
        <v>25.027999999999999</v>
      </c>
      <c r="AE54" s="126">
        <v>21.847999999999999</v>
      </c>
      <c r="AF54" s="125">
        <v>26.437000000000001</v>
      </c>
      <c r="AG54" s="125">
        <v>14.981</v>
      </c>
      <c r="AH54" s="125">
        <v>23.599</v>
      </c>
      <c r="AI54" s="173">
        <v>29.741</v>
      </c>
      <c r="AJ54" s="173">
        <v>24.315000000000001</v>
      </c>
      <c r="AK54" s="173">
        <v>16.765000000000001</v>
      </c>
      <c r="AL54" s="173">
        <v>24.646000000000001</v>
      </c>
      <c r="AM54" s="173">
        <v>24.951000000000001</v>
      </c>
      <c r="AN54" s="173"/>
      <c r="AO54" s="173"/>
      <c r="AP54" s="173"/>
      <c r="AQ54" s="173"/>
      <c r="AR54" s="173"/>
      <c r="AS54" s="173"/>
      <c r="AT54" s="173"/>
      <c r="AU54" s="173"/>
      <c r="AV54" s="173"/>
      <c r="AW54" s="173"/>
      <c r="AX54" s="173"/>
      <c r="AY54" s="173"/>
      <c r="ALQ54" s="2" t="e">
        <v>#N/A</v>
      </c>
    </row>
    <row r="55" spans="1:1005" ht="15" x14ac:dyDescent="0.25">
      <c r="A55" s="208">
        <v>44986</v>
      </c>
      <c r="B55" s="142"/>
      <c r="C55" s="142"/>
      <c r="D55" s="142">
        <v>46.35</v>
      </c>
      <c r="E55" s="124">
        <v>55.37</v>
      </c>
      <c r="F55" s="125">
        <v>90.103999999999999</v>
      </c>
      <c r="G55" s="125">
        <v>41.101999999999997</v>
      </c>
      <c r="H55" s="125">
        <v>36.692</v>
      </c>
      <c r="I55" s="125">
        <v>55.192999999999998</v>
      </c>
      <c r="J55" s="125">
        <v>33.628</v>
      </c>
      <c r="K55" s="125">
        <v>34.534999999999997</v>
      </c>
      <c r="L55" s="125">
        <v>38.253999999999998</v>
      </c>
      <c r="M55" s="125">
        <v>41.73</v>
      </c>
      <c r="N55" s="125">
        <v>51.421999999999997</v>
      </c>
      <c r="O55" s="125">
        <v>62.935000000000002</v>
      </c>
      <c r="P55" s="125">
        <v>50.351999999999997</v>
      </c>
      <c r="Q55" s="125">
        <v>54.856000000000002</v>
      </c>
      <c r="R55" s="125">
        <v>53.143999999999998</v>
      </c>
      <c r="S55" s="125">
        <v>44.69</v>
      </c>
      <c r="T55" s="125">
        <v>38.277999999999999</v>
      </c>
      <c r="U55" s="125">
        <v>37.402000000000001</v>
      </c>
      <c r="V55" s="125">
        <v>25.439</v>
      </c>
      <c r="W55" s="125">
        <v>32.677999999999997</v>
      </c>
      <c r="X55" s="125">
        <v>59.079000000000001</v>
      </c>
      <c r="Y55" s="125">
        <v>30.347000000000001</v>
      </c>
      <c r="Z55" s="125">
        <v>33.665999999999997</v>
      </c>
      <c r="AA55" s="125">
        <v>80.09</v>
      </c>
      <c r="AB55" s="125">
        <v>23.151</v>
      </c>
      <c r="AC55" s="125">
        <v>60.466999999999999</v>
      </c>
      <c r="AD55" s="125">
        <v>30.472999999999999</v>
      </c>
      <c r="AE55" s="126">
        <v>40.968000000000004</v>
      </c>
      <c r="AF55" s="125">
        <v>51.877000000000002</v>
      </c>
      <c r="AG55" s="125">
        <v>24.196000000000002</v>
      </c>
      <c r="AH55" s="125">
        <v>27.411000000000001</v>
      </c>
      <c r="AI55" s="173">
        <v>54.375999999999998</v>
      </c>
      <c r="AJ55" s="173">
        <v>27.725999999999999</v>
      </c>
      <c r="AK55" s="173">
        <v>29.734000000000002</v>
      </c>
      <c r="AL55" s="173">
        <v>39.671999999999997</v>
      </c>
      <c r="AM55" s="173">
        <v>25.774000000000001</v>
      </c>
      <c r="AN55" s="173"/>
      <c r="AO55" s="173"/>
      <c r="AP55" s="173"/>
      <c r="AQ55" s="173"/>
      <c r="AR55" s="173"/>
      <c r="AS55" s="173"/>
      <c r="AT55" s="173"/>
      <c r="AU55" s="173"/>
      <c r="AV55" s="173"/>
      <c r="AW55" s="173"/>
      <c r="AX55" s="173"/>
      <c r="AY55" s="173"/>
      <c r="ALQ55" s="2" t="e">
        <v>#N/A</v>
      </c>
    </row>
    <row r="56" spans="1:1005" ht="15" x14ac:dyDescent="0.25">
      <c r="A56" s="208">
        <v>45017</v>
      </c>
      <c r="B56" s="142"/>
      <c r="C56" s="142"/>
      <c r="D56" s="142">
        <v>100.63</v>
      </c>
      <c r="E56" s="124">
        <v>126.033</v>
      </c>
      <c r="F56" s="125">
        <v>156.01900000000001</v>
      </c>
      <c r="G56" s="125">
        <v>123.107</v>
      </c>
      <c r="H56" s="125">
        <v>82.823999999999998</v>
      </c>
      <c r="I56" s="125">
        <v>138.465</v>
      </c>
      <c r="J56" s="125">
        <v>77.381</v>
      </c>
      <c r="K56" s="125">
        <v>66.308999999999997</v>
      </c>
      <c r="L56" s="125">
        <v>95.974000000000004</v>
      </c>
      <c r="M56" s="125">
        <v>120.524</v>
      </c>
      <c r="N56" s="125">
        <v>99.808999999999997</v>
      </c>
      <c r="O56" s="125">
        <v>75.744</v>
      </c>
      <c r="P56" s="125">
        <v>115.538</v>
      </c>
      <c r="Q56" s="125">
        <v>116.16200000000001</v>
      </c>
      <c r="R56" s="125">
        <v>84.594999999999999</v>
      </c>
      <c r="S56" s="125">
        <v>60.375</v>
      </c>
      <c r="T56" s="125">
        <v>96.616</v>
      </c>
      <c r="U56" s="125">
        <v>77.239000000000004</v>
      </c>
      <c r="V56" s="125">
        <v>66.864000000000004</v>
      </c>
      <c r="W56" s="125">
        <v>65.977000000000004</v>
      </c>
      <c r="X56" s="125">
        <v>126.211</v>
      </c>
      <c r="Y56" s="125">
        <v>80.090999999999994</v>
      </c>
      <c r="Z56" s="125">
        <v>109.913</v>
      </c>
      <c r="AA56" s="125">
        <v>115.551</v>
      </c>
      <c r="AB56" s="125">
        <v>80.528999999999996</v>
      </c>
      <c r="AC56" s="125">
        <v>102.01300000000001</v>
      </c>
      <c r="AD56" s="125">
        <v>78.587000000000003</v>
      </c>
      <c r="AE56" s="126">
        <v>94.188000000000002</v>
      </c>
      <c r="AF56" s="125">
        <v>112.104</v>
      </c>
      <c r="AG56" s="125">
        <v>55.091999999999999</v>
      </c>
      <c r="AH56" s="125">
        <v>65.608999999999995</v>
      </c>
      <c r="AI56" s="173">
        <v>96.963999999999999</v>
      </c>
      <c r="AJ56" s="173">
        <v>63.862000000000002</v>
      </c>
      <c r="AK56" s="173">
        <v>52.332999999999998</v>
      </c>
      <c r="AL56" s="173">
        <v>48.173000000000002</v>
      </c>
      <c r="AM56" s="173">
        <v>59.548999999999999</v>
      </c>
      <c r="AN56" s="173"/>
      <c r="AO56" s="173"/>
      <c r="AP56" s="173"/>
      <c r="AQ56" s="173"/>
      <c r="AR56" s="173"/>
      <c r="AS56" s="173"/>
      <c r="AT56" s="173"/>
      <c r="AU56" s="173"/>
      <c r="AV56" s="173"/>
      <c r="AW56" s="173"/>
      <c r="AX56" s="173"/>
      <c r="AY56" s="173"/>
      <c r="ALQ56" s="2" t="e">
        <v>#N/A</v>
      </c>
    </row>
    <row r="57" spans="1:1005" ht="15" x14ac:dyDescent="0.25">
      <c r="A57" s="208">
        <v>45047</v>
      </c>
      <c r="B57" s="142"/>
      <c r="C57" s="142"/>
      <c r="D57" s="142">
        <v>281.23</v>
      </c>
      <c r="E57" s="124">
        <v>481.02600000000001</v>
      </c>
      <c r="F57" s="124">
        <v>400.29700000000003</v>
      </c>
      <c r="G57" s="125">
        <v>391.35500000000002</v>
      </c>
      <c r="H57" s="125">
        <v>177.53399999999999</v>
      </c>
      <c r="I57" s="125">
        <v>223.953</v>
      </c>
      <c r="J57" s="125">
        <v>145.49600000000001</v>
      </c>
      <c r="K57" s="125">
        <v>207.48500000000001</v>
      </c>
      <c r="L57" s="125">
        <v>246.65199999999999</v>
      </c>
      <c r="M57" s="125">
        <v>349.7</v>
      </c>
      <c r="N57" s="125">
        <v>261.46699999999998</v>
      </c>
      <c r="O57" s="125">
        <v>250.85300000000001</v>
      </c>
      <c r="P57" s="125">
        <v>424.25099999999998</v>
      </c>
      <c r="Q57" s="125">
        <v>420.15100000000001</v>
      </c>
      <c r="R57" s="125">
        <v>262.70699999999999</v>
      </c>
      <c r="S57" s="125">
        <v>274.39299999999997</v>
      </c>
      <c r="T57" s="125">
        <v>275.59500000000003</v>
      </c>
      <c r="U57" s="125">
        <v>305.56</v>
      </c>
      <c r="V57" s="125">
        <v>84.951999999999998</v>
      </c>
      <c r="W57" s="125">
        <v>184.471</v>
      </c>
      <c r="X57" s="125">
        <v>265.88</v>
      </c>
      <c r="Y57" s="125">
        <v>312.56700000000001</v>
      </c>
      <c r="Z57" s="125">
        <v>258.2</v>
      </c>
      <c r="AA57" s="125">
        <v>303.73399999999998</v>
      </c>
      <c r="AB57" s="125">
        <v>339.00099999999998</v>
      </c>
      <c r="AC57" s="125">
        <v>341.28800000000001</v>
      </c>
      <c r="AD57" s="125">
        <v>146.13499999999999</v>
      </c>
      <c r="AE57" s="126">
        <v>214.90799999999999</v>
      </c>
      <c r="AF57" s="125">
        <v>151.55199999999999</v>
      </c>
      <c r="AG57" s="125">
        <v>127.584</v>
      </c>
      <c r="AH57" s="125">
        <v>279.673</v>
      </c>
      <c r="AI57" s="173">
        <v>233.91200000000001</v>
      </c>
      <c r="AJ57" s="173">
        <v>126.011</v>
      </c>
      <c r="AK57" s="173">
        <v>192.47399999999999</v>
      </c>
      <c r="AL57" s="173">
        <v>178.79599999999999</v>
      </c>
      <c r="AM57" s="173">
        <v>599.29899999999998</v>
      </c>
      <c r="AN57" s="173"/>
      <c r="AO57" s="173"/>
      <c r="AP57" s="173"/>
      <c r="AQ57" s="173"/>
      <c r="AR57" s="173"/>
      <c r="AS57" s="173"/>
      <c r="AT57" s="173"/>
      <c r="AU57" s="173"/>
      <c r="AV57" s="173"/>
      <c r="AW57" s="173"/>
      <c r="AX57" s="173"/>
      <c r="AY57" s="173"/>
      <c r="ALQ57" s="2" t="e">
        <v>#N/A</v>
      </c>
    </row>
    <row r="58" spans="1:1005" ht="15" x14ac:dyDescent="0.25">
      <c r="A58" s="208">
        <v>45078</v>
      </c>
      <c r="B58" s="142"/>
      <c r="C58" s="142"/>
      <c r="D58" s="142">
        <v>314.85000000000002</v>
      </c>
      <c r="E58" s="124">
        <v>478.59800000000001</v>
      </c>
      <c r="F58" s="124">
        <v>465.54399999999998</v>
      </c>
      <c r="G58" s="125">
        <v>342.65499999999997</v>
      </c>
      <c r="H58" s="125">
        <v>211.39699999999999</v>
      </c>
      <c r="I58" s="125">
        <v>174.90799999999999</v>
      </c>
      <c r="J58" s="125">
        <v>211.31800000000001</v>
      </c>
      <c r="K58" s="125">
        <v>332.76799999999997</v>
      </c>
      <c r="L58" s="125">
        <v>215.822</v>
      </c>
      <c r="M58" s="125">
        <v>476.93400000000003</v>
      </c>
      <c r="N58" s="125">
        <v>260.82600000000002</v>
      </c>
      <c r="O58" s="125">
        <v>648.44799999999998</v>
      </c>
      <c r="P58" s="125">
        <v>358.96199999999999</v>
      </c>
      <c r="Q58" s="125">
        <v>616.29</v>
      </c>
      <c r="R58" s="125">
        <v>252.357</v>
      </c>
      <c r="S58" s="125">
        <v>431.798</v>
      </c>
      <c r="T58" s="125">
        <v>191.49199999999999</v>
      </c>
      <c r="U58" s="125">
        <v>235.488</v>
      </c>
      <c r="V58" s="125">
        <v>63.012999999999998</v>
      </c>
      <c r="W58" s="125">
        <v>256.38299999999998</v>
      </c>
      <c r="X58" s="125">
        <v>174.97</v>
      </c>
      <c r="Y58" s="125">
        <v>340.685</v>
      </c>
      <c r="Z58" s="125">
        <v>234.107</v>
      </c>
      <c r="AA58" s="125">
        <v>236.37100000000001</v>
      </c>
      <c r="AB58" s="125">
        <v>597.47</v>
      </c>
      <c r="AC58" s="125">
        <v>326.00900000000001</v>
      </c>
      <c r="AD58" s="125">
        <v>307.03800000000001</v>
      </c>
      <c r="AE58" s="126">
        <v>529.13300000000004</v>
      </c>
      <c r="AF58" s="125">
        <v>64.198999999999998</v>
      </c>
      <c r="AG58" s="125">
        <v>166.94900000000001</v>
      </c>
      <c r="AH58" s="125">
        <v>395.11399999999998</v>
      </c>
      <c r="AI58" s="173">
        <v>387.92500000000001</v>
      </c>
      <c r="AJ58" s="173">
        <v>137.18799999999999</v>
      </c>
      <c r="AK58" s="173">
        <v>356.63400000000001</v>
      </c>
      <c r="AL58" s="173">
        <v>464.80399999999997</v>
      </c>
      <c r="AM58" s="173">
        <v>823.28599999999994</v>
      </c>
      <c r="AN58" s="173"/>
      <c r="AO58" s="173"/>
      <c r="AP58" s="173"/>
      <c r="AQ58" s="173"/>
      <c r="AR58" s="173"/>
      <c r="AS58" s="173"/>
      <c r="AT58" s="173"/>
      <c r="AU58" s="173"/>
      <c r="AV58" s="173"/>
      <c r="AW58" s="173"/>
      <c r="AX58" s="173"/>
      <c r="AY58" s="173"/>
      <c r="ALQ58" s="2" t="e">
        <v>#N/A</v>
      </c>
    </row>
    <row r="59" spans="1:1005" ht="15" x14ac:dyDescent="0.25">
      <c r="A59" s="208">
        <v>45108</v>
      </c>
      <c r="B59" s="142"/>
      <c r="C59" s="142"/>
      <c r="D59" s="142">
        <v>137.63</v>
      </c>
      <c r="E59" s="124">
        <v>146.25200000000001</v>
      </c>
      <c r="F59" s="124">
        <v>191.56800000000001</v>
      </c>
      <c r="G59" s="125">
        <v>114.458</v>
      </c>
      <c r="H59" s="125">
        <v>83.465000000000003</v>
      </c>
      <c r="I59" s="125">
        <v>72.346999999999994</v>
      </c>
      <c r="J59" s="125">
        <v>82.825999999999993</v>
      </c>
      <c r="K59" s="125">
        <v>151.98699999999999</v>
      </c>
      <c r="L59" s="125">
        <v>80.703000000000003</v>
      </c>
      <c r="M59" s="125">
        <v>218.946</v>
      </c>
      <c r="N59" s="125">
        <v>81.197999999999993</v>
      </c>
      <c r="O59" s="125">
        <v>566.88</v>
      </c>
      <c r="P59" s="125">
        <v>140.619</v>
      </c>
      <c r="Q59" s="125">
        <v>217.65600000000001</v>
      </c>
      <c r="R59" s="125">
        <v>117.78100000000001</v>
      </c>
      <c r="S59" s="125">
        <v>254.39699999999999</v>
      </c>
      <c r="T59" s="125">
        <v>58.142000000000003</v>
      </c>
      <c r="U59" s="125">
        <v>67.421999999999997</v>
      </c>
      <c r="V59" s="125">
        <v>24.864000000000001</v>
      </c>
      <c r="W59" s="125">
        <v>72.317999999999998</v>
      </c>
      <c r="X59" s="125">
        <v>63.277999999999999</v>
      </c>
      <c r="Y59" s="125">
        <v>132.65700000000001</v>
      </c>
      <c r="Z59" s="125">
        <v>85.34</v>
      </c>
      <c r="AA59" s="125">
        <v>81.094999999999999</v>
      </c>
      <c r="AB59" s="125">
        <v>253.529</v>
      </c>
      <c r="AC59" s="125">
        <v>164.94399999999999</v>
      </c>
      <c r="AD59" s="125">
        <v>89.683999999999997</v>
      </c>
      <c r="AE59" s="126">
        <v>250.14599999999999</v>
      </c>
      <c r="AF59" s="125">
        <v>29.876999999999999</v>
      </c>
      <c r="AG59" s="125">
        <v>58.59</v>
      </c>
      <c r="AH59" s="125">
        <v>120.46</v>
      </c>
      <c r="AI59" s="173">
        <v>117.06399999999999</v>
      </c>
      <c r="AJ59" s="173">
        <v>53.539000000000001</v>
      </c>
      <c r="AK59" s="173">
        <v>201.87200000000001</v>
      </c>
      <c r="AL59" s="173">
        <v>256.24099999999999</v>
      </c>
      <c r="AM59" s="173">
        <v>362.14299999999997</v>
      </c>
      <c r="AN59" s="173"/>
      <c r="AO59" s="173"/>
      <c r="AP59" s="173"/>
      <c r="AQ59" s="173"/>
      <c r="AR59" s="173"/>
      <c r="AS59" s="173"/>
      <c r="AT59" s="173"/>
      <c r="AU59" s="173"/>
      <c r="AV59" s="173"/>
      <c r="AW59" s="173"/>
      <c r="AX59" s="173"/>
      <c r="AY59" s="173"/>
      <c r="ALQ59" s="2" t="e">
        <v>#N/A</v>
      </c>
    </row>
    <row r="60" spans="1:1005" ht="15" x14ac:dyDescent="0.25">
      <c r="A60" s="208">
        <v>45139</v>
      </c>
      <c r="B60" s="142"/>
      <c r="C60" s="142"/>
      <c r="D60" s="142">
        <v>75.010000000000005</v>
      </c>
      <c r="E60" s="124">
        <v>67.924000000000007</v>
      </c>
      <c r="F60" s="124">
        <v>74.244</v>
      </c>
      <c r="G60" s="125">
        <v>63.415999999999997</v>
      </c>
      <c r="H60" s="125">
        <v>47.994</v>
      </c>
      <c r="I60" s="125">
        <v>54.234000000000002</v>
      </c>
      <c r="J60" s="125">
        <v>43.366</v>
      </c>
      <c r="K60" s="125">
        <v>63.372</v>
      </c>
      <c r="L60" s="125">
        <v>60.869</v>
      </c>
      <c r="M60" s="125">
        <v>75.938999999999993</v>
      </c>
      <c r="N60" s="125">
        <v>46.613</v>
      </c>
      <c r="O60" s="125">
        <v>153.005</v>
      </c>
      <c r="P60" s="125">
        <v>59.716999999999999</v>
      </c>
      <c r="Q60" s="125">
        <v>93.35</v>
      </c>
      <c r="R60" s="125">
        <v>56.094000000000001</v>
      </c>
      <c r="S60" s="125">
        <v>100.598</v>
      </c>
      <c r="T60" s="125">
        <v>46.322000000000003</v>
      </c>
      <c r="U60" s="125">
        <v>51.465000000000003</v>
      </c>
      <c r="V60" s="125">
        <v>20.492000000000001</v>
      </c>
      <c r="W60" s="125">
        <v>42.820999999999998</v>
      </c>
      <c r="X60" s="125">
        <v>39.561</v>
      </c>
      <c r="Y60" s="125">
        <v>62.387</v>
      </c>
      <c r="Z60" s="125">
        <v>60.460999999999999</v>
      </c>
      <c r="AA60" s="125">
        <v>54.662999999999997</v>
      </c>
      <c r="AB60" s="125">
        <v>89.415999999999997</v>
      </c>
      <c r="AC60" s="125">
        <v>62.813000000000002</v>
      </c>
      <c r="AD60" s="125">
        <v>54.741999999999997</v>
      </c>
      <c r="AE60" s="126">
        <v>76.887</v>
      </c>
      <c r="AF60" s="125">
        <v>29.683</v>
      </c>
      <c r="AG60" s="125">
        <v>41.866999999999997</v>
      </c>
      <c r="AH60" s="125">
        <v>62.954999999999998</v>
      </c>
      <c r="AI60" s="173">
        <v>49.542000000000002</v>
      </c>
      <c r="AJ60" s="173">
        <v>33.655999999999999</v>
      </c>
      <c r="AK60" s="173">
        <v>104.167</v>
      </c>
      <c r="AL60" s="173">
        <v>95.266999999999996</v>
      </c>
      <c r="AM60" s="173">
        <v>140.501</v>
      </c>
      <c r="AN60" s="173"/>
      <c r="AO60" s="173"/>
      <c r="AP60" s="173"/>
      <c r="AQ60" s="173"/>
      <c r="AR60" s="173"/>
      <c r="AS60" s="173"/>
      <c r="AT60" s="173"/>
      <c r="AU60" s="173"/>
      <c r="AV60" s="173"/>
      <c r="AW60" s="173"/>
      <c r="AX60" s="173"/>
      <c r="AY60" s="173"/>
      <c r="ALQ60" s="2" t="e">
        <v>#N/A</v>
      </c>
    </row>
    <row r="61" spans="1:1005" ht="15" x14ac:dyDescent="0.25">
      <c r="A61" s="208">
        <v>45170</v>
      </c>
      <c r="B61" s="142"/>
      <c r="C61" s="142"/>
      <c r="D61" s="142">
        <v>46.81</v>
      </c>
      <c r="E61" s="124">
        <v>71.918000000000006</v>
      </c>
      <c r="F61" s="124">
        <v>76.832999999999998</v>
      </c>
      <c r="G61" s="125">
        <v>50.326000000000001</v>
      </c>
      <c r="H61" s="125">
        <v>49.64</v>
      </c>
      <c r="I61" s="125">
        <v>39.116</v>
      </c>
      <c r="J61" s="125">
        <v>36.844999999999999</v>
      </c>
      <c r="K61" s="125">
        <v>41.511000000000003</v>
      </c>
      <c r="L61" s="125">
        <v>50.781999999999996</v>
      </c>
      <c r="M61" s="125">
        <v>64.978999999999999</v>
      </c>
      <c r="N61" s="125">
        <v>44.853000000000002</v>
      </c>
      <c r="O61" s="125">
        <v>74.852000000000004</v>
      </c>
      <c r="P61" s="125">
        <v>48.99</v>
      </c>
      <c r="Q61" s="125">
        <v>70.855000000000004</v>
      </c>
      <c r="R61" s="125">
        <v>40.851999999999997</v>
      </c>
      <c r="S61" s="125">
        <v>57.08</v>
      </c>
      <c r="T61" s="125">
        <v>40.031999999999996</v>
      </c>
      <c r="U61" s="125">
        <v>36.89</v>
      </c>
      <c r="V61" s="125">
        <v>24.446999999999999</v>
      </c>
      <c r="W61" s="125">
        <v>64.94</v>
      </c>
      <c r="X61" s="125">
        <v>44.832999999999998</v>
      </c>
      <c r="Y61" s="125">
        <v>42.201999999999998</v>
      </c>
      <c r="Z61" s="125">
        <v>45.875</v>
      </c>
      <c r="AA61" s="125">
        <v>55.689</v>
      </c>
      <c r="AB61" s="125">
        <v>55.652999999999999</v>
      </c>
      <c r="AC61" s="125">
        <v>45.46</v>
      </c>
      <c r="AD61" s="125">
        <v>35.618000000000002</v>
      </c>
      <c r="AE61" s="126">
        <v>48.277999999999999</v>
      </c>
      <c r="AF61" s="125">
        <v>26.861000000000001</v>
      </c>
      <c r="AG61" s="125">
        <v>63.098999999999997</v>
      </c>
      <c r="AH61" s="125">
        <v>58.262999999999998</v>
      </c>
      <c r="AI61" s="173">
        <v>40.741999999999997</v>
      </c>
      <c r="AJ61" s="173">
        <v>29.606999999999999</v>
      </c>
      <c r="AK61" s="173">
        <v>87.06</v>
      </c>
      <c r="AL61" s="173">
        <v>49.07</v>
      </c>
      <c r="AM61" s="173">
        <v>82.213999999999999</v>
      </c>
      <c r="AN61" s="173"/>
      <c r="AO61" s="173"/>
      <c r="AP61" s="173"/>
      <c r="AQ61" s="173"/>
      <c r="AR61" s="173"/>
      <c r="AS61" s="173"/>
      <c r="AT61" s="173"/>
      <c r="AU61" s="173"/>
      <c r="AV61" s="173"/>
      <c r="AW61" s="173"/>
      <c r="AX61" s="173"/>
      <c r="AY61" s="173"/>
      <c r="ALQ61" s="2" t="e">
        <v>#N/A</v>
      </c>
    </row>
    <row r="62" spans="1:1005" ht="15" x14ac:dyDescent="0.25">
      <c r="A62" s="208">
        <v>45200</v>
      </c>
      <c r="B62" s="142"/>
      <c r="C62" s="142"/>
      <c r="D62" s="142">
        <v>46.89</v>
      </c>
      <c r="E62" s="124">
        <v>101.929</v>
      </c>
      <c r="F62" s="124">
        <v>81.120999999999995</v>
      </c>
      <c r="G62" s="125">
        <v>40.537999999999997</v>
      </c>
      <c r="H62" s="125">
        <v>37.999000000000002</v>
      </c>
      <c r="I62" s="125">
        <v>37.527000000000001</v>
      </c>
      <c r="J62" s="125">
        <v>56.758000000000003</v>
      </c>
      <c r="K62" s="125">
        <v>35.033999999999999</v>
      </c>
      <c r="L62" s="125">
        <v>34.734000000000002</v>
      </c>
      <c r="M62" s="125">
        <v>55.933999999999997</v>
      </c>
      <c r="N62" s="125">
        <v>39.841999999999999</v>
      </c>
      <c r="O62" s="125">
        <v>68.772999999999996</v>
      </c>
      <c r="P62" s="125">
        <v>60.043999999999997</v>
      </c>
      <c r="Q62" s="125">
        <v>77.564999999999998</v>
      </c>
      <c r="R62" s="125">
        <v>48.045999999999999</v>
      </c>
      <c r="S62" s="125">
        <v>44.966000000000001</v>
      </c>
      <c r="T62" s="125">
        <v>35.209000000000003</v>
      </c>
      <c r="U62" s="125">
        <v>32.917000000000002</v>
      </c>
      <c r="V62" s="125">
        <v>34.664999999999999</v>
      </c>
      <c r="W62" s="125">
        <v>41.118000000000002</v>
      </c>
      <c r="X62" s="125">
        <v>42.226999999999997</v>
      </c>
      <c r="Y62" s="125">
        <v>59.365000000000002</v>
      </c>
      <c r="Z62" s="125">
        <v>78.891000000000005</v>
      </c>
      <c r="AA62" s="125">
        <v>52.656999999999996</v>
      </c>
      <c r="AB62" s="125">
        <v>48.892000000000003</v>
      </c>
      <c r="AC62" s="125">
        <v>44.95</v>
      </c>
      <c r="AD62" s="125">
        <v>35.954999999999998</v>
      </c>
      <c r="AE62" s="126">
        <v>47.223999999999997</v>
      </c>
      <c r="AF62" s="125">
        <v>25.195</v>
      </c>
      <c r="AG62" s="125">
        <v>58.558999999999997</v>
      </c>
      <c r="AH62" s="125">
        <v>72.460999999999999</v>
      </c>
      <c r="AI62" s="173">
        <v>35.177999999999997</v>
      </c>
      <c r="AJ62" s="173">
        <v>30.309000000000001</v>
      </c>
      <c r="AK62" s="173">
        <v>53.813000000000002</v>
      </c>
      <c r="AL62" s="173">
        <v>41.304000000000002</v>
      </c>
      <c r="AM62" s="173">
        <v>73.552000000000007</v>
      </c>
      <c r="AN62" s="173"/>
      <c r="AO62" s="173"/>
      <c r="AP62" s="173"/>
      <c r="AQ62" s="173"/>
      <c r="AR62" s="173"/>
      <c r="AS62" s="173"/>
      <c r="AT62" s="173"/>
      <c r="AU62" s="173"/>
      <c r="AV62" s="173"/>
      <c r="AW62" s="173"/>
      <c r="AX62" s="173"/>
      <c r="AY62" s="173"/>
      <c r="ALQ62" s="2" t="e">
        <v>#N/A</v>
      </c>
    </row>
    <row r="63" spans="1:1005" ht="15" x14ac:dyDescent="0.25">
      <c r="A63" s="208">
        <v>45231</v>
      </c>
      <c r="B63" s="142"/>
      <c r="C63" s="142"/>
      <c r="D63" s="142">
        <v>38.090000000000003</v>
      </c>
      <c r="E63" s="124">
        <v>59.470999999999997</v>
      </c>
      <c r="F63" s="124">
        <v>56.933</v>
      </c>
      <c r="G63" s="125">
        <v>38.674999999999997</v>
      </c>
      <c r="H63" s="125">
        <v>29.129000000000001</v>
      </c>
      <c r="I63" s="125">
        <v>29.992000000000001</v>
      </c>
      <c r="J63" s="125">
        <v>47.527999999999999</v>
      </c>
      <c r="K63" s="125">
        <v>32.119999999999997</v>
      </c>
      <c r="L63" s="125">
        <v>29.161000000000001</v>
      </c>
      <c r="M63" s="125">
        <v>43.682000000000002</v>
      </c>
      <c r="N63" s="125">
        <v>35.984000000000002</v>
      </c>
      <c r="O63" s="125">
        <v>51.201999999999998</v>
      </c>
      <c r="P63" s="125">
        <v>44.121000000000002</v>
      </c>
      <c r="Q63" s="125">
        <v>52.930999999999997</v>
      </c>
      <c r="R63" s="125">
        <v>40.493000000000002</v>
      </c>
      <c r="S63" s="125">
        <v>36.164999999999999</v>
      </c>
      <c r="T63" s="125">
        <v>30.364000000000001</v>
      </c>
      <c r="U63" s="125">
        <v>31.873000000000001</v>
      </c>
      <c r="V63" s="125">
        <v>21.216000000000001</v>
      </c>
      <c r="W63" s="125">
        <v>29.259</v>
      </c>
      <c r="X63" s="125">
        <v>36.270000000000003</v>
      </c>
      <c r="Y63" s="125">
        <v>43.552999999999997</v>
      </c>
      <c r="Z63" s="125">
        <v>49.673999999999999</v>
      </c>
      <c r="AA63" s="125">
        <v>39.063000000000002</v>
      </c>
      <c r="AB63" s="125">
        <v>42.518000000000001</v>
      </c>
      <c r="AC63" s="125">
        <v>41.481999999999999</v>
      </c>
      <c r="AD63" s="125">
        <v>35.319000000000003</v>
      </c>
      <c r="AE63" s="126">
        <v>38.895000000000003</v>
      </c>
      <c r="AF63" s="125">
        <v>21.411999999999999</v>
      </c>
      <c r="AG63" s="125">
        <v>34.74</v>
      </c>
      <c r="AH63" s="125">
        <v>43.682000000000002</v>
      </c>
      <c r="AI63" s="173">
        <v>33.01</v>
      </c>
      <c r="AJ63" s="173">
        <v>28.818000000000001</v>
      </c>
      <c r="AK63" s="173">
        <v>36.929000000000002</v>
      </c>
      <c r="AL63" s="173">
        <v>35.075000000000003</v>
      </c>
      <c r="AM63" s="173">
        <v>57.911999999999999</v>
      </c>
      <c r="AN63" s="173"/>
      <c r="AO63" s="173"/>
      <c r="AP63" s="173"/>
      <c r="AQ63" s="173"/>
      <c r="AR63" s="173"/>
      <c r="AS63" s="173"/>
      <c r="AT63" s="173"/>
      <c r="AU63" s="173"/>
      <c r="AV63" s="173"/>
      <c r="AW63" s="173"/>
      <c r="AX63" s="173"/>
      <c r="AY63" s="173"/>
      <c r="ALQ63" s="2" t="e">
        <v>#N/A</v>
      </c>
    </row>
    <row r="64" spans="1:1005" ht="15" x14ac:dyDescent="0.25">
      <c r="A64" s="208"/>
      <c r="B64" s="142"/>
      <c r="C64" s="142"/>
      <c r="D64" s="164"/>
      <c r="E64" s="124"/>
      <c r="F64" s="124"/>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208"/>
      <c r="B65" s="142"/>
      <c r="C65" s="142"/>
      <c r="D65" s="164"/>
      <c r="E65" s="124"/>
      <c r="F65" s="124"/>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208"/>
      <c r="B66" s="142"/>
      <c r="C66" s="142"/>
      <c r="D66" s="164"/>
      <c r="E66" s="124"/>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208"/>
      <c r="B67" s="142"/>
      <c r="C67" s="142"/>
      <c r="D67" s="164"/>
      <c r="E67" s="124"/>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208"/>
      <c r="B68" s="142"/>
      <c r="C68" s="142"/>
      <c r="D68" s="164"/>
      <c r="E68" s="124"/>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208"/>
      <c r="B69" s="142"/>
      <c r="C69" s="142"/>
      <c r="D69" s="164"/>
      <c r="E69" s="124"/>
      <c r="F69" s="124"/>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208"/>
      <c r="B70" s="44"/>
      <c r="C70" s="44"/>
      <c r="D70" s="164"/>
      <c r="E70" s="124"/>
      <c r="F70" s="124"/>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208"/>
      <c r="B71" s="44"/>
      <c r="C71" s="44"/>
      <c r="D71" s="164"/>
      <c r="E71" s="1"/>
      <c r="F71" s="159"/>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208"/>
      <c r="B72" s="44"/>
      <c r="C72" s="44"/>
      <c r="D72" s="164"/>
      <c r="E72" s="159"/>
      <c r="F72" s="159"/>
      <c r="G72" s="159"/>
      <c r="H72" s="159"/>
      <c r="I72" s="159"/>
      <c r="J72" s="159"/>
      <c r="K72" s="159"/>
      <c r="L72" s="159"/>
      <c r="M72" s="159"/>
      <c r="N72" s="159"/>
      <c r="O72" s="159"/>
      <c r="P72" s="159"/>
      <c r="Q72" s="159"/>
      <c r="R72" s="159"/>
      <c r="S72" s="159"/>
      <c r="T72" s="159"/>
      <c r="U72" s="159"/>
      <c r="V72" s="159"/>
      <c r="W72" s="159"/>
      <c r="X72" s="159"/>
      <c r="Y72" s="159"/>
      <c r="Z72" s="159"/>
      <c r="AA72" s="159"/>
      <c r="AB72" s="159"/>
      <c r="AC72" s="159"/>
      <c r="AD72" s="159"/>
      <c r="AE72" s="159"/>
      <c r="AF72" s="159"/>
      <c r="AG72" s="159"/>
      <c r="AH72" s="159"/>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208"/>
      <c r="B73" s="44"/>
      <c r="C73" s="44"/>
      <c r="D73" s="164"/>
      <c r="E73" s="159"/>
      <c r="F73" s="159"/>
      <c r="G73" s="159"/>
      <c r="H73" s="159"/>
      <c r="I73" s="159"/>
      <c r="J73" s="159"/>
      <c r="K73" s="159"/>
      <c r="L73" s="159"/>
      <c r="M73" s="159"/>
      <c r="N73" s="159"/>
      <c r="O73" s="159"/>
      <c r="P73" s="159"/>
      <c r="Q73" s="159"/>
      <c r="R73" s="159"/>
      <c r="S73" s="159"/>
      <c r="T73" s="159"/>
      <c r="U73" s="159"/>
      <c r="V73" s="159"/>
      <c r="W73" s="159"/>
      <c r="X73" s="159"/>
      <c r="Y73" s="159"/>
      <c r="Z73" s="159"/>
      <c r="AA73" s="159"/>
      <c r="AB73" s="159"/>
      <c r="AC73" s="159"/>
      <c r="AD73" s="159"/>
      <c r="AE73" s="159"/>
      <c r="AF73" s="159"/>
      <c r="AG73" s="159"/>
      <c r="AH73" s="159"/>
      <c r="AI73" s="169"/>
      <c r="AJ73" s="169"/>
      <c r="AK73" s="169"/>
      <c r="AL73" s="169"/>
      <c r="AM73" s="169"/>
      <c r="AN73" s="169"/>
      <c r="AO73" s="169"/>
      <c r="AP73" s="169"/>
      <c r="AQ73" s="169"/>
      <c r="AR73" s="169"/>
      <c r="AS73" s="169"/>
      <c r="AT73" s="169"/>
      <c r="AU73" s="169"/>
      <c r="AV73" s="169"/>
      <c r="AW73" s="169"/>
      <c r="AX73" s="169"/>
      <c r="AY73" s="169"/>
    </row>
    <row r="74" spans="1:1005" ht="15" x14ac:dyDescent="0.25">
      <c r="A74" s="208"/>
      <c r="B74" s="44"/>
      <c r="C74" s="44"/>
      <c r="D74" s="164"/>
      <c r="E74" s="159"/>
      <c r="F74" s="159"/>
      <c r="G74" s="159"/>
      <c r="H74" s="159"/>
      <c r="I74" s="159"/>
      <c r="J74" s="159"/>
      <c r="K74" s="159"/>
      <c r="L74" s="159"/>
      <c r="M74" s="159"/>
      <c r="N74" s="159"/>
      <c r="O74" s="159"/>
      <c r="P74" s="159"/>
      <c r="Q74" s="159"/>
      <c r="R74" s="159"/>
      <c r="S74" s="159"/>
      <c r="T74" s="159"/>
      <c r="U74" s="159"/>
      <c r="V74" s="159"/>
      <c r="W74" s="159"/>
      <c r="X74" s="159"/>
      <c r="Y74" s="159"/>
      <c r="Z74" s="159"/>
      <c r="AA74" s="159"/>
      <c r="AB74" s="159"/>
      <c r="AC74" s="159"/>
      <c r="AD74" s="159"/>
      <c r="AE74" s="159"/>
      <c r="AF74" s="159"/>
      <c r="AG74" s="159"/>
      <c r="AH74" s="159"/>
      <c r="AI74" s="169"/>
      <c r="AJ74" s="169"/>
      <c r="AK74" s="169"/>
      <c r="AL74" s="169"/>
      <c r="AM74" s="169"/>
      <c r="AN74" s="169"/>
      <c r="AO74" s="169"/>
      <c r="AP74" s="169"/>
      <c r="AQ74" s="169"/>
      <c r="AR74" s="169"/>
      <c r="AS74" s="169"/>
      <c r="AT74" s="169"/>
      <c r="AU74" s="169"/>
      <c r="AV74" s="169"/>
      <c r="AW74" s="169"/>
      <c r="AX74" s="169"/>
      <c r="AY74" s="169"/>
    </row>
    <row r="75" spans="1:1005" ht="15" x14ac:dyDescent="0.25">
      <c r="A75" s="208"/>
      <c r="B75" s="44"/>
      <c r="C75" s="44"/>
      <c r="D75" s="164"/>
      <c r="E75" s="159"/>
      <c r="F75" s="159"/>
      <c r="G75" s="159"/>
      <c r="H75" s="159"/>
      <c r="I75" s="159"/>
      <c r="J75" s="159"/>
      <c r="K75" s="159"/>
      <c r="L75" s="159"/>
      <c r="M75" s="159"/>
      <c r="N75" s="159"/>
      <c r="O75" s="159"/>
      <c r="P75" s="159"/>
      <c r="Q75" s="159"/>
      <c r="R75" s="159"/>
      <c r="S75" s="159"/>
      <c r="T75" s="159"/>
      <c r="U75" s="159"/>
      <c r="V75" s="159"/>
      <c r="W75" s="159"/>
      <c r="X75" s="159"/>
      <c r="Y75" s="159"/>
      <c r="Z75" s="159"/>
      <c r="AA75" s="159"/>
      <c r="AB75" s="159"/>
      <c r="AC75" s="159"/>
      <c r="AD75" s="159"/>
      <c r="AE75" s="159"/>
      <c r="AF75" s="159"/>
      <c r="AG75" s="159"/>
      <c r="AH75" s="159"/>
      <c r="AI75" s="169"/>
      <c r="AJ75" s="169"/>
      <c r="AK75" s="169"/>
      <c r="AL75" s="169"/>
      <c r="AM75" s="169"/>
      <c r="AN75" s="169"/>
      <c r="AO75" s="169"/>
      <c r="AP75" s="169"/>
      <c r="AQ75" s="169"/>
      <c r="AR75" s="169"/>
      <c r="AS75" s="169"/>
      <c r="AT75" s="169"/>
      <c r="AU75" s="169"/>
      <c r="AV75" s="169"/>
      <c r="AW75" s="169"/>
      <c r="AX75" s="169"/>
      <c r="AY75" s="169"/>
    </row>
    <row r="76" spans="1:1005" ht="15" x14ac:dyDescent="0.25">
      <c r="A76" s="208"/>
      <c r="B76" s="44"/>
      <c r="C76" s="44"/>
      <c r="D76" s="164"/>
      <c r="E76" s="159"/>
      <c r="F76" s="159"/>
      <c r="G76" s="159"/>
      <c r="H76" s="159"/>
      <c r="I76" s="159"/>
      <c r="J76" s="159"/>
      <c r="K76" s="159"/>
      <c r="L76" s="159"/>
      <c r="M76" s="159"/>
      <c r="N76" s="159"/>
      <c r="O76" s="159"/>
      <c r="P76" s="159"/>
      <c r="Q76" s="159"/>
      <c r="R76" s="159"/>
      <c r="S76" s="159"/>
      <c r="T76" s="159"/>
      <c r="U76" s="159"/>
      <c r="V76" s="159"/>
      <c r="W76" s="159"/>
      <c r="X76" s="159"/>
      <c r="Y76" s="159"/>
      <c r="Z76" s="159"/>
      <c r="AA76" s="159"/>
      <c r="AB76" s="159"/>
      <c r="AC76" s="159"/>
      <c r="AD76" s="159"/>
      <c r="AE76" s="159"/>
      <c r="AF76" s="159"/>
      <c r="AG76" s="159"/>
      <c r="AH76" s="159"/>
      <c r="AI76" s="169"/>
      <c r="AJ76" s="169"/>
      <c r="AK76" s="169"/>
      <c r="AL76" s="169"/>
      <c r="AM76" s="169"/>
      <c r="AN76" s="169"/>
      <c r="AO76" s="169"/>
      <c r="AP76" s="169"/>
      <c r="AQ76" s="169"/>
      <c r="AR76" s="169"/>
      <c r="AS76" s="169"/>
      <c r="AT76" s="169"/>
      <c r="AU76" s="169"/>
      <c r="AV76" s="169"/>
      <c r="AW76" s="169"/>
      <c r="AX76" s="169"/>
      <c r="AY76" s="169"/>
    </row>
    <row r="77" spans="1:1005" ht="15" x14ac:dyDescent="0.25">
      <c r="A77" s="208"/>
      <c r="B77" s="44"/>
      <c r="C77" s="44"/>
      <c r="D77" s="164"/>
      <c r="E77" s="159"/>
      <c r="F77" s="159"/>
      <c r="G77" s="159"/>
      <c r="H77" s="159"/>
      <c r="I77" s="159"/>
      <c r="J77" s="159"/>
      <c r="K77" s="159"/>
      <c r="L77" s="159"/>
      <c r="M77" s="159"/>
      <c r="N77" s="159"/>
      <c r="O77" s="159"/>
      <c r="P77" s="159"/>
      <c r="Q77" s="159"/>
      <c r="R77" s="159"/>
      <c r="S77" s="159"/>
      <c r="T77" s="159"/>
      <c r="U77" s="159"/>
      <c r="V77" s="159"/>
      <c r="W77" s="159"/>
      <c r="X77" s="159"/>
      <c r="Y77" s="159"/>
      <c r="Z77" s="159"/>
      <c r="AA77" s="159"/>
      <c r="AB77" s="159"/>
      <c r="AC77" s="159"/>
      <c r="AD77" s="159"/>
      <c r="AE77" s="159"/>
      <c r="AF77" s="159"/>
      <c r="AG77" s="159"/>
      <c r="AH77" s="159"/>
      <c r="AI77" s="169"/>
      <c r="AJ77" s="169"/>
      <c r="AK77" s="169"/>
      <c r="AL77" s="169"/>
      <c r="AM77" s="169"/>
      <c r="AN77" s="169"/>
      <c r="AO77" s="169"/>
      <c r="AP77" s="169"/>
      <c r="AQ77" s="169"/>
      <c r="AR77" s="169"/>
      <c r="AS77" s="169"/>
      <c r="AT77" s="169"/>
      <c r="AU77" s="169"/>
      <c r="AV77" s="169"/>
      <c r="AW77" s="169"/>
      <c r="AX77" s="169"/>
      <c r="AY77" s="169"/>
    </row>
    <row r="78" spans="1:1005" ht="15" x14ac:dyDescent="0.25">
      <c r="A78" s="208"/>
      <c r="B78" s="44"/>
      <c r="C78" s="44"/>
      <c r="D78" s="164"/>
      <c r="E78" s="159"/>
      <c r="F78" s="159"/>
      <c r="G78" s="159"/>
      <c r="H78" s="159"/>
      <c r="I78" s="159"/>
      <c r="J78" s="159"/>
      <c r="K78" s="159"/>
      <c r="L78" s="159"/>
      <c r="M78" s="159"/>
      <c r="N78" s="159"/>
      <c r="O78" s="159"/>
      <c r="P78" s="159"/>
      <c r="Q78" s="159"/>
      <c r="R78" s="159"/>
      <c r="S78" s="159"/>
      <c r="T78" s="159"/>
      <c r="U78" s="159"/>
      <c r="V78" s="159"/>
      <c r="W78" s="159"/>
      <c r="X78" s="159"/>
      <c r="Y78" s="159"/>
      <c r="Z78" s="159"/>
      <c r="AA78" s="159"/>
      <c r="AB78" s="159"/>
      <c r="AC78" s="159"/>
      <c r="AD78" s="159"/>
      <c r="AE78" s="159"/>
      <c r="AF78" s="159"/>
      <c r="AG78" s="159"/>
      <c r="AH78" s="159"/>
      <c r="AI78" s="169"/>
      <c r="AJ78" s="169"/>
      <c r="AK78" s="169"/>
      <c r="AL78" s="169"/>
      <c r="AM78" s="169"/>
      <c r="AN78" s="169"/>
      <c r="AO78" s="169"/>
      <c r="AP78" s="169"/>
      <c r="AQ78" s="169"/>
      <c r="AR78" s="169"/>
      <c r="AS78" s="169"/>
      <c r="AT78" s="169"/>
      <c r="AU78" s="169"/>
      <c r="AV78" s="169"/>
      <c r="AW78" s="169"/>
      <c r="AX78" s="169"/>
      <c r="AY78" s="169"/>
    </row>
    <row r="79" spans="1:1005" ht="15" x14ac:dyDescent="0.25">
      <c r="A79" s="208"/>
      <c r="B79" s="44"/>
      <c r="C79" s="44"/>
      <c r="D79" s="164"/>
      <c r="E79" s="159"/>
      <c r="F79" s="159"/>
      <c r="G79" s="159"/>
      <c r="H79" s="159"/>
      <c r="I79" s="159"/>
      <c r="J79" s="159"/>
      <c r="K79" s="159"/>
      <c r="L79" s="159"/>
      <c r="M79" s="159"/>
      <c r="N79" s="159"/>
      <c r="O79" s="159"/>
      <c r="P79" s="159"/>
      <c r="Q79" s="159"/>
      <c r="R79" s="159"/>
      <c r="S79" s="159"/>
      <c r="T79" s="159"/>
      <c r="U79" s="159"/>
      <c r="V79" s="159"/>
      <c r="W79" s="159"/>
      <c r="X79" s="159"/>
      <c r="Y79" s="159"/>
      <c r="Z79" s="159"/>
      <c r="AA79" s="159"/>
      <c r="AB79" s="159"/>
      <c r="AC79" s="159"/>
      <c r="AD79" s="159"/>
      <c r="AE79" s="159"/>
      <c r="AF79" s="159"/>
      <c r="AG79" s="159"/>
      <c r="AH79" s="159"/>
      <c r="AI79" s="169"/>
      <c r="AJ79" s="169"/>
      <c r="AK79" s="169"/>
      <c r="AL79" s="169"/>
      <c r="AM79" s="169"/>
      <c r="AN79" s="169"/>
      <c r="AO79" s="169"/>
      <c r="AP79" s="169"/>
      <c r="AQ79" s="169"/>
      <c r="AR79" s="169"/>
      <c r="AS79" s="169"/>
      <c r="AT79" s="169"/>
      <c r="AU79" s="169"/>
      <c r="AV79" s="169"/>
      <c r="AW79" s="169"/>
      <c r="AX79" s="169"/>
      <c r="AY79" s="169"/>
    </row>
    <row r="80" spans="1:1005" ht="15" x14ac:dyDescent="0.25">
      <c r="A80" s="208"/>
      <c r="B80" s="44"/>
      <c r="C80" s="44"/>
      <c r="D80" s="164"/>
      <c r="E80" s="159"/>
      <c r="F80" s="159"/>
      <c r="G80" s="159"/>
      <c r="H80" s="159"/>
      <c r="I80" s="159"/>
      <c r="J80" s="159"/>
      <c r="K80" s="159"/>
      <c r="L80" s="159"/>
      <c r="M80" s="159"/>
      <c r="N80" s="159"/>
      <c r="O80" s="159"/>
      <c r="P80" s="159"/>
      <c r="Q80" s="159"/>
      <c r="R80" s="159"/>
      <c r="S80" s="159"/>
      <c r="T80" s="159"/>
      <c r="U80" s="159"/>
      <c r="V80" s="159"/>
      <c r="W80" s="159"/>
      <c r="X80" s="159"/>
      <c r="Y80" s="159"/>
      <c r="Z80" s="159"/>
      <c r="AA80" s="159"/>
      <c r="AB80" s="159"/>
      <c r="AC80" s="159"/>
      <c r="AD80" s="159"/>
      <c r="AE80" s="159"/>
      <c r="AF80" s="159"/>
      <c r="AG80" s="159"/>
      <c r="AH80" s="15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BEBADA"/>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39" customWidth="1"/>
    <col min="5" max="30" width="8" style="2" customWidth="1"/>
    <col min="31" max="31" width="9" style="2" customWidth="1"/>
    <col min="32" max="54" width="8.85546875" style="2" customWidth="1"/>
    <col min="55" max="16384" width="18.7109375" style="2"/>
  </cols>
  <sheetData>
    <row r="1" spans="1:54" s="211" customFormat="1" ht="15" x14ac:dyDescent="0.25">
      <c r="A1" s="15"/>
      <c r="B1" s="324"/>
      <c r="C1" s="324"/>
      <c r="D1" s="324"/>
      <c r="E1" s="324"/>
      <c r="F1" s="324"/>
      <c r="G1" s="324"/>
      <c r="H1" s="324"/>
      <c r="I1" s="324"/>
      <c r="J1" s="324"/>
      <c r="K1" s="324"/>
      <c r="L1" s="324"/>
      <c r="M1" s="324"/>
      <c r="N1" s="324"/>
      <c r="O1" s="324"/>
      <c r="P1" s="324"/>
      <c r="Q1" s="324"/>
      <c r="R1" s="324"/>
      <c r="S1" s="324"/>
      <c r="T1" s="324"/>
      <c r="U1" s="324"/>
      <c r="V1" s="324"/>
      <c r="W1" s="324"/>
      <c r="X1" s="324"/>
      <c r="Y1" s="324"/>
      <c r="Z1" s="324"/>
      <c r="AA1" s="324"/>
      <c r="AB1" s="324"/>
      <c r="AC1" s="324"/>
      <c r="AD1" s="324"/>
      <c r="AE1" s="324"/>
      <c r="AF1" s="324"/>
      <c r="AG1" s="324"/>
      <c r="AH1" s="324"/>
      <c r="AI1" s="255"/>
      <c r="AJ1" s="255"/>
      <c r="AK1" s="255"/>
      <c r="AL1" s="255"/>
      <c r="AM1" s="255"/>
    </row>
    <row r="2" spans="1:54" s="206" customFormat="1" ht="15" x14ac:dyDescent="0.25">
      <c r="A2" s="15"/>
      <c r="B2" s="195" t="s">
        <v>53</v>
      </c>
      <c r="C2" s="195" t="s">
        <v>54</v>
      </c>
      <c r="D2" s="195" t="s">
        <v>55</v>
      </c>
      <c r="E2" s="195">
        <v>1981</v>
      </c>
      <c r="F2" s="195">
        <v>1982</v>
      </c>
      <c r="G2" s="195">
        <v>1983</v>
      </c>
      <c r="H2" s="195">
        <v>1984</v>
      </c>
      <c r="I2" s="195">
        <v>1985</v>
      </c>
      <c r="J2" s="195">
        <v>1986</v>
      </c>
      <c r="K2" s="195">
        <v>1987</v>
      </c>
      <c r="L2" s="195">
        <v>1988</v>
      </c>
      <c r="M2" s="195">
        <v>1989</v>
      </c>
      <c r="N2" s="195">
        <v>1990</v>
      </c>
      <c r="O2" s="195">
        <v>1991</v>
      </c>
      <c r="P2" s="195">
        <v>1992</v>
      </c>
      <c r="Q2" s="195">
        <v>1993</v>
      </c>
      <c r="R2" s="195">
        <v>1994</v>
      </c>
      <c r="S2" s="195">
        <v>1995</v>
      </c>
      <c r="T2" s="195">
        <v>1996</v>
      </c>
      <c r="U2" s="195">
        <v>1997</v>
      </c>
      <c r="V2" s="195">
        <v>1998</v>
      </c>
      <c r="W2" s="195">
        <v>1999</v>
      </c>
      <c r="X2" s="195">
        <v>2000</v>
      </c>
      <c r="Y2" s="195">
        <v>2001</v>
      </c>
      <c r="Z2" s="195">
        <v>2002</v>
      </c>
      <c r="AA2" s="195">
        <v>2003</v>
      </c>
      <c r="AB2" s="195">
        <v>2004</v>
      </c>
      <c r="AC2" s="195">
        <v>2005</v>
      </c>
      <c r="AD2" s="195">
        <v>2006</v>
      </c>
      <c r="AE2" s="195">
        <v>2007</v>
      </c>
      <c r="AF2" s="195">
        <v>2008</v>
      </c>
      <c r="AG2" s="195">
        <v>2009</v>
      </c>
      <c r="AH2" s="195">
        <v>2010</v>
      </c>
      <c r="AI2" s="255">
        <v>2011</v>
      </c>
      <c r="AJ2" s="255">
        <v>2012</v>
      </c>
      <c r="AK2" s="255">
        <v>2013</v>
      </c>
      <c r="AL2" s="255">
        <v>2014</v>
      </c>
      <c r="AM2" s="255">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6"/>
      <c r="B3" s="17" t="s">
        <v>71</v>
      </c>
      <c r="C3" s="17" t="s">
        <v>72</v>
      </c>
      <c r="D3" s="17" t="s">
        <v>73</v>
      </c>
      <c r="E3" s="17" t="s">
        <v>74</v>
      </c>
      <c r="F3" s="17" t="s">
        <v>75</v>
      </c>
      <c r="G3" s="17" t="s">
        <v>76</v>
      </c>
      <c r="H3" s="17" t="s">
        <v>77</v>
      </c>
      <c r="I3" s="17" t="s">
        <v>78</v>
      </c>
      <c r="J3" s="17" t="s">
        <v>79</v>
      </c>
      <c r="K3" s="17" t="s">
        <v>80</v>
      </c>
      <c r="L3" s="17" t="s">
        <v>81</v>
      </c>
      <c r="M3" s="17" t="s">
        <v>82</v>
      </c>
      <c r="N3" s="17" t="s">
        <v>83</v>
      </c>
      <c r="O3" s="17" t="s">
        <v>84</v>
      </c>
      <c r="P3" s="17" t="s">
        <v>85</v>
      </c>
      <c r="Q3" s="17" t="s">
        <v>86</v>
      </c>
      <c r="R3" s="17" t="s">
        <v>87</v>
      </c>
      <c r="S3" s="17" t="s">
        <v>88</v>
      </c>
      <c r="T3" s="17" t="s">
        <v>89</v>
      </c>
      <c r="U3" s="17" t="s">
        <v>90</v>
      </c>
      <c r="V3" s="17" t="s">
        <v>91</v>
      </c>
      <c r="W3" s="17" t="s">
        <v>92</v>
      </c>
      <c r="X3" s="17" t="s">
        <v>93</v>
      </c>
      <c r="Y3" s="17" t="s">
        <v>94</v>
      </c>
      <c r="Z3" s="17" t="s">
        <v>95</v>
      </c>
      <c r="AA3" s="17" t="s">
        <v>96</v>
      </c>
      <c r="AB3" s="17" t="s">
        <v>97</v>
      </c>
      <c r="AC3" s="17" t="s">
        <v>98</v>
      </c>
      <c r="AD3" s="17" t="s">
        <v>99</v>
      </c>
      <c r="AE3" s="17" t="s">
        <v>100</v>
      </c>
      <c r="AF3" s="17" t="s">
        <v>101</v>
      </c>
      <c r="AG3" s="17" t="s">
        <v>102</v>
      </c>
      <c r="AH3" s="17" t="s">
        <v>103</v>
      </c>
      <c r="AI3" s="17" t="s">
        <v>163</v>
      </c>
      <c r="AJ3" s="17" t="s">
        <v>168</v>
      </c>
      <c r="AK3" s="17" t="s">
        <v>169</v>
      </c>
      <c r="AL3" s="17" t="s">
        <v>170</v>
      </c>
      <c r="AM3" s="17"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4">
        <v>43435</v>
      </c>
      <c r="B4" s="163"/>
      <c r="C4" s="163"/>
      <c r="D4" s="159">
        <v>31</v>
      </c>
      <c r="E4" s="11">
        <v>32.329000000000001</v>
      </c>
      <c r="F4" s="11">
        <v>33.031999999999996</v>
      </c>
      <c r="G4" s="11">
        <v>31</v>
      </c>
      <c r="H4" s="11">
        <v>31</v>
      </c>
      <c r="I4" s="11">
        <v>31</v>
      </c>
      <c r="J4" s="11">
        <v>31</v>
      </c>
      <c r="K4" s="11">
        <v>31</v>
      </c>
      <c r="L4" s="11">
        <v>31</v>
      </c>
      <c r="M4" s="11">
        <v>31</v>
      </c>
      <c r="N4" s="11">
        <v>31</v>
      </c>
      <c r="O4" s="11">
        <v>31</v>
      </c>
      <c r="P4" s="11">
        <v>31</v>
      </c>
      <c r="Q4" s="11">
        <v>31</v>
      </c>
      <c r="R4" s="11">
        <v>31</v>
      </c>
      <c r="S4" s="11">
        <v>31</v>
      </c>
      <c r="T4" s="11">
        <v>32.210999999999999</v>
      </c>
      <c r="U4" s="11">
        <v>31.001000000000001</v>
      </c>
      <c r="V4" s="11">
        <v>31</v>
      </c>
      <c r="W4" s="11">
        <v>31</v>
      </c>
      <c r="X4" s="11">
        <v>31</v>
      </c>
      <c r="Y4" s="11">
        <v>31</v>
      </c>
      <c r="Z4" s="11">
        <v>31</v>
      </c>
      <c r="AA4" s="11">
        <v>31</v>
      </c>
      <c r="AB4" s="11">
        <v>31</v>
      </c>
      <c r="AC4" s="11">
        <v>31.006</v>
      </c>
      <c r="AD4" s="11">
        <v>31.614000000000001</v>
      </c>
      <c r="AE4" s="11">
        <v>31.478999999999999</v>
      </c>
      <c r="AF4" s="11">
        <v>31</v>
      </c>
      <c r="AG4" s="11">
        <v>31</v>
      </c>
      <c r="AH4" s="127">
        <v>31</v>
      </c>
      <c r="AI4" s="173">
        <v>31</v>
      </c>
      <c r="AJ4" s="173">
        <v>31</v>
      </c>
      <c r="AK4" s="173">
        <v>31</v>
      </c>
      <c r="AL4" s="173">
        <v>31.145</v>
      </c>
      <c r="AM4" s="173">
        <v>31.920999999999999</v>
      </c>
      <c r="AN4" s="173"/>
      <c r="AO4" s="173"/>
      <c r="AP4" s="173"/>
      <c r="AQ4" s="173"/>
      <c r="AR4" s="173"/>
      <c r="AS4" s="173"/>
      <c r="AT4" s="173"/>
      <c r="AU4" s="173"/>
      <c r="AV4" s="173"/>
      <c r="AW4" s="173"/>
      <c r="AX4" s="173"/>
      <c r="AY4" s="173"/>
    </row>
    <row r="5" spans="1:54" ht="15" x14ac:dyDescent="0.25">
      <c r="A5" s="184">
        <v>43466</v>
      </c>
      <c r="B5" s="163"/>
      <c r="C5" s="163"/>
      <c r="D5" s="159">
        <v>30</v>
      </c>
      <c r="E5" s="11">
        <v>39.555999999999997</v>
      </c>
      <c r="F5" s="11">
        <v>34.326000000000001</v>
      </c>
      <c r="G5" s="11">
        <v>31.222000000000001</v>
      </c>
      <c r="H5" s="11">
        <v>30</v>
      </c>
      <c r="I5" s="11">
        <v>29.898</v>
      </c>
      <c r="J5" s="11">
        <v>29.744</v>
      </c>
      <c r="K5" s="11">
        <v>29.788</v>
      </c>
      <c r="L5" s="11">
        <v>30.085000000000001</v>
      </c>
      <c r="M5" s="11">
        <v>29.744</v>
      </c>
      <c r="N5" s="11">
        <v>29.773</v>
      </c>
      <c r="O5" s="11">
        <v>29.744</v>
      </c>
      <c r="P5" s="11">
        <v>29.744</v>
      </c>
      <c r="Q5" s="11">
        <v>30.013999999999999</v>
      </c>
      <c r="R5" s="11">
        <v>29.744</v>
      </c>
      <c r="S5" s="11">
        <v>30.949000000000002</v>
      </c>
      <c r="T5" s="11">
        <v>31.782</v>
      </c>
      <c r="U5" s="11">
        <v>36.15</v>
      </c>
      <c r="V5" s="11">
        <v>29.802</v>
      </c>
      <c r="W5" s="11">
        <v>29.744</v>
      </c>
      <c r="X5" s="11">
        <v>31.006</v>
      </c>
      <c r="Y5" s="11">
        <v>29.744</v>
      </c>
      <c r="Z5" s="11">
        <v>29.744</v>
      </c>
      <c r="AA5" s="11">
        <v>29.885999999999999</v>
      </c>
      <c r="AB5" s="11">
        <v>29.84</v>
      </c>
      <c r="AC5" s="11">
        <v>30.356000000000002</v>
      </c>
      <c r="AD5" s="11">
        <v>34.393999999999998</v>
      </c>
      <c r="AE5" s="11">
        <v>32.110999999999997</v>
      </c>
      <c r="AF5" s="11">
        <v>29.905000000000001</v>
      </c>
      <c r="AG5" s="11">
        <v>34.246000000000002</v>
      </c>
      <c r="AH5" s="127">
        <v>29.744</v>
      </c>
      <c r="AI5" s="173">
        <v>31.297000000000001</v>
      </c>
      <c r="AJ5" s="173">
        <v>31.471</v>
      </c>
      <c r="AK5" s="173">
        <v>29.954000000000001</v>
      </c>
      <c r="AL5" s="173">
        <v>30.972000000000001</v>
      </c>
      <c r="AM5" s="173">
        <v>34.515999999999998</v>
      </c>
      <c r="AN5" s="173"/>
      <c r="AO5" s="173"/>
      <c r="AP5" s="173"/>
      <c r="AQ5" s="173"/>
      <c r="AR5" s="173"/>
      <c r="AS5" s="173"/>
      <c r="AT5" s="173"/>
      <c r="AU5" s="173"/>
      <c r="AV5" s="173"/>
      <c r="AW5" s="173"/>
      <c r="AX5" s="173"/>
      <c r="AY5" s="173"/>
    </row>
    <row r="6" spans="1:54" ht="15" x14ac:dyDescent="0.25">
      <c r="A6" s="184">
        <v>43497</v>
      </c>
      <c r="B6" s="163"/>
      <c r="C6" s="163"/>
      <c r="D6" s="159">
        <v>28</v>
      </c>
      <c r="E6" s="11">
        <v>33.582000000000001</v>
      </c>
      <c r="F6" s="11">
        <v>33.283000000000001</v>
      </c>
      <c r="G6" s="11">
        <v>27.471</v>
      </c>
      <c r="H6" s="11">
        <v>26.34</v>
      </c>
      <c r="I6" s="11">
        <v>26.58</v>
      </c>
      <c r="J6" s="11">
        <v>62.444000000000003</v>
      </c>
      <c r="K6" s="11">
        <v>28.199000000000002</v>
      </c>
      <c r="L6" s="11">
        <v>26.27</v>
      </c>
      <c r="M6" s="11">
        <v>26.506</v>
      </c>
      <c r="N6" s="11">
        <v>26.399000000000001</v>
      </c>
      <c r="O6" s="11">
        <v>28</v>
      </c>
      <c r="P6" s="11">
        <v>25.050999999999998</v>
      </c>
      <c r="Q6" s="11">
        <v>26.474</v>
      </c>
      <c r="R6" s="11">
        <v>25.038</v>
      </c>
      <c r="S6" s="11">
        <v>36.468000000000004</v>
      </c>
      <c r="T6" s="11">
        <v>34.835000000000001</v>
      </c>
      <c r="U6" s="11">
        <v>30.177</v>
      </c>
      <c r="V6" s="11">
        <v>26.329000000000001</v>
      </c>
      <c r="W6" s="11">
        <v>28.527000000000001</v>
      </c>
      <c r="X6" s="11">
        <v>31.356999999999999</v>
      </c>
      <c r="Y6" s="11">
        <v>25.788</v>
      </c>
      <c r="Z6" s="11">
        <v>25.33</v>
      </c>
      <c r="AA6" s="11">
        <v>34.116999999999997</v>
      </c>
      <c r="AB6" s="11">
        <v>26.266999999999999</v>
      </c>
      <c r="AC6" s="11">
        <v>26.927</v>
      </c>
      <c r="AD6" s="11">
        <v>28.619</v>
      </c>
      <c r="AE6" s="11">
        <v>29.469000000000001</v>
      </c>
      <c r="AF6" s="11">
        <v>26.373999999999999</v>
      </c>
      <c r="AG6" s="11">
        <v>30.693000000000001</v>
      </c>
      <c r="AH6" s="127">
        <v>25.204999999999998</v>
      </c>
      <c r="AI6" s="173">
        <v>28.143999999999998</v>
      </c>
      <c r="AJ6" s="173">
        <v>29.071999999999999</v>
      </c>
      <c r="AK6" s="173">
        <v>27.265999999999998</v>
      </c>
      <c r="AL6" s="173">
        <v>32.973999999999997</v>
      </c>
      <c r="AM6" s="173">
        <v>36.453000000000003</v>
      </c>
      <c r="AN6" s="173"/>
      <c r="AO6" s="173"/>
      <c r="AP6" s="173"/>
      <c r="AQ6" s="173"/>
      <c r="AR6" s="173"/>
      <c r="AS6" s="173"/>
      <c r="AT6" s="173"/>
      <c r="AU6" s="173"/>
      <c r="AV6" s="173"/>
      <c r="AW6" s="173"/>
      <c r="AX6" s="173"/>
      <c r="AY6" s="173"/>
    </row>
    <row r="7" spans="1:54" ht="15" x14ac:dyDescent="0.25">
      <c r="A7" s="184">
        <v>43525</v>
      </c>
      <c r="B7" s="163"/>
      <c r="C7" s="163"/>
      <c r="D7" s="159">
        <v>45</v>
      </c>
      <c r="E7" s="11">
        <v>51.728999999999999</v>
      </c>
      <c r="F7" s="11">
        <v>51.844999999999999</v>
      </c>
      <c r="G7" s="11">
        <v>41.744999999999997</v>
      </c>
      <c r="H7" s="11">
        <v>36.045999999999999</v>
      </c>
      <c r="I7" s="11">
        <v>35.384</v>
      </c>
      <c r="J7" s="11">
        <v>111.35299999999999</v>
      </c>
      <c r="K7" s="11">
        <v>42.947000000000003</v>
      </c>
      <c r="L7" s="11">
        <v>38.954000000000001</v>
      </c>
      <c r="M7" s="11">
        <v>60.155000000000001</v>
      </c>
      <c r="N7" s="11">
        <v>44.371000000000002</v>
      </c>
      <c r="O7" s="11">
        <v>37.097000000000001</v>
      </c>
      <c r="P7" s="11">
        <v>43.289000000000001</v>
      </c>
      <c r="Q7" s="11">
        <v>49.512</v>
      </c>
      <c r="R7" s="11">
        <v>49.588999999999999</v>
      </c>
      <c r="S7" s="11">
        <v>67.352999999999994</v>
      </c>
      <c r="T7" s="11">
        <v>51.798000000000002</v>
      </c>
      <c r="U7" s="11">
        <v>53.926000000000002</v>
      </c>
      <c r="V7" s="11">
        <v>45</v>
      </c>
      <c r="W7" s="11">
        <v>45.453000000000003</v>
      </c>
      <c r="X7" s="11">
        <v>41.017000000000003</v>
      </c>
      <c r="Y7" s="11">
        <v>40.74</v>
      </c>
      <c r="Z7" s="11">
        <v>34.380000000000003</v>
      </c>
      <c r="AA7" s="11">
        <v>43.353999999999999</v>
      </c>
      <c r="AB7" s="11">
        <v>55.218000000000004</v>
      </c>
      <c r="AC7" s="11">
        <v>48.414999999999999</v>
      </c>
      <c r="AD7" s="11">
        <v>38.453000000000003</v>
      </c>
      <c r="AE7" s="11">
        <v>63.569000000000003</v>
      </c>
      <c r="AF7" s="11">
        <v>35.311999999999998</v>
      </c>
      <c r="AG7" s="11">
        <v>50.572000000000003</v>
      </c>
      <c r="AH7" s="127">
        <v>38.875</v>
      </c>
      <c r="AI7" s="173">
        <v>36.4</v>
      </c>
      <c r="AJ7" s="173">
        <v>55.503</v>
      </c>
      <c r="AK7" s="173">
        <v>41.49</v>
      </c>
      <c r="AL7" s="173">
        <v>46.445999999999998</v>
      </c>
      <c r="AM7" s="173">
        <v>59.601999999999997</v>
      </c>
      <c r="AN7" s="173"/>
      <c r="AO7" s="173"/>
      <c r="AP7" s="173"/>
      <c r="AQ7" s="173"/>
      <c r="AR7" s="173"/>
      <c r="AS7" s="173"/>
      <c r="AT7" s="173"/>
      <c r="AU7" s="173"/>
      <c r="AV7" s="173"/>
      <c r="AW7" s="173"/>
      <c r="AX7" s="173"/>
      <c r="AY7" s="173"/>
    </row>
    <row r="8" spans="1:54" ht="15" x14ac:dyDescent="0.25">
      <c r="A8" s="184">
        <v>43556</v>
      </c>
      <c r="B8" s="163"/>
      <c r="C8" s="163"/>
      <c r="D8" s="159">
        <v>70</v>
      </c>
      <c r="E8" s="11">
        <v>61.293999999999997</v>
      </c>
      <c r="F8" s="11">
        <v>55.999000000000002</v>
      </c>
      <c r="G8" s="11">
        <v>47.709000000000003</v>
      </c>
      <c r="H8" s="11">
        <v>44.753</v>
      </c>
      <c r="I8" s="11">
        <v>75.332999999999998</v>
      </c>
      <c r="J8" s="11">
        <v>145.22399999999999</v>
      </c>
      <c r="K8" s="11">
        <v>71.385999999999996</v>
      </c>
      <c r="L8" s="11">
        <v>81.119</v>
      </c>
      <c r="M8" s="11">
        <v>111.428</v>
      </c>
      <c r="N8" s="11">
        <v>90.918000000000006</v>
      </c>
      <c r="O8" s="11">
        <v>57.784999999999997</v>
      </c>
      <c r="P8" s="11">
        <v>51.95</v>
      </c>
      <c r="Q8" s="11">
        <v>73.543000000000006</v>
      </c>
      <c r="R8" s="11">
        <v>86.759</v>
      </c>
      <c r="S8" s="11">
        <v>69.192999999999998</v>
      </c>
      <c r="T8" s="11">
        <v>95.233000000000004</v>
      </c>
      <c r="U8" s="11">
        <v>79.766000000000005</v>
      </c>
      <c r="V8" s="11">
        <v>76.846999999999994</v>
      </c>
      <c r="W8" s="11">
        <v>60.914000000000001</v>
      </c>
      <c r="X8" s="11">
        <v>78.846999999999994</v>
      </c>
      <c r="Y8" s="11">
        <v>52.244999999999997</v>
      </c>
      <c r="Z8" s="11">
        <v>66.48</v>
      </c>
      <c r="AA8" s="11">
        <v>69.518000000000001</v>
      </c>
      <c r="AB8" s="11">
        <v>100.373</v>
      </c>
      <c r="AC8" s="11">
        <v>69.703000000000003</v>
      </c>
      <c r="AD8" s="11">
        <v>98.465000000000003</v>
      </c>
      <c r="AE8" s="11">
        <v>70</v>
      </c>
      <c r="AF8" s="11">
        <v>41.521000000000001</v>
      </c>
      <c r="AG8" s="11">
        <v>83.763999999999996</v>
      </c>
      <c r="AH8" s="127">
        <v>57.392000000000003</v>
      </c>
      <c r="AI8" s="173">
        <v>62.021000000000001</v>
      </c>
      <c r="AJ8" s="173">
        <v>106.54</v>
      </c>
      <c r="AK8" s="173">
        <v>51.353000000000002</v>
      </c>
      <c r="AL8" s="173">
        <v>79.784000000000006</v>
      </c>
      <c r="AM8" s="173">
        <v>62.384</v>
      </c>
      <c r="AN8" s="173"/>
      <c r="AO8" s="173"/>
      <c r="AP8" s="173"/>
      <c r="AQ8" s="173"/>
      <c r="AR8" s="173"/>
      <c r="AS8" s="173"/>
      <c r="AT8" s="173"/>
      <c r="AU8" s="173"/>
      <c r="AV8" s="173"/>
      <c r="AW8" s="173"/>
      <c r="AX8" s="173"/>
      <c r="AY8" s="173"/>
    </row>
    <row r="9" spans="1:54" ht="15" x14ac:dyDescent="0.25">
      <c r="A9" s="184">
        <v>43586</v>
      </c>
      <c r="B9" s="163"/>
      <c r="C9" s="163"/>
      <c r="D9" s="159">
        <v>125</v>
      </c>
      <c r="E9" s="11">
        <v>114.485</v>
      </c>
      <c r="F9" s="11">
        <v>188.56100000000001</v>
      </c>
      <c r="G9" s="11">
        <v>99.37</v>
      </c>
      <c r="H9" s="11">
        <v>91.472999999999999</v>
      </c>
      <c r="I9" s="11">
        <v>139.72999999999999</v>
      </c>
      <c r="J9" s="11">
        <v>210.95</v>
      </c>
      <c r="K9" s="11">
        <v>173.78100000000001</v>
      </c>
      <c r="L9" s="11">
        <v>137.36099999999999</v>
      </c>
      <c r="M9" s="11">
        <v>144.96199999999999</v>
      </c>
      <c r="N9" s="11">
        <v>86.090999999999994</v>
      </c>
      <c r="O9" s="11">
        <v>74.266000000000005</v>
      </c>
      <c r="P9" s="11">
        <v>65.370999999999995</v>
      </c>
      <c r="Q9" s="11">
        <v>219.56899999999999</v>
      </c>
      <c r="R9" s="11">
        <v>157.64400000000001</v>
      </c>
      <c r="S9" s="11">
        <v>75.396000000000001</v>
      </c>
      <c r="T9" s="11">
        <v>106.238</v>
      </c>
      <c r="U9" s="11">
        <v>294.25900000000001</v>
      </c>
      <c r="V9" s="11">
        <v>131.34100000000001</v>
      </c>
      <c r="W9" s="11">
        <v>152.458</v>
      </c>
      <c r="X9" s="11">
        <v>166.816</v>
      </c>
      <c r="Y9" s="11">
        <v>102.129</v>
      </c>
      <c r="Z9" s="11">
        <v>64.391999999999996</v>
      </c>
      <c r="AA9" s="11">
        <v>66.543000000000006</v>
      </c>
      <c r="AB9" s="11">
        <v>97.665000000000006</v>
      </c>
      <c r="AC9" s="11">
        <v>123.337</v>
      </c>
      <c r="AD9" s="11">
        <v>211.34899999999999</v>
      </c>
      <c r="AE9" s="11">
        <v>149.18199999999999</v>
      </c>
      <c r="AF9" s="11">
        <v>121.959</v>
      </c>
      <c r="AG9" s="11">
        <v>143.63999999999999</v>
      </c>
      <c r="AH9" s="127">
        <v>30.917000000000002</v>
      </c>
      <c r="AI9" s="173">
        <v>133.05000000000001</v>
      </c>
      <c r="AJ9" s="173">
        <v>125</v>
      </c>
      <c r="AK9" s="173">
        <v>92.242999999999995</v>
      </c>
      <c r="AL9" s="173">
        <v>183.49100000000001</v>
      </c>
      <c r="AM9" s="173">
        <v>84.924999999999997</v>
      </c>
      <c r="AN9" s="173"/>
      <c r="AO9" s="173"/>
      <c r="AP9" s="173"/>
      <c r="AQ9" s="173"/>
      <c r="AR9" s="173"/>
      <c r="AS9" s="173"/>
      <c r="AT9" s="173"/>
      <c r="AU9" s="173"/>
      <c r="AV9" s="173"/>
      <c r="AW9" s="173"/>
      <c r="AX9" s="173"/>
      <c r="AY9" s="173"/>
    </row>
    <row r="10" spans="1:54" ht="15" x14ac:dyDescent="0.25">
      <c r="A10" s="184">
        <v>43617</v>
      </c>
      <c r="B10" s="163"/>
      <c r="C10" s="163"/>
      <c r="D10" s="159">
        <v>240</v>
      </c>
      <c r="E10" s="11">
        <v>208.31299999999999</v>
      </c>
      <c r="F10" s="11">
        <v>382.54300000000001</v>
      </c>
      <c r="G10" s="11">
        <v>348.89100000000002</v>
      </c>
      <c r="H10" s="11">
        <v>249.286</v>
      </c>
      <c r="I10" s="11">
        <v>106.645</v>
      </c>
      <c r="J10" s="11">
        <v>570.89400000000001</v>
      </c>
      <c r="K10" s="11">
        <v>122.71299999999999</v>
      </c>
      <c r="L10" s="11">
        <v>191.10599999999999</v>
      </c>
      <c r="M10" s="11">
        <v>230.98699999999999</v>
      </c>
      <c r="N10" s="11">
        <v>224.93799999999999</v>
      </c>
      <c r="O10" s="11">
        <v>288.38900000000001</v>
      </c>
      <c r="P10" s="11">
        <v>3.8250000000000002</v>
      </c>
      <c r="Q10" s="11">
        <v>365.88099999999997</v>
      </c>
      <c r="R10" s="11">
        <v>157.54900000000001</v>
      </c>
      <c r="S10" s="11">
        <v>402.69600000000003</v>
      </c>
      <c r="T10" s="11">
        <v>416.35199999999998</v>
      </c>
      <c r="U10" s="11">
        <v>612.25699999999995</v>
      </c>
      <c r="V10" s="11">
        <v>259.77</v>
      </c>
      <c r="W10" s="11">
        <v>455.90600000000001</v>
      </c>
      <c r="X10" s="11">
        <v>240</v>
      </c>
      <c r="Y10" s="11">
        <v>102.426</v>
      </c>
      <c r="Z10" s="11">
        <v>198.667</v>
      </c>
      <c r="AA10" s="11">
        <v>199.77</v>
      </c>
      <c r="AB10" s="11">
        <v>214.81800000000001</v>
      </c>
      <c r="AC10" s="11">
        <v>281.96300000000002</v>
      </c>
      <c r="AD10" s="11">
        <v>247.46899999999999</v>
      </c>
      <c r="AE10" s="11">
        <v>51.972999999999999</v>
      </c>
      <c r="AF10" s="11">
        <v>279.529</v>
      </c>
      <c r="AG10" s="11">
        <v>437.97500000000002</v>
      </c>
      <c r="AH10" s="127">
        <v>186.46799999999999</v>
      </c>
      <c r="AI10" s="173">
        <v>338.5</v>
      </c>
      <c r="AJ10" s="173">
        <v>160.69499999999999</v>
      </c>
      <c r="AK10" s="173">
        <v>113.78700000000001</v>
      </c>
      <c r="AL10" s="173">
        <v>419.65499999999997</v>
      </c>
      <c r="AM10" s="173">
        <v>193.53399999999999</v>
      </c>
      <c r="AN10" s="173"/>
      <c r="AO10" s="173"/>
      <c r="AP10" s="173"/>
      <c r="AQ10" s="173"/>
      <c r="AR10" s="173"/>
      <c r="AS10" s="173"/>
      <c r="AT10" s="173"/>
      <c r="AU10" s="173"/>
      <c r="AV10" s="173"/>
      <c r="AW10" s="173"/>
      <c r="AX10" s="173"/>
      <c r="AY10" s="173"/>
    </row>
    <row r="11" spans="1:54" ht="15" x14ac:dyDescent="0.25">
      <c r="A11" s="184">
        <v>43647</v>
      </c>
      <c r="B11" s="163"/>
      <c r="C11" s="163"/>
      <c r="D11" s="159">
        <v>155</v>
      </c>
      <c r="E11" s="11">
        <v>96.849000000000004</v>
      </c>
      <c r="F11" s="11">
        <v>394.33</v>
      </c>
      <c r="G11" s="11">
        <v>301.13099999999997</v>
      </c>
      <c r="H11" s="11">
        <v>187.37799999999999</v>
      </c>
      <c r="I11" s="11">
        <v>38.578000000000003</v>
      </c>
      <c r="J11" s="11">
        <v>192.36199999999999</v>
      </c>
      <c r="K11" s="11">
        <v>42.893999999999998</v>
      </c>
      <c r="L11" s="11">
        <v>47.274000000000001</v>
      </c>
      <c r="M11" s="11">
        <v>128.215</v>
      </c>
      <c r="N11" s="11">
        <v>155.589</v>
      </c>
      <c r="O11" s="11">
        <v>137.822</v>
      </c>
      <c r="P11" s="11">
        <v>5.7469999999999999</v>
      </c>
      <c r="Q11" s="11">
        <v>232.43600000000001</v>
      </c>
      <c r="R11" s="11">
        <v>33.822000000000003</v>
      </c>
      <c r="S11" s="11">
        <v>404.93</v>
      </c>
      <c r="T11" s="11">
        <v>220.86799999999999</v>
      </c>
      <c r="U11" s="11">
        <v>269.01499999999999</v>
      </c>
      <c r="V11" s="11">
        <v>348.55</v>
      </c>
      <c r="W11" s="11">
        <v>308.48700000000002</v>
      </c>
      <c r="X11" s="11">
        <v>84.358000000000004</v>
      </c>
      <c r="Y11" s="11">
        <v>25.436</v>
      </c>
      <c r="Z11" s="11">
        <v>81.370999999999995</v>
      </c>
      <c r="AA11" s="11">
        <v>70.710999999999999</v>
      </c>
      <c r="AB11" s="11">
        <v>155</v>
      </c>
      <c r="AC11" s="11">
        <v>208.31700000000001</v>
      </c>
      <c r="AD11" s="11">
        <v>70.897999999999996</v>
      </c>
      <c r="AE11" s="11">
        <v>7.48</v>
      </c>
      <c r="AF11" s="11">
        <v>227.17400000000001</v>
      </c>
      <c r="AG11" s="11">
        <v>348.25299999999999</v>
      </c>
      <c r="AH11" s="127">
        <v>181.6</v>
      </c>
      <c r="AI11" s="173">
        <v>557.26199999999994</v>
      </c>
      <c r="AJ11" s="173">
        <v>56.938000000000002</v>
      </c>
      <c r="AK11" s="173">
        <v>43.191000000000003</v>
      </c>
      <c r="AL11" s="173">
        <v>265.86099999999999</v>
      </c>
      <c r="AM11" s="173">
        <v>95.334000000000003</v>
      </c>
      <c r="AN11" s="173"/>
      <c r="AO11" s="173"/>
      <c r="AP11" s="173"/>
      <c r="AQ11" s="173"/>
      <c r="AR11" s="173"/>
      <c r="AS11" s="173"/>
      <c r="AT11" s="173"/>
      <c r="AU11" s="173"/>
      <c r="AV11" s="173"/>
      <c r="AW11" s="173"/>
      <c r="AX11" s="173"/>
      <c r="AY11" s="173"/>
    </row>
    <row r="12" spans="1:54" ht="15" x14ac:dyDescent="0.25">
      <c r="A12" s="184">
        <v>43678</v>
      </c>
      <c r="B12" s="163"/>
      <c r="C12" s="163"/>
      <c r="D12" s="159">
        <v>65</v>
      </c>
      <c r="E12" s="11">
        <v>43.23</v>
      </c>
      <c r="F12" s="11">
        <v>168.10599999999999</v>
      </c>
      <c r="G12" s="11">
        <v>138.816</v>
      </c>
      <c r="H12" s="11">
        <v>75.602999999999994</v>
      </c>
      <c r="I12" s="11">
        <v>29.529</v>
      </c>
      <c r="J12" s="11">
        <v>84.587999999999994</v>
      </c>
      <c r="K12" s="11">
        <v>46.345999999999997</v>
      </c>
      <c r="L12" s="11">
        <v>34.680999999999997</v>
      </c>
      <c r="M12" s="11">
        <v>56.615000000000002</v>
      </c>
      <c r="N12" s="11">
        <v>56.793999999999997</v>
      </c>
      <c r="O12" s="11">
        <v>66.364000000000004</v>
      </c>
      <c r="P12" s="11">
        <v>10.228</v>
      </c>
      <c r="Q12" s="11">
        <v>193.80099999999999</v>
      </c>
      <c r="R12" s="11">
        <v>29.314</v>
      </c>
      <c r="S12" s="11">
        <v>152.14599999999999</v>
      </c>
      <c r="T12" s="11">
        <v>78.447000000000003</v>
      </c>
      <c r="U12" s="11">
        <v>142.98599999999999</v>
      </c>
      <c r="V12" s="11">
        <v>127.001</v>
      </c>
      <c r="W12" s="11">
        <v>116.985</v>
      </c>
      <c r="X12" s="11">
        <v>44.515999999999998</v>
      </c>
      <c r="Y12" s="11">
        <v>21.946000000000002</v>
      </c>
      <c r="Z12" s="11">
        <v>38.981000000000002</v>
      </c>
      <c r="AA12" s="11">
        <v>36.545000000000002</v>
      </c>
      <c r="AB12" s="11">
        <v>65</v>
      </c>
      <c r="AC12" s="11">
        <v>78.114000000000004</v>
      </c>
      <c r="AD12" s="11">
        <v>45.302</v>
      </c>
      <c r="AE12" s="11">
        <v>27.747</v>
      </c>
      <c r="AF12" s="11">
        <v>74.977000000000004</v>
      </c>
      <c r="AG12" s="11">
        <v>116.262</v>
      </c>
      <c r="AH12" s="127">
        <v>66.2</v>
      </c>
      <c r="AI12" s="173">
        <v>180.072</v>
      </c>
      <c r="AJ12" s="173">
        <v>32.758000000000003</v>
      </c>
      <c r="AK12" s="173">
        <v>29.175999999999998</v>
      </c>
      <c r="AL12" s="173">
        <v>99.391999999999996</v>
      </c>
      <c r="AM12" s="173">
        <v>41.77</v>
      </c>
      <c r="AN12" s="173"/>
      <c r="AO12" s="173"/>
      <c r="AP12" s="173"/>
      <c r="AQ12" s="173"/>
      <c r="AR12" s="173"/>
      <c r="AS12" s="173"/>
      <c r="AT12" s="173"/>
      <c r="AU12" s="173"/>
      <c r="AV12" s="173"/>
      <c r="AW12" s="173"/>
      <c r="AX12" s="173"/>
      <c r="AY12" s="173"/>
    </row>
    <row r="13" spans="1:54" ht="15" x14ac:dyDescent="0.25">
      <c r="A13" s="184">
        <v>43709</v>
      </c>
      <c r="B13" s="163"/>
      <c r="C13" s="163"/>
      <c r="D13" s="159">
        <v>41</v>
      </c>
      <c r="E13" s="11">
        <v>26.184000000000001</v>
      </c>
      <c r="F13" s="11">
        <v>82.203999999999994</v>
      </c>
      <c r="G13" s="11">
        <v>68.024000000000001</v>
      </c>
      <c r="H13" s="11">
        <v>50.718000000000004</v>
      </c>
      <c r="I13" s="11">
        <v>32.173000000000002</v>
      </c>
      <c r="J13" s="11">
        <v>50.121000000000002</v>
      </c>
      <c r="K13" s="11">
        <v>30.224</v>
      </c>
      <c r="L13" s="11">
        <v>26.254999999999999</v>
      </c>
      <c r="M13" s="11">
        <v>41</v>
      </c>
      <c r="N13" s="11">
        <v>38.686</v>
      </c>
      <c r="O13" s="11">
        <v>52.677999999999997</v>
      </c>
      <c r="P13" s="11">
        <v>15.954000000000001</v>
      </c>
      <c r="Q13" s="11">
        <v>67.814999999999998</v>
      </c>
      <c r="R13" s="11">
        <v>24.547000000000001</v>
      </c>
      <c r="S13" s="11">
        <v>59.869</v>
      </c>
      <c r="T13" s="11">
        <v>43.802</v>
      </c>
      <c r="U13" s="11">
        <v>83.763000000000005</v>
      </c>
      <c r="V13" s="11">
        <v>52.756999999999998</v>
      </c>
      <c r="W13" s="11">
        <v>71.975999999999999</v>
      </c>
      <c r="X13" s="11">
        <v>41.68</v>
      </c>
      <c r="Y13" s="11">
        <v>19.405000000000001</v>
      </c>
      <c r="Z13" s="11">
        <v>35.256999999999998</v>
      </c>
      <c r="AA13" s="11">
        <v>33.253</v>
      </c>
      <c r="AB13" s="11">
        <v>49.476999999999997</v>
      </c>
      <c r="AC13" s="11">
        <v>40.953000000000003</v>
      </c>
      <c r="AD13" s="11">
        <v>33.451999999999998</v>
      </c>
      <c r="AE13" s="11">
        <v>23.876000000000001</v>
      </c>
      <c r="AF13" s="11">
        <v>47.835999999999999</v>
      </c>
      <c r="AG13" s="11">
        <v>50.747999999999998</v>
      </c>
      <c r="AH13" s="127">
        <v>38.299999999999997</v>
      </c>
      <c r="AI13" s="173">
        <v>71.36</v>
      </c>
      <c r="AJ13" s="173">
        <v>23.814</v>
      </c>
      <c r="AK13" s="173">
        <v>31.524999999999999</v>
      </c>
      <c r="AL13" s="173">
        <v>62.497999999999998</v>
      </c>
      <c r="AM13" s="173">
        <v>30.239000000000001</v>
      </c>
      <c r="AN13" s="173"/>
      <c r="AO13" s="173"/>
      <c r="AP13" s="173"/>
      <c r="AQ13" s="173"/>
      <c r="AR13" s="173"/>
      <c r="AS13" s="173"/>
      <c r="AT13" s="173"/>
      <c r="AU13" s="173"/>
      <c r="AV13" s="173"/>
      <c r="AW13" s="173"/>
      <c r="AX13" s="173"/>
      <c r="AY13" s="173"/>
    </row>
    <row r="14" spans="1:54" ht="15" x14ac:dyDescent="0.25">
      <c r="A14" s="184">
        <v>43739</v>
      </c>
      <c r="B14" s="163"/>
      <c r="C14" s="163"/>
      <c r="D14" s="159">
        <v>45.19</v>
      </c>
      <c r="E14" s="11">
        <v>34.776000000000003</v>
      </c>
      <c r="F14" s="11">
        <v>106.065</v>
      </c>
      <c r="G14" s="11">
        <v>71.72</v>
      </c>
      <c r="H14" s="11">
        <v>61.006999999999998</v>
      </c>
      <c r="I14" s="11">
        <v>39.381999999999998</v>
      </c>
      <c r="J14" s="11">
        <v>59.256</v>
      </c>
      <c r="K14" s="11">
        <v>26.832000000000001</v>
      </c>
      <c r="L14" s="11">
        <v>28.210999999999999</v>
      </c>
      <c r="M14" s="11">
        <v>40.271999999999998</v>
      </c>
      <c r="N14" s="11">
        <v>46.884999999999998</v>
      </c>
      <c r="O14" s="11">
        <v>37.996000000000002</v>
      </c>
      <c r="P14" s="11">
        <v>17.518999999999998</v>
      </c>
      <c r="Q14" s="11">
        <v>55.134</v>
      </c>
      <c r="R14" s="11">
        <v>36.822000000000003</v>
      </c>
      <c r="S14" s="11">
        <v>55.52</v>
      </c>
      <c r="T14" s="11">
        <v>45.304000000000002</v>
      </c>
      <c r="U14" s="11">
        <v>77.75</v>
      </c>
      <c r="V14" s="11">
        <v>53.158999999999999</v>
      </c>
      <c r="W14" s="11">
        <v>50.564999999999998</v>
      </c>
      <c r="X14" s="11">
        <v>40.597999999999999</v>
      </c>
      <c r="Y14" s="11">
        <v>23.084</v>
      </c>
      <c r="Z14" s="11">
        <v>37.798000000000002</v>
      </c>
      <c r="AA14" s="11">
        <v>29.02</v>
      </c>
      <c r="AB14" s="11">
        <v>47.673999999999999</v>
      </c>
      <c r="AC14" s="11">
        <v>43.48</v>
      </c>
      <c r="AD14" s="11">
        <v>51.847000000000001</v>
      </c>
      <c r="AE14" s="11">
        <v>42.042000000000002</v>
      </c>
      <c r="AF14" s="11">
        <v>44.524999999999999</v>
      </c>
      <c r="AG14" s="11">
        <v>53.17</v>
      </c>
      <c r="AH14" s="127">
        <v>33.643000000000001</v>
      </c>
      <c r="AI14" s="173">
        <v>64.242999999999995</v>
      </c>
      <c r="AJ14" s="173">
        <v>27.173999999999999</v>
      </c>
      <c r="AK14" s="173">
        <v>37.277999999999999</v>
      </c>
      <c r="AL14" s="173">
        <v>116.55</v>
      </c>
      <c r="AM14" s="173">
        <v>32.213000000000001</v>
      </c>
      <c r="AN14" s="173"/>
      <c r="AO14" s="173"/>
      <c r="AP14" s="173"/>
      <c r="AQ14" s="173"/>
      <c r="AR14" s="173"/>
      <c r="AS14" s="173"/>
      <c r="AT14" s="173"/>
      <c r="AU14" s="173"/>
      <c r="AV14" s="173"/>
      <c r="AW14" s="173"/>
      <c r="AX14" s="173"/>
      <c r="AY14" s="173"/>
    </row>
    <row r="15" spans="1:54" ht="15" x14ac:dyDescent="0.25">
      <c r="A15" s="184">
        <v>43770</v>
      </c>
      <c r="B15" s="163"/>
      <c r="C15" s="163"/>
      <c r="D15" s="159">
        <v>40.61</v>
      </c>
      <c r="E15" s="11">
        <v>38.421999999999997</v>
      </c>
      <c r="F15" s="11">
        <v>59.89</v>
      </c>
      <c r="G15" s="11">
        <v>56.966000000000001</v>
      </c>
      <c r="H15" s="11">
        <v>40.457000000000001</v>
      </c>
      <c r="I15" s="11">
        <v>38.357999999999997</v>
      </c>
      <c r="J15" s="11">
        <v>51.645000000000003</v>
      </c>
      <c r="K15" s="11">
        <v>28.117000000000001</v>
      </c>
      <c r="L15" s="11">
        <v>30.286999999999999</v>
      </c>
      <c r="M15" s="11">
        <v>35.667000000000002</v>
      </c>
      <c r="N15" s="11">
        <v>40.787999999999997</v>
      </c>
      <c r="O15" s="11">
        <v>38.832999999999998</v>
      </c>
      <c r="P15" s="11">
        <v>20.478999999999999</v>
      </c>
      <c r="Q15" s="11">
        <v>45.832000000000001</v>
      </c>
      <c r="R15" s="11">
        <v>34.110999999999997</v>
      </c>
      <c r="S15" s="11">
        <v>49.158000000000001</v>
      </c>
      <c r="T15" s="11">
        <v>44.628</v>
      </c>
      <c r="U15" s="11">
        <v>53.540999999999997</v>
      </c>
      <c r="V15" s="11">
        <v>43.082999999999998</v>
      </c>
      <c r="W15" s="11">
        <v>44.396000000000001</v>
      </c>
      <c r="X15" s="11">
        <v>36.284999999999997</v>
      </c>
      <c r="Y15" s="11">
        <v>32.231000000000002</v>
      </c>
      <c r="Z15" s="11">
        <v>32.743000000000002</v>
      </c>
      <c r="AA15" s="11">
        <v>30.248000000000001</v>
      </c>
      <c r="AB15" s="11">
        <v>48.134999999999998</v>
      </c>
      <c r="AC15" s="11">
        <v>39.521999999999998</v>
      </c>
      <c r="AD15" s="11">
        <v>39.475000000000001</v>
      </c>
      <c r="AE15" s="11">
        <v>35.817999999999998</v>
      </c>
      <c r="AF15" s="11">
        <v>44.932000000000002</v>
      </c>
      <c r="AG15" s="11">
        <v>49.188000000000002</v>
      </c>
      <c r="AH15" s="127">
        <v>34.479999999999997</v>
      </c>
      <c r="AI15" s="173">
        <v>54.527999999999999</v>
      </c>
      <c r="AJ15" s="173">
        <v>34.252000000000002</v>
      </c>
      <c r="AK15" s="173">
        <v>31.905000000000001</v>
      </c>
      <c r="AL15" s="173">
        <v>60.975000000000001</v>
      </c>
      <c r="AM15" s="173">
        <v>32.22</v>
      </c>
      <c r="AN15" s="173"/>
      <c r="AO15" s="173"/>
      <c r="AP15" s="173"/>
      <c r="AQ15" s="173"/>
      <c r="AR15" s="173"/>
      <c r="AS15" s="173"/>
      <c r="AT15" s="173"/>
      <c r="AU15" s="173"/>
      <c r="AV15" s="173"/>
      <c r="AW15" s="173"/>
      <c r="AX15" s="173"/>
      <c r="AY15" s="173"/>
    </row>
    <row r="16" spans="1:54" ht="15" x14ac:dyDescent="0.25">
      <c r="A16" s="184">
        <v>43800</v>
      </c>
      <c r="B16" s="163"/>
      <c r="C16" s="163"/>
      <c r="D16" s="159">
        <v>31.99</v>
      </c>
      <c r="E16" s="11">
        <v>34.042999999999999</v>
      </c>
      <c r="F16" s="11">
        <v>46.578000000000003</v>
      </c>
      <c r="G16" s="11">
        <v>42.658999999999999</v>
      </c>
      <c r="H16" s="11">
        <v>32.768999999999998</v>
      </c>
      <c r="I16" s="11">
        <v>26.803999999999998</v>
      </c>
      <c r="J16" s="11">
        <v>41.225999999999999</v>
      </c>
      <c r="K16" s="11">
        <v>24.856000000000002</v>
      </c>
      <c r="L16" s="11">
        <v>26.442</v>
      </c>
      <c r="M16" s="11">
        <v>30.57</v>
      </c>
      <c r="N16" s="11">
        <v>32.606000000000002</v>
      </c>
      <c r="O16" s="11">
        <v>33.545999999999999</v>
      </c>
      <c r="P16" s="11">
        <v>17.399000000000001</v>
      </c>
      <c r="Q16" s="11">
        <v>38.887</v>
      </c>
      <c r="R16" s="11">
        <v>27.286000000000001</v>
      </c>
      <c r="S16" s="11">
        <v>47.874000000000002</v>
      </c>
      <c r="T16" s="11">
        <v>41.853000000000002</v>
      </c>
      <c r="U16" s="11">
        <v>43.642000000000003</v>
      </c>
      <c r="V16" s="11">
        <v>38.003999999999998</v>
      </c>
      <c r="W16" s="11">
        <v>38.674999999999997</v>
      </c>
      <c r="X16" s="11">
        <v>29.942</v>
      </c>
      <c r="Y16" s="11">
        <v>24.7</v>
      </c>
      <c r="Z16" s="11">
        <v>27.213999999999999</v>
      </c>
      <c r="AA16" s="11">
        <v>25.914999999999999</v>
      </c>
      <c r="AB16" s="11">
        <v>34.305</v>
      </c>
      <c r="AC16" s="11">
        <v>34.572000000000003</v>
      </c>
      <c r="AD16" s="11">
        <v>34.44</v>
      </c>
      <c r="AE16" s="11">
        <v>26.122</v>
      </c>
      <c r="AF16" s="11">
        <v>36.045000000000002</v>
      </c>
      <c r="AG16" s="11">
        <v>39.835999999999999</v>
      </c>
      <c r="AH16" s="127">
        <v>29.030999999999999</v>
      </c>
      <c r="AI16" s="173">
        <v>44.616</v>
      </c>
      <c r="AJ16" s="173">
        <v>28.789000000000001</v>
      </c>
      <c r="AK16" s="173">
        <v>25.558</v>
      </c>
      <c r="AL16" s="173">
        <v>46.622999999999998</v>
      </c>
      <c r="AM16" s="173">
        <v>29.922999999999998</v>
      </c>
      <c r="AN16" s="173"/>
      <c r="AO16" s="173"/>
      <c r="AP16" s="173"/>
      <c r="AQ16" s="173"/>
      <c r="AR16" s="173"/>
      <c r="AS16" s="173"/>
      <c r="AT16" s="173"/>
      <c r="AU16" s="173"/>
      <c r="AV16" s="173"/>
      <c r="AW16" s="173"/>
      <c r="AX16" s="173"/>
      <c r="AY16" s="173"/>
    </row>
    <row r="17" spans="1:51" ht="15" x14ac:dyDescent="0.25">
      <c r="A17" s="184">
        <v>43831</v>
      </c>
      <c r="B17" s="163"/>
      <c r="C17" s="163"/>
      <c r="D17" s="159">
        <v>30.31</v>
      </c>
      <c r="E17" s="11">
        <v>30.856999999999999</v>
      </c>
      <c r="F17" s="11">
        <v>41.389000000000003</v>
      </c>
      <c r="G17" s="11">
        <v>36.79</v>
      </c>
      <c r="H17" s="11">
        <v>28.218</v>
      </c>
      <c r="I17" s="11">
        <v>22.995999999999999</v>
      </c>
      <c r="J17" s="11">
        <v>35.534999999999997</v>
      </c>
      <c r="K17" s="11">
        <v>21.734000000000002</v>
      </c>
      <c r="L17" s="11">
        <v>23.23</v>
      </c>
      <c r="M17" s="11">
        <v>26.602</v>
      </c>
      <c r="N17" s="11">
        <v>27.599</v>
      </c>
      <c r="O17" s="11">
        <v>28.788</v>
      </c>
      <c r="P17" s="11">
        <v>15.731</v>
      </c>
      <c r="Q17" s="11">
        <v>33.912999999999997</v>
      </c>
      <c r="R17" s="11">
        <v>23.734999999999999</v>
      </c>
      <c r="S17" s="11">
        <v>37.817999999999998</v>
      </c>
      <c r="T17" s="11">
        <v>41.497</v>
      </c>
      <c r="U17" s="11">
        <v>37.627000000000002</v>
      </c>
      <c r="V17" s="11">
        <v>32.323999999999998</v>
      </c>
      <c r="W17" s="11">
        <v>33.945999999999998</v>
      </c>
      <c r="X17" s="11">
        <v>26.073</v>
      </c>
      <c r="Y17" s="11">
        <v>20.486999999999998</v>
      </c>
      <c r="Z17" s="11">
        <v>23.754000000000001</v>
      </c>
      <c r="AA17" s="11">
        <v>23.071999999999999</v>
      </c>
      <c r="AB17" s="11">
        <v>28.805</v>
      </c>
      <c r="AC17" s="11">
        <v>34.057000000000002</v>
      </c>
      <c r="AD17" s="11">
        <v>31.632000000000001</v>
      </c>
      <c r="AE17" s="11">
        <v>21.629000000000001</v>
      </c>
      <c r="AF17" s="11">
        <v>32.649000000000001</v>
      </c>
      <c r="AG17" s="11">
        <v>34.243000000000002</v>
      </c>
      <c r="AH17" s="127">
        <v>26.216000000000001</v>
      </c>
      <c r="AI17" s="173">
        <v>39.917999999999999</v>
      </c>
      <c r="AJ17" s="173">
        <v>24.201000000000001</v>
      </c>
      <c r="AK17" s="173">
        <v>22.594000000000001</v>
      </c>
      <c r="AL17" s="173">
        <v>42.167000000000002</v>
      </c>
      <c r="AM17" s="173">
        <v>33.716000000000001</v>
      </c>
      <c r="AN17" s="173"/>
      <c r="AO17" s="173"/>
      <c r="AP17" s="173"/>
      <c r="AQ17" s="173"/>
      <c r="AR17" s="173"/>
      <c r="AS17" s="173"/>
      <c r="AT17" s="173"/>
      <c r="AU17" s="173"/>
      <c r="AV17" s="173"/>
      <c r="AW17" s="173"/>
      <c r="AX17" s="173"/>
      <c r="AY17" s="173"/>
    </row>
    <row r="18" spans="1:51" ht="15" x14ac:dyDescent="0.25">
      <c r="A18" s="184">
        <v>43862</v>
      </c>
      <c r="B18" s="163"/>
      <c r="C18" s="163"/>
      <c r="D18" s="159">
        <v>27.66</v>
      </c>
      <c r="E18" s="11">
        <v>31.538</v>
      </c>
      <c r="F18" s="11">
        <v>37.234000000000002</v>
      </c>
      <c r="G18" s="11">
        <v>32.412999999999997</v>
      </c>
      <c r="H18" s="11">
        <v>25.562000000000001</v>
      </c>
      <c r="I18" s="11">
        <v>63.506</v>
      </c>
      <c r="J18" s="11">
        <v>32.893000000000001</v>
      </c>
      <c r="K18" s="11">
        <v>19.518000000000001</v>
      </c>
      <c r="L18" s="11">
        <v>22.56</v>
      </c>
      <c r="M18" s="11">
        <v>24.718</v>
      </c>
      <c r="N18" s="11">
        <v>28.844000000000001</v>
      </c>
      <c r="O18" s="11">
        <v>25.928000000000001</v>
      </c>
      <c r="P18" s="11">
        <v>15.868</v>
      </c>
      <c r="Q18" s="11">
        <v>29.695</v>
      </c>
      <c r="R18" s="11">
        <v>33.006</v>
      </c>
      <c r="S18" s="11">
        <v>42.218000000000004</v>
      </c>
      <c r="T18" s="11">
        <v>34.747999999999998</v>
      </c>
      <c r="U18" s="11">
        <v>32.667999999999999</v>
      </c>
      <c r="V18" s="11">
        <v>30.433</v>
      </c>
      <c r="W18" s="11">
        <v>34.189</v>
      </c>
      <c r="X18" s="11">
        <v>23.547000000000001</v>
      </c>
      <c r="Y18" s="11">
        <v>18.623999999999999</v>
      </c>
      <c r="Z18" s="11">
        <v>30.04</v>
      </c>
      <c r="AA18" s="11">
        <v>22.085999999999999</v>
      </c>
      <c r="AB18" s="11">
        <v>26.369</v>
      </c>
      <c r="AC18" s="11">
        <v>29.585999999999999</v>
      </c>
      <c r="AD18" s="11">
        <v>30.131</v>
      </c>
      <c r="AE18" s="11">
        <v>19.151</v>
      </c>
      <c r="AF18" s="11">
        <v>31.253</v>
      </c>
      <c r="AG18" s="11">
        <v>29.797000000000001</v>
      </c>
      <c r="AH18" s="127">
        <v>25.451000000000001</v>
      </c>
      <c r="AI18" s="173">
        <v>37.183</v>
      </c>
      <c r="AJ18" s="173">
        <v>22.166</v>
      </c>
      <c r="AK18" s="173">
        <v>27.791</v>
      </c>
      <c r="AL18" s="173">
        <v>45.826999999999998</v>
      </c>
      <c r="AM18" s="173">
        <v>30.303000000000001</v>
      </c>
      <c r="AN18" s="173"/>
      <c r="AO18" s="173"/>
      <c r="AP18" s="173"/>
      <c r="AQ18" s="173"/>
      <c r="AR18" s="173"/>
      <c r="AS18" s="173"/>
      <c r="AT18" s="173"/>
      <c r="AU18" s="173"/>
      <c r="AV18" s="173"/>
      <c r="AW18" s="173"/>
      <c r="AX18" s="173"/>
      <c r="AY18" s="173"/>
    </row>
    <row r="19" spans="1:51" ht="15" x14ac:dyDescent="0.25">
      <c r="A19" s="184">
        <v>43891</v>
      </c>
      <c r="B19" s="163"/>
      <c r="C19" s="163"/>
      <c r="D19" s="159">
        <v>52.6</v>
      </c>
      <c r="E19" s="11">
        <v>47.308</v>
      </c>
      <c r="F19" s="11">
        <v>49.73</v>
      </c>
      <c r="G19" s="11">
        <v>40.643999999999998</v>
      </c>
      <c r="H19" s="11">
        <v>32.932000000000002</v>
      </c>
      <c r="I19" s="11">
        <v>118.453</v>
      </c>
      <c r="J19" s="11">
        <v>46.616</v>
      </c>
      <c r="K19" s="11">
        <v>32.460999999999999</v>
      </c>
      <c r="L19" s="11">
        <v>55.128</v>
      </c>
      <c r="M19" s="11">
        <v>42.887999999999998</v>
      </c>
      <c r="N19" s="11">
        <v>35.164999999999999</v>
      </c>
      <c r="O19" s="11">
        <v>47.192</v>
      </c>
      <c r="P19" s="11">
        <v>37.273000000000003</v>
      </c>
      <c r="Q19" s="11">
        <v>50.881999999999998</v>
      </c>
      <c r="R19" s="11">
        <v>61.121000000000002</v>
      </c>
      <c r="S19" s="11">
        <v>57.188000000000002</v>
      </c>
      <c r="T19" s="11">
        <v>57.523000000000003</v>
      </c>
      <c r="U19" s="11">
        <v>51.991999999999997</v>
      </c>
      <c r="V19" s="11">
        <v>46.914000000000001</v>
      </c>
      <c r="W19" s="11">
        <v>43.167000000000002</v>
      </c>
      <c r="X19" s="11">
        <v>36.36</v>
      </c>
      <c r="Y19" s="11">
        <v>26.962</v>
      </c>
      <c r="Z19" s="11">
        <v>37.765000000000001</v>
      </c>
      <c r="AA19" s="11">
        <v>53.137999999999998</v>
      </c>
      <c r="AB19" s="11">
        <v>46.649000000000001</v>
      </c>
      <c r="AC19" s="11">
        <v>37.561999999999998</v>
      </c>
      <c r="AD19" s="11">
        <v>65.506</v>
      </c>
      <c r="AE19" s="11">
        <v>26.86</v>
      </c>
      <c r="AF19" s="11">
        <v>49.831000000000003</v>
      </c>
      <c r="AG19" s="11">
        <v>39.232999999999997</v>
      </c>
      <c r="AH19" s="127">
        <v>32.517000000000003</v>
      </c>
      <c r="AI19" s="173">
        <v>65.838999999999999</v>
      </c>
      <c r="AJ19" s="173">
        <v>35.664999999999999</v>
      </c>
      <c r="AK19" s="173">
        <v>40.002000000000002</v>
      </c>
      <c r="AL19" s="173">
        <v>76.085999999999999</v>
      </c>
      <c r="AM19" s="173">
        <v>43.243000000000002</v>
      </c>
      <c r="AN19" s="173"/>
      <c r="AO19" s="173"/>
      <c r="AP19" s="173"/>
      <c r="AQ19" s="173"/>
      <c r="AR19" s="173"/>
      <c r="AS19" s="173"/>
      <c r="AT19" s="173"/>
      <c r="AU19" s="173"/>
      <c r="AV19" s="173"/>
      <c r="AW19" s="173"/>
      <c r="AX19" s="173"/>
      <c r="AY19" s="173"/>
    </row>
    <row r="20" spans="1:51" ht="15" x14ac:dyDescent="0.25">
      <c r="A20" s="184">
        <v>43922</v>
      </c>
      <c r="B20" s="163"/>
      <c r="C20" s="163"/>
      <c r="D20" s="159">
        <v>85.43</v>
      </c>
      <c r="E20" s="11">
        <v>57.488999999999997</v>
      </c>
      <c r="F20" s="11">
        <v>59.369</v>
      </c>
      <c r="G20" s="11">
        <v>53.399000000000001</v>
      </c>
      <c r="H20" s="11">
        <v>83.759</v>
      </c>
      <c r="I20" s="11">
        <v>199.44499999999999</v>
      </c>
      <c r="J20" s="11">
        <v>91.997</v>
      </c>
      <c r="K20" s="11">
        <v>65.713999999999999</v>
      </c>
      <c r="L20" s="11">
        <v>110.49</v>
      </c>
      <c r="M20" s="11">
        <v>88.52</v>
      </c>
      <c r="N20" s="11">
        <v>58.564999999999998</v>
      </c>
      <c r="O20" s="11">
        <v>63.167999999999999</v>
      </c>
      <c r="P20" s="11">
        <v>58.515999999999998</v>
      </c>
      <c r="Q20" s="11">
        <v>90.728999999999999</v>
      </c>
      <c r="R20" s="11">
        <v>60.337000000000003</v>
      </c>
      <c r="S20" s="11">
        <v>112.526</v>
      </c>
      <c r="T20" s="11">
        <v>85.456000000000003</v>
      </c>
      <c r="U20" s="11">
        <v>81.950999999999993</v>
      </c>
      <c r="V20" s="11">
        <v>63.884999999999998</v>
      </c>
      <c r="W20" s="11">
        <v>78.677000000000007</v>
      </c>
      <c r="X20" s="11">
        <v>46.317999999999998</v>
      </c>
      <c r="Y20" s="11">
        <v>56.545000000000002</v>
      </c>
      <c r="Z20" s="11">
        <v>61.735999999999997</v>
      </c>
      <c r="AA20" s="11">
        <v>106.09</v>
      </c>
      <c r="AB20" s="11">
        <v>70.052000000000007</v>
      </c>
      <c r="AC20" s="11">
        <v>97.17</v>
      </c>
      <c r="AD20" s="11">
        <v>67.813999999999993</v>
      </c>
      <c r="AE20" s="11">
        <v>31.369</v>
      </c>
      <c r="AF20" s="11">
        <v>79.171000000000006</v>
      </c>
      <c r="AG20" s="11">
        <v>53.695999999999998</v>
      </c>
      <c r="AH20" s="127">
        <v>56.427999999999997</v>
      </c>
      <c r="AI20" s="173">
        <v>128.161</v>
      </c>
      <c r="AJ20" s="173">
        <v>42.14</v>
      </c>
      <c r="AK20" s="173">
        <v>70.896000000000001</v>
      </c>
      <c r="AL20" s="173">
        <v>81.533000000000001</v>
      </c>
      <c r="AM20" s="173">
        <v>50.694000000000003</v>
      </c>
      <c r="AN20" s="173"/>
      <c r="AO20" s="173"/>
      <c r="AP20" s="173"/>
      <c r="AQ20" s="173"/>
      <c r="AR20" s="173"/>
      <c r="AS20" s="173"/>
      <c r="AT20" s="173"/>
      <c r="AU20" s="173"/>
      <c r="AV20" s="173"/>
      <c r="AW20" s="173"/>
      <c r="AX20" s="173"/>
      <c r="AY20" s="173"/>
    </row>
    <row r="21" spans="1:51" ht="15" x14ac:dyDescent="0.25">
      <c r="A21" s="184">
        <v>43952</v>
      </c>
      <c r="B21" s="163"/>
      <c r="C21" s="163"/>
      <c r="D21" s="159">
        <v>163.75</v>
      </c>
      <c r="E21" s="11">
        <v>214.87700000000001</v>
      </c>
      <c r="F21" s="11">
        <v>150.995</v>
      </c>
      <c r="G21" s="11">
        <v>160.10900000000001</v>
      </c>
      <c r="H21" s="11">
        <v>226.322</v>
      </c>
      <c r="I21" s="11">
        <v>313.58100000000002</v>
      </c>
      <c r="J21" s="11">
        <v>263.77</v>
      </c>
      <c r="K21" s="11">
        <v>108.303</v>
      </c>
      <c r="L21" s="11">
        <v>142.524</v>
      </c>
      <c r="M21" s="11">
        <v>90.007999999999996</v>
      </c>
      <c r="N21" s="11">
        <v>94.912000000000006</v>
      </c>
      <c r="O21" s="11">
        <v>147.655</v>
      </c>
      <c r="P21" s="11">
        <v>173.23400000000001</v>
      </c>
      <c r="Q21" s="11">
        <v>193.196</v>
      </c>
      <c r="R21" s="11">
        <v>60.697000000000003</v>
      </c>
      <c r="S21" s="11">
        <v>154.125</v>
      </c>
      <c r="T21" s="11">
        <v>328.46100000000001</v>
      </c>
      <c r="U21" s="11">
        <v>162.50399999999999</v>
      </c>
      <c r="V21" s="11">
        <v>174.358</v>
      </c>
      <c r="W21" s="11">
        <v>168.99600000000001</v>
      </c>
      <c r="X21" s="11">
        <v>103.125</v>
      </c>
      <c r="Y21" s="11">
        <v>53.787999999999997</v>
      </c>
      <c r="Z21" s="11">
        <v>70.751999999999995</v>
      </c>
      <c r="AA21" s="11">
        <v>99.84</v>
      </c>
      <c r="AB21" s="11">
        <v>133.19</v>
      </c>
      <c r="AC21" s="11">
        <v>234.833</v>
      </c>
      <c r="AD21" s="11">
        <v>169.828</v>
      </c>
      <c r="AE21" s="11">
        <v>104.89100000000001</v>
      </c>
      <c r="AF21" s="11">
        <v>139.59299999999999</v>
      </c>
      <c r="AG21" s="11">
        <v>29.585000000000001</v>
      </c>
      <c r="AH21" s="127">
        <v>144.56399999999999</v>
      </c>
      <c r="AI21" s="173">
        <v>175.50800000000001</v>
      </c>
      <c r="AJ21" s="173">
        <v>65.078999999999994</v>
      </c>
      <c r="AK21" s="173">
        <v>190.179</v>
      </c>
      <c r="AL21" s="173">
        <v>188.32300000000001</v>
      </c>
      <c r="AM21" s="173">
        <v>98.563999999999993</v>
      </c>
      <c r="AN21" s="173"/>
      <c r="AO21" s="173"/>
      <c r="AP21" s="173"/>
      <c r="AQ21" s="173"/>
      <c r="AR21" s="173"/>
      <c r="AS21" s="173"/>
      <c r="AT21" s="173"/>
      <c r="AU21" s="173"/>
      <c r="AV21" s="173"/>
      <c r="AW21" s="173"/>
      <c r="AX21" s="173"/>
      <c r="AY21" s="173"/>
    </row>
    <row r="22" spans="1:51" ht="15" x14ac:dyDescent="0.25">
      <c r="A22" s="184">
        <v>43983</v>
      </c>
      <c r="B22" s="163"/>
      <c r="C22" s="163"/>
      <c r="D22" s="159">
        <v>299.23</v>
      </c>
      <c r="E22" s="11">
        <v>454.166</v>
      </c>
      <c r="F22" s="11">
        <v>552.93499999999995</v>
      </c>
      <c r="G22" s="11">
        <v>380.54899999999998</v>
      </c>
      <c r="H22" s="11">
        <v>201.125</v>
      </c>
      <c r="I22" s="11">
        <v>855.96600000000001</v>
      </c>
      <c r="J22" s="11">
        <v>189.583</v>
      </c>
      <c r="K22" s="11">
        <v>126.655</v>
      </c>
      <c r="L22" s="11">
        <v>254.19800000000001</v>
      </c>
      <c r="M22" s="11">
        <v>264.428</v>
      </c>
      <c r="N22" s="11">
        <v>371.928</v>
      </c>
      <c r="O22" s="11">
        <v>57.7</v>
      </c>
      <c r="P22" s="11">
        <v>337.84100000000001</v>
      </c>
      <c r="Q22" s="11">
        <v>155.01499999999999</v>
      </c>
      <c r="R22" s="11">
        <v>415.05900000000003</v>
      </c>
      <c r="S22" s="11">
        <v>582.70299999999997</v>
      </c>
      <c r="T22" s="11">
        <v>701.49400000000003</v>
      </c>
      <c r="U22" s="11">
        <v>308.97199999999998</v>
      </c>
      <c r="V22" s="11">
        <v>535.69200000000001</v>
      </c>
      <c r="W22" s="11">
        <v>219.285</v>
      </c>
      <c r="X22" s="11">
        <v>123.267</v>
      </c>
      <c r="Y22" s="11">
        <v>190.143</v>
      </c>
      <c r="Z22" s="11">
        <v>215.02</v>
      </c>
      <c r="AA22" s="11">
        <v>244.57599999999999</v>
      </c>
      <c r="AB22" s="11">
        <v>358.33300000000003</v>
      </c>
      <c r="AC22" s="11">
        <v>269.87099999999998</v>
      </c>
      <c r="AD22" s="11">
        <v>65.495999999999995</v>
      </c>
      <c r="AE22" s="11">
        <v>270.22399999999999</v>
      </c>
      <c r="AF22" s="11">
        <v>453.66899999999998</v>
      </c>
      <c r="AG22" s="11">
        <v>209.941</v>
      </c>
      <c r="AH22" s="127">
        <v>398.91800000000001</v>
      </c>
      <c r="AI22" s="173">
        <v>207.74799999999999</v>
      </c>
      <c r="AJ22" s="173">
        <v>93.650999999999996</v>
      </c>
      <c r="AK22" s="173">
        <v>443.60199999999998</v>
      </c>
      <c r="AL22" s="173">
        <v>298.70600000000002</v>
      </c>
      <c r="AM22" s="173">
        <v>171.38499999999999</v>
      </c>
      <c r="AN22" s="173"/>
      <c r="AO22" s="173"/>
      <c r="AP22" s="173"/>
      <c r="AQ22" s="173"/>
      <c r="AR22" s="173"/>
      <c r="AS22" s="173"/>
      <c r="AT22" s="173"/>
      <c r="AU22" s="173"/>
      <c r="AV22" s="173"/>
      <c r="AW22" s="173"/>
      <c r="AX22" s="173"/>
      <c r="AY22" s="173"/>
    </row>
    <row r="23" spans="1:51" ht="15" x14ac:dyDescent="0.25">
      <c r="A23" s="184">
        <v>44013</v>
      </c>
      <c r="B23" s="163"/>
      <c r="C23" s="163"/>
      <c r="D23" s="159">
        <v>177.52</v>
      </c>
      <c r="E23" s="11">
        <v>454.82400000000001</v>
      </c>
      <c r="F23" s="11">
        <v>397.64600000000002</v>
      </c>
      <c r="G23" s="11">
        <v>239.62799999999999</v>
      </c>
      <c r="H23" s="11">
        <v>81.180999999999997</v>
      </c>
      <c r="I23" s="11">
        <v>301.75400000000002</v>
      </c>
      <c r="J23" s="11">
        <v>83.201999999999998</v>
      </c>
      <c r="K23" s="11">
        <v>25.065999999999999</v>
      </c>
      <c r="L23" s="11">
        <v>151.58500000000001</v>
      </c>
      <c r="M23" s="11">
        <v>159.05600000000001</v>
      </c>
      <c r="N23" s="11">
        <v>174.00800000000001</v>
      </c>
      <c r="O23" s="11">
        <v>32.685000000000002</v>
      </c>
      <c r="P23" s="11">
        <v>223.56</v>
      </c>
      <c r="Q23" s="11">
        <v>31.495000000000001</v>
      </c>
      <c r="R23" s="11">
        <v>414.75200000000001</v>
      </c>
      <c r="S23" s="11">
        <v>287.75</v>
      </c>
      <c r="T23" s="11">
        <v>314.00900000000001</v>
      </c>
      <c r="U23" s="11">
        <v>352.49</v>
      </c>
      <c r="V23" s="11">
        <v>325.738</v>
      </c>
      <c r="W23" s="11">
        <v>67.37</v>
      </c>
      <c r="X23" s="11">
        <v>34.131999999999998</v>
      </c>
      <c r="Y23" s="11">
        <v>76.652000000000001</v>
      </c>
      <c r="Z23" s="11">
        <v>76.331999999999994</v>
      </c>
      <c r="AA23" s="11">
        <v>169.99199999999999</v>
      </c>
      <c r="AB23" s="11">
        <v>259.25400000000002</v>
      </c>
      <c r="AC23" s="11">
        <v>75.430000000000007</v>
      </c>
      <c r="AD23" s="11">
        <v>13.199</v>
      </c>
      <c r="AE23" s="11">
        <v>194.791</v>
      </c>
      <c r="AF23" s="11">
        <v>351.89699999999999</v>
      </c>
      <c r="AG23" s="11">
        <v>173.512</v>
      </c>
      <c r="AH23" s="127">
        <v>607.71699999999998</v>
      </c>
      <c r="AI23" s="173">
        <v>74.414000000000001</v>
      </c>
      <c r="AJ23" s="173">
        <v>37.488</v>
      </c>
      <c r="AK23" s="173">
        <v>283.279</v>
      </c>
      <c r="AL23" s="173">
        <v>135.755</v>
      </c>
      <c r="AM23" s="173">
        <v>69.275999999999996</v>
      </c>
      <c r="AN23" s="173"/>
      <c r="AO23" s="173"/>
      <c r="AP23" s="173"/>
      <c r="AQ23" s="173"/>
      <c r="AR23" s="173"/>
      <c r="AS23" s="173"/>
      <c r="AT23" s="173"/>
      <c r="AU23" s="173"/>
      <c r="AV23" s="173"/>
      <c r="AW23" s="173"/>
      <c r="AX23" s="173"/>
      <c r="AY23" s="173"/>
    </row>
    <row r="24" spans="1:51" ht="15" x14ac:dyDescent="0.25">
      <c r="A24" s="184">
        <v>44044</v>
      </c>
      <c r="B24" s="163"/>
      <c r="C24" s="163"/>
      <c r="D24" s="159">
        <v>76.510000000000005</v>
      </c>
      <c r="E24" s="11">
        <v>171.517</v>
      </c>
      <c r="F24" s="11">
        <v>160.691</v>
      </c>
      <c r="G24" s="11">
        <v>87.311000000000007</v>
      </c>
      <c r="H24" s="11">
        <v>42.258000000000003</v>
      </c>
      <c r="I24" s="11">
        <v>108.446</v>
      </c>
      <c r="J24" s="11">
        <v>58.390999999999998</v>
      </c>
      <c r="K24" s="11">
        <v>23.704000000000001</v>
      </c>
      <c r="L24" s="11">
        <v>60.113999999999997</v>
      </c>
      <c r="M24" s="11">
        <v>54.558999999999997</v>
      </c>
      <c r="N24" s="11">
        <v>74.998000000000005</v>
      </c>
      <c r="O24" s="11">
        <v>20.884</v>
      </c>
      <c r="P24" s="11">
        <v>176.852</v>
      </c>
      <c r="Q24" s="11">
        <v>28.018999999999998</v>
      </c>
      <c r="R24" s="11">
        <v>145.88800000000001</v>
      </c>
      <c r="S24" s="11">
        <v>91.861999999999995</v>
      </c>
      <c r="T24" s="11">
        <v>151.41399999999999</v>
      </c>
      <c r="U24" s="11">
        <v>115.416</v>
      </c>
      <c r="V24" s="11">
        <v>113.59</v>
      </c>
      <c r="W24" s="11">
        <v>38.667000000000002</v>
      </c>
      <c r="X24" s="11">
        <v>22.315000000000001</v>
      </c>
      <c r="Y24" s="11">
        <v>34.110999999999997</v>
      </c>
      <c r="Z24" s="11">
        <v>35.468000000000004</v>
      </c>
      <c r="AA24" s="11">
        <v>67.578000000000003</v>
      </c>
      <c r="AB24" s="11">
        <v>84.248999999999995</v>
      </c>
      <c r="AC24" s="11">
        <v>45.201999999999998</v>
      </c>
      <c r="AD24" s="11">
        <v>28.396000000000001</v>
      </c>
      <c r="AE24" s="11">
        <v>62.118000000000002</v>
      </c>
      <c r="AF24" s="11">
        <v>110.068</v>
      </c>
      <c r="AG24" s="11">
        <v>59.677</v>
      </c>
      <c r="AH24" s="127">
        <v>178.203</v>
      </c>
      <c r="AI24" s="173">
        <v>38.76</v>
      </c>
      <c r="AJ24" s="173">
        <v>23.707999999999998</v>
      </c>
      <c r="AK24" s="173">
        <v>98.087999999999994</v>
      </c>
      <c r="AL24" s="173">
        <v>53.472999999999999</v>
      </c>
      <c r="AM24" s="173">
        <v>32.433</v>
      </c>
      <c r="AN24" s="173"/>
      <c r="AO24" s="173"/>
      <c r="AP24" s="173"/>
      <c r="AQ24" s="173"/>
      <c r="AR24" s="173"/>
      <c r="AS24" s="173"/>
      <c r="AT24" s="173"/>
      <c r="AU24" s="173"/>
      <c r="AV24" s="173"/>
      <c r="AW24" s="173"/>
      <c r="AX24" s="173"/>
      <c r="AY24" s="173"/>
    </row>
    <row r="25" spans="1:51" ht="15" x14ac:dyDescent="0.25">
      <c r="A25" s="184">
        <v>44075</v>
      </c>
      <c r="B25" s="163"/>
      <c r="C25" s="163"/>
      <c r="D25" s="159">
        <v>45.87</v>
      </c>
      <c r="E25" s="11">
        <v>99.525999999999996</v>
      </c>
      <c r="F25" s="11">
        <v>83.567999999999998</v>
      </c>
      <c r="G25" s="11">
        <v>64.355999999999995</v>
      </c>
      <c r="H25" s="11">
        <v>42.936</v>
      </c>
      <c r="I25" s="11">
        <v>65.531000000000006</v>
      </c>
      <c r="J25" s="11">
        <v>38.476999999999997</v>
      </c>
      <c r="K25" s="11">
        <v>21.620999999999999</v>
      </c>
      <c r="L25" s="11">
        <v>46.031999999999996</v>
      </c>
      <c r="M25" s="11">
        <v>42.805999999999997</v>
      </c>
      <c r="N25" s="11">
        <v>59.628999999999998</v>
      </c>
      <c r="O25" s="11">
        <v>24.199000000000002</v>
      </c>
      <c r="P25" s="11">
        <v>67.927000000000007</v>
      </c>
      <c r="Q25" s="11">
        <v>26.45</v>
      </c>
      <c r="R25" s="11">
        <v>62.765000000000001</v>
      </c>
      <c r="S25" s="11">
        <v>55.283999999999999</v>
      </c>
      <c r="T25" s="11">
        <v>95.22</v>
      </c>
      <c r="U25" s="11">
        <v>56.125</v>
      </c>
      <c r="V25" s="11">
        <v>78.414000000000001</v>
      </c>
      <c r="W25" s="11">
        <v>42.856000000000002</v>
      </c>
      <c r="X25" s="11">
        <v>20.710999999999999</v>
      </c>
      <c r="Y25" s="11">
        <v>34.935000000000002</v>
      </c>
      <c r="Z25" s="11">
        <v>35.164999999999999</v>
      </c>
      <c r="AA25" s="11">
        <v>54.283999999999999</v>
      </c>
      <c r="AB25" s="11">
        <v>47.167999999999999</v>
      </c>
      <c r="AC25" s="11">
        <v>37.122</v>
      </c>
      <c r="AD25" s="11">
        <v>26.765999999999998</v>
      </c>
      <c r="AE25" s="11">
        <v>46.198999999999998</v>
      </c>
      <c r="AF25" s="11">
        <v>53.180999999999997</v>
      </c>
      <c r="AG25" s="11">
        <v>39.122999999999998</v>
      </c>
      <c r="AH25" s="127">
        <v>78.61</v>
      </c>
      <c r="AI25" s="173">
        <v>30.393000000000001</v>
      </c>
      <c r="AJ25" s="173">
        <v>29.722000000000001</v>
      </c>
      <c r="AK25" s="173">
        <v>67.968000000000004</v>
      </c>
      <c r="AL25" s="173">
        <v>41.12</v>
      </c>
      <c r="AM25" s="173">
        <v>22.887</v>
      </c>
      <c r="AN25" s="173"/>
      <c r="AO25" s="173"/>
      <c r="AP25" s="173"/>
      <c r="AQ25" s="173"/>
      <c r="AR25" s="173"/>
      <c r="AS25" s="173"/>
      <c r="AT25" s="173"/>
      <c r="AU25" s="173"/>
      <c r="AV25" s="173"/>
      <c r="AW25" s="173"/>
      <c r="AX25" s="173"/>
      <c r="AY25" s="173"/>
    </row>
    <row r="26" spans="1:51" ht="15" x14ac:dyDescent="0.25">
      <c r="A26" s="184">
        <v>44105</v>
      </c>
      <c r="B26" s="163"/>
      <c r="C26" s="163"/>
      <c r="D26" s="159">
        <v>48.63</v>
      </c>
      <c r="E26" s="11">
        <v>104.065</v>
      </c>
      <c r="F26" s="11">
        <v>81.088999999999999</v>
      </c>
      <c r="G26" s="11">
        <v>69.213999999999999</v>
      </c>
      <c r="H26" s="11">
        <v>46.652000000000001</v>
      </c>
      <c r="I26" s="11">
        <v>69.441999999999993</v>
      </c>
      <c r="J26" s="11">
        <v>32.421999999999997</v>
      </c>
      <c r="K26" s="11">
        <v>23.097000000000001</v>
      </c>
      <c r="L26" s="11">
        <v>42.003999999999998</v>
      </c>
      <c r="M26" s="11">
        <v>46.27</v>
      </c>
      <c r="N26" s="11">
        <v>40.5</v>
      </c>
      <c r="O26" s="11">
        <v>23.11</v>
      </c>
      <c r="P26" s="11">
        <v>52.146999999999998</v>
      </c>
      <c r="Q26" s="11">
        <v>37.704000000000001</v>
      </c>
      <c r="R26" s="11">
        <v>54.438000000000002</v>
      </c>
      <c r="S26" s="11">
        <v>52.29</v>
      </c>
      <c r="T26" s="11">
        <v>82.248999999999995</v>
      </c>
      <c r="U26" s="11">
        <v>54.115000000000002</v>
      </c>
      <c r="V26" s="11">
        <v>51.610999999999997</v>
      </c>
      <c r="W26" s="11">
        <v>39.997999999999998</v>
      </c>
      <c r="X26" s="11">
        <v>23.172000000000001</v>
      </c>
      <c r="Y26" s="11">
        <v>35.552</v>
      </c>
      <c r="Z26" s="11">
        <v>28.655000000000001</v>
      </c>
      <c r="AA26" s="11">
        <v>49.167000000000002</v>
      </c>
      <c r="AB26" s="11">
        <v>46.408000000000001</v>
      </c>
      <c r="AC26" s="11">
        <v>52.975000000000001</v>
      </c>
      <c r="AD26" s="11">
        <v>43.579000000000001</v>
      </c>
      <c r="AE26" s="11">
        <v>39.991</v>
      </c>
      <c r="AF26" s="11">
        <v>52.511000000000003</v>
      </c>
      <c r="AG26" s="11">
        <v>33.469000000000001</v>
      </c>
      <c r="AH26" s="127">
        <v>67.194000000000003</v>
      </c>
      <c r="AI26" s="173">
        <v>31.780999999999999</v>
      </c>
      <c r="AJ26" s="173">
        <v>34.064999999999998</v>
      </c>
      <c r="AK26" s="173">
        <v>114.396</v>
      </c>
      <c r="AL26" s="173">
        <v>39.139000000000003</v>
      </c>
      <c r="AM26" s="173">
        <v>30.907</v>
      </c>
      <c r="AN26" s="173"/>
      <c r="AO26" s="173"/>
      <c r="AP26" s="173"/>
      <c r="AQ26" s="173"/>
      <c r="AR26" s="173"/>
      <c r="AS26" s="173"/>
      <c r="AT26" s="173"/>
      <c r="AU26" s="173"/>
      <c r="AV26" s="173"/>
      <c r="AW26" s="173"/>
      <c r="AX26" s="173"/>
      <c r="AY26" s="173"/>
    </row>
    <row r="27" spans="1:51" ht="15" x14ac:dyDescent="0.25">
      <c r="A27" s="184">
        <v>44136</v>
      </c>
      <c r="B27" s="163"/>
      <c r="C27" s="163"/>
      <c r="D27" s="159">
        <v>42.1</v>
      </c>
      <c r="E27" s="11">
        <v>61.595999999999997</v>
      </c>
      <c r="F27" s="11">
        <v>62.040999999999997</v>
      </c>
      <c r="G27" s="11">
        <v>46.151000000000003</v>
      </c>
      <c r="H27" s="11">
        <v>43.948</v>
      </c>
      <c r="I27" s="11">
        <v>57.972000000000001</v>
      </c>
      <c r="J27" s="11">
        <v>32.838999999999999</v>
      </c>
      <c r="K27" s="11">
        <v>26.009</v>
      </c>
      <c r="L27" s="11">
        <v>36.94</v>
      </c>
      <c r="M27" s="11">
        <v>40.862000000000002</v>
      </c>
      <c r="N27" s="11">
        <v>40.817</v>
      </c>
      <c r="O27" s="11">
        <v>25.065000000000001</v>
      </c>
      <c r="P27" s="11">
        <v>43.472999999999999</v>
      </c>
      <c r="Q27" s="11">
        <v>34.405999999999999</v>
      </c>
      <c r="R27" s="11">
        <v>48.347000000000001</v>
      </c>
      <c r="S27" s="11">
        <v>50.371000000000002</v>
      </c>
      <c r="T27" s="11">
        <v>56.683</v>
      </c>
      <c r="U27" s="11">
        <v>43.877000000000002</v>
      </c>
      <c r="V27" s="11">
        <v>45.456000000000003</v>
      </c>
      <c r="W27" s="11">
        <v>35.668999999999997</v>
      </c>
      <c r="X27" s="11">
        <v>32.261000000000003</v>
      </c>
      <c r="Y27" s="11">
        <v>30.709</v>
      </c>
      <c r="Z27" s="11">
        <v>29.837</v>
      </c>
      <c r="AA27" s="11">
        <v>48.582000000000001</v>
      </c>
      <c r="AB27" s="11">
        <v>41.575000000000003</v>
      </c>
      <c r="AC27" s="11">
        <v>40.182000000000002</v>
      </c>
      <c r="AD27" s="11">
        <v>36.191000000000003</v>
      </c>
      <c r="AE27" s="11">
        <v>41.475999999999999</v>
      </c>
      <c r="AF27" s="11">
        <v>48.639000000000003</v>
      </c>
      <c r="AG27" s="11">
        <v>34.395000000000003</v>
      </c>
      <c r="AH27" s="127">
        <v>56.186999999999998</v>
      </c>
      <c r="AI27" s="173">
        <v>38.183</v>
      </c>
      <c r="AJ27" s="173">
        <v>29.349</v>
      </c>
      <c r="AK27" s="173">
        <v>59.901000000000003</v>
      </c>
      <c r="AL27" s="173">
        <v>37.991</v>
      </c>
      <c r="AM27" s="173">
        <v>35.104999999999997</v>
      </c>
      <c r="AN27" s="173"/>
      <c r="AO27" s="173"/>
      <c r="AP27" s="173"/>
      <c r="AQ27" s="173"/>
      <c r="AR27" s="173"/>
      <c r="AS27" s="173"/>
      <c r="AT27" s="173"/>
      <c r="AU27" s="173"/>
      <c r="AV27" s="173"/>
      <c r="AW27" s="173"/>
      <c r="AX27" s="173"/>
      <c r="AY27" s="173"/>
    </row>
    <row r="28" spans="1:51" ht="15" x14ac:dyDescent="0.25">
      <c r="A28" s="184">
        <v>44166</v>
      </c>
      <c r="B28" s="163"/>
      <c r="C28" s="163"/>
      <c r="D28" s="159">
        <v>31.99</v>
      </c>
      <c r="E28" s="11">
        <v>48.362000000000002</v>
      </c>
      <c r="F28" s="11">
        <v>47.369</v>
      </c>
      <c r="G28" s="11">
        <v>37.895000000000003</v>
      </c>
      <c r="H28" s="11">
        <v>31.251000000000001</v>
      </c>
      <c r="I28" s="11">
        <v>46.981999999999999</v>
      </c>
      <c r="J28" s="11">
        <v>29.044</v>
      </c>
      <c r="K28" s="11">
        <v>22.468</v>
      </c>
      <c r="L28" s="11">
        <v>31.582000000000001</v>
      </c>
      <c r="M28" s="11">
        <v>32.591999999999999</v>
      </c>
      <c r="N28" s="11">
        <v>35.145000000000003</v>
      </c>
      <c r="O28" s="11">
        <v>21.477</v>
      </c>
      <c r="P28" s="11">
        <v>36.701000000000001</v>
      </c>
      <c r="Q28" s="11">
        <v>27.72</v>
      </c>
      <c r="R28" s="11">
        <v>46.619</v>
      </c>
      <c r="S28" s="11">
        <v>46.262999999999998</v>
      </c>
      <c r="T28" s="11">
        <v>46.305</v>
      </c>
      <c r="U28" s="11">
        <v>38.881999999999998</v>
      </c>
      <c r="V28" s="11">
        <v>39.591000000000001</v>
      </c>
      <c r="W28" s="11">
        <v>29.452000000000002</v>
      </c>
      <c r="X28" s="11">
        <v>24.661999999999999</v>
      </c>
      <c r="Y28" s="11">
        <v>25.388999999999999</v>
      </c>
      <c r="Z28" s="11">
        <v>25.501000000000001</v>
      </c>
      <c r="AA28" s="11">
        <v>34.868000000000002</v>
      </c>
      <c r="AB28" s="11">
        <v>36.329000000000001</v>
      </c>
      <c r="AC28" s="11">
        <v>35.134999999999998</v>
      </c>
      <c r="AD28" s="11">
        <v>26.63</v>
      </c>
      <c r="AE28" s="11">
        <v>32.902000000000001</v>
      </c>
      <c r="AF28" s="11">
        <v>39.268999999999998</v>
      </c>
      <c r="AG28" s="11">
        <v>28.911000000000001</v>
      </c>
      <c r="AH28" s="127">
        <v>46.158999999999999</v>
      </c>
      <c r="AI28" s="173">
        <v>32.073</v>
      </c>
      <c r="AJ28" s="173">
        <v>23.187000000000001</v>
      </c>
      <c r="AK28" s="173">
        <v>45.972999999999999</v>
      </c>
      <c r="AL28" s="173">
        <v>35.363</v>
      </c>
      <c r="AM28" s="173">
        <v>30.959</v>
      </c>
      <c r="AN28" s="173"/>
      <c r="AO28" s="173"/>
      <c r="AP28" s="173"/>
      <c r="AQ28" s="173"/>
      <c r="AR28" s="173"/>
      <c r="AS28" s="173"/>
      <c r="AT28" s="173"/>
      <c r="AU28" s="173"/>
      <c r="AV28" s="173"/>
      <c r="AW28" s="173"/>
      <c r="AX28" s="173"/>
      <c r="AY28" s="173"/>
    </row>
    <row r="29" spans="1:51" ht="15" x14ac:dyDescent="0.25">
      <c r="A29" s="184">
        <v>44197</v>
      </c>
      <c r="B29" s="163"/>
      <c r="C29" s="163"/>
      <c r="D29" s="159">
        <v>30.31</v>
      </c>
      <c r="E29" s="11">
        <v>42.991</v>
      </c>
      <c r="F29" s="11">
        <v>41.082999999999998</v>
      </c>
      <c r="G29" s="11">
        <v>32.762</v>
      </c>
      <c r="H29" s="11">
        <v>26.864999999999998</v>
      </c>
      <c r="I29" s="11">
        <v>40.585000000000001</v>
      </c>
      <c r="J29" s="11">
        <v>25.472999999999999</v>
      </c>
      <c r="K29" s="11">
        <v>19.72</v>
      </c>
      <c r="L29" s="11">
        <v>27.456</v>
      </c>
      <c r="M29" s="11">
        <v>27.701000000000001</v>
      </c>
      <c r="N29" s="11">
        <v>30.317</v>
      </c>
      <c r="O29" s="11">
        <v>19.327999999999999</v>
      </c>
      <c r="P29" s="11">
        <v>31.981999999999999</v>
      </c>
      <c r="Q29" s="11">
        <v>24.137</v>
      </c>
      <c r="R29" s="11">
        <v>36.872</v>
      </c>
      <c r="S29" s="11">
        <v>45.569000000000003</v>
      </c>
      <c r="T29" s="11">
        <v>39.944000000000003</v>
      </c>
      <c r="U29" s="11">
        <v>33.106999999999999</v>
      </c>
      <c r="V29" s="11">
        <v>34.768999999999998</v>
      </c>
      <c r="W29" s="11">
        <v>25.67</v>
      </c>
      <c r="X29" s="11">
        <v>20.457000000000001</v>
      </c>
      <c r="Y29" s="11">
        <v>22.158999999999999</v>
      </c>
      <c r="Z29" s="11">
        <v>22.724</v>
      </c>
      <c r="AA29" s="11">
        <v>29.390999999999998</v>
      </c>
      <c r="AB29" s="11">
        <v>35.625</v>
      </c>
      <c r="AC29" s="11">
        <v>32.046999999999997</v>
      </c>
      <c r="AD29" s="11">
        <v>22.164999999999999</v>
      </c>
      <c r="AE29" s="11">
        <v>30.074000000000002</v>
      </c>
      <c r="AF29" s="11">
        <v>33.747</v>
      </c>
      <c r="AG29" s="11">
        <v>26.193000000000001</v>
      </c>
      <c r="AH29" s="127">
        <v>41.408000000000001</v>
      </c>
      <c r="AI29" s="173">
        <v>27.157</v>
      </c>
      <c r="AJ29" s="173">
        <v>20.492999999999999</v>
      </c>
      <c r="AK29" s="173">
        <v>41.7</v>
      </c>
      <c r="AL29" s="173">
        <v>37.944000000000003</v>
      </c>
      <c r="AM29" s="173">
        <v>28.273</v>
      </c>
      <c r="AN29" s="173"/>
      <c r="AO29" s="173"/>
      <c r="AP29" s="173"/>
      <c r="AQ29" s="173"/>
      <c r="AR29" s="173"/>
      <c r="AS29" s="173"/>
      <c r="AT29" s="173"/>
      <c r="AU29" s="173"/>
      <c r="AV29" s="173"/>
      <c r="AW29" s="173"/>
      <c r="AX29" s="173"/>
      <c r="AY29" s="173"/>
    </row>
    <row r="30" spans="1:51" ht="15" x14ac:dyDescent="0.25">
      <c r="A30" s="184">
        <v>44228</v>
      </c>
      <c r="B30" s="145"/>
      <c r="C30" s="145"/>
      <c r="D30" s="159">
        <v>27.66</v>
      </c>
      <c r="E30" s="11">
        <v>37.29</v>
      </c>
      <c r="F30" s="11">
        <v>34.713999999999999</v>
      </c>
      <c r="G30" s="11">
        <v>28.36</v>
      </c>
      <c r="H30" s="11">
        <v>62.206000000000003</v>
      </c>
      <c r="I30" s="11">
        <v>35.789000000000001</v>
      </c>
      <c r="J30" s="11">
        <v>21.827000000000002</v>
      </c>
      <c r="K30" s="11">
        <v>18.908000000000001</v>
      </c>
      <c r="L30" s="11">
        <v>24.347000000000001</v>
      </c>
      <c r="M30" s="11">
        <v>27.922000000000001</v>
      </c>
      <c r="N30" s="11">
        <v>26.276</v>
      </c>
      <c r="O30" s="11">
        <v>18.161000000000001</v>
      </c>
      <c r="P30" s="11">
        <v>27.018999999999998</v>
      </c>
      <c r="Q30" s="11">
        <v>32.451000000000001</v>
      </c>
      <c r="R30" s="11">
        <v>40.203000000000003</v>
      </c>
      <c r="S30" s="11">
        <v>36.737000000000002</v>
      </c>
      <c r="T30" s="11">
        <v>33.354999999999997</v>
      </c>
      <c r="U30" s="11">
        <v>30.055</v>
      </c>
      <c r="V30" s="11">
        <v>33.802999999999997</v>
      </c>
      <c r="W30" s="11">
        <v>22.385000000000002</v>
      </c>
      <c r="X30" s="11">
        <v>17.832999999999998</v>
      </c>
      <c r="Y30" s="11">
        <v>27.818999999999999</v>
      </c>
      <c r="Z30" s="11">
        <v>20.984999999999999</v>
      </c>
      <c r="AA30" s="11">
        <v>25.867999999999999</v>
      </c>
      <c r="AB30" s="11">
        <v>29.806999999999999</v>
      </c>
      <c r="AC30" s="11">
        <v>29.597999999999999</v>
      </c>
      <c r="AD30" s="11">
        <v>18.879000000000001</v>
      </c>
      <c r="AE30" s="11">
        <v>28.068000000000001</v>
      </c>
      <c r="AF30" s="11">
        <v>28.343</v>
      </c>
      <c r="AG30" s="11">
        <v>24.45</v>
      </c>
      <c r="AH30" s="127">
        <v>36.911999999999999</v>
      </c>
      <c r="AI30" s="173">
        <v>23.742000000000001</v>
      </c>
      <c r="AJ30" s="173">
        <v>24.85</v>
      </c>
      <c r="AK30" s="173">
        <v>43.817</v>
      </c>
      <c r="AL30" s="173">
        <v>32.901000000000003</v>
      </c>
      <c r="AM30" s="173">
        <v>27.891999999999999</v>
      </c>
      <c r="AN30" s="173"/>
      <c r="AO30" s="173"/>
      <c r="AP30" s="173"/>
      <c r="AQ30" s="173"/>
      <c r="AR30" s="173"/>
      <c r="AS30" s="173"/>
      <c r="AT30" s="173"/>
      <c r="AU30" s="173"/>
      <c r="AV30" s="173"/>
      <c r="AW30" s="173"/>
      <c r="AX30" s="173"/>
      <c r="AY30" s="173"/>
    </row>
    <row r="31" spans="1:51" ht="15" x14ac:dyDescent="0.25">
      <c r="A31" s="184">
        <v>44256</v>
      </c>
      <c r="B31" s="145"/>
      <c r="C31" s="145"/>
      <c r="D31" s="159">
        <v>52.6</v>
      </c>
      <c r="E31" s="11">
        <v>51.231000000000002</v>
      </c>
      <c r="F31" s="11">
        <v>44.225999999999999</v>
      </c>
      <c r="G31" s="11">
        <v>36.585000000000001</v>
      </c>
      <c r="H31" s="11">
        <v>121.767</v>
      </c>
      <c r="I31" s="11">
        <v>50.902999999999999</v>
      </c>
      <c r="J31" s="11">
        <v>35.561</v>
      </c>
      <c r="K31" s="11">
        <v>52.045000000000002</v>
      </c>
      <c r="L31" s="11">
        <v>43.098999999999997</v>
      </c>
      <c r="M31" s="11">
        <v>35.329000000000001</v>
      </c>
      <c r="N31" s="11">
        <v>48.628999999999998</v>
      </c>
      <c r="O31" s="11">
        <v>40.360999999999997</v>
      </c>
      <c r="P31" s="11">
        <v>48.884</v>
      </c>
      <c r="Q31" s="11">
        <v>61.534999999999997</v>
      </c>
      <c r="R31" s="11">
        <v>56.58</v>
      </c>
      <c r="S31" s="11">
        <v>61.22</v>
      </c>
      <c r="T31" s="11">
        <v>52.454000000000001</v>
      </c>
      <c r="U31" s="11">
        <v>47.786999999999999</v>
      </c>
      <c r="V31" s="11">
        <v>43.969000000000001</v>
      </c>
      <c r="W31" s="11">
        <v>36.097999999999999</v>
      </c>
      <c r="X31" s="11">
        <v>26.692</v>
      </c>
      <c r="Y31" s="11">
        <v>36.438000000000002</v>
      </c>
      <c r="Z31" s="11">
        <v>52.762</v>
      </c>
      <c r="AA31" s="11">
        <v>47.264000000000003</v>
      </c>
      <c r="AB31" s="11">
        <v>38.584000000000003</v>
      </c>
      <c r="AC31" s="11">
        <v>66.168000000000006</v>
      </c>
      <c r="AD31" s="11">
        <v>27.327999999999999</v>
      </c>
      <c r="AE31" s="11">
        <v>47.646000000000001</v>
      </c>
      <c r="AF31" s="11">
        <v>38.554000000000002</v>
      </c>
      <c r="AG31" s="11">
        <v>32.542000000000002</v>
      </c>
      <c r="AH31" s="127">
        <v>67.277000000000001</v>
      </c>
      <c r="AI31" s="173">
        <v>38.238999999999997</v>
      </c>
      <c r="AJ31" s="173">
        <v>38.276000000000003</v>
      </c>
      <c r="AK31" s="173">
        <v>75.412000000000006</v>
      </c>
      <c r="AL31" s="173">
        <v>47.165999999999997</v>
      </c>
      <c r="AM31" s="173">
        <v>45.061</v>
      </c>
      <c r="AN31" s="173"/>
      <c r="AO31" s="173"/>
      <c r="AP31" s="173"/>
      <c r="AQ31" s="173"/>
      <c r="AR31" s="173"/>
      <c r="AS31" s="173"/>
      <c r="AT31" s="173"/>
      <c r="AU31" s="173"/>
      <c r="AV31" s="173"/>
      <c r="AW31" s="173"/>
      <c r="AX31" s="173"/>
      <c r="AY31" s="173"/>
    </row>
    <row r="32" spans="1:51" ht="15" x14ac:dyDescent="0.25">
      <c r="A32" s="184">
        <v>44287</v>
      </c>
      <c r="B32" s="145"/>
      <c r="C32" s="145"/>
      <c r="D32" s="159">
        <v>85.43</v>
      </c>
      <c r="E32" s="11">
        <v>61.456000000000003</v>
      </c>
      <c r="F32" s="11">
        <v>57.722000000000001</v>
      </c>
      <c r="G32" s="11">
        <v>89.869</v>
      </c>
      <c r="H32" s="11">
        <v>204.06</v>
      </c>
      <c r="I32" s="11">
        <v>99.05</v>
      </c>
      <c r="J32" s="11">
        <v>70.694999999999993</v>
      </c>
      <c r="K32" s="11">
        <v>106.943</v>
      </c>
      <c r="L32" s="11">
        <v>89.072999999999993</v>
      </c>
      <c r="M32" s="11">
        <v>59.273000000000003</v>
      </c>
      <c r="N32" s="11">
        <v>65.671000000000006</v>
      </c>
      <c r="O32" s="11">
        <v>62.107999999999997</v>
      </c>
      <c r="P32" s="11">
        <v>87.375</v>
      </c>
      <c r="Q32" s="11">
        <v>61.554000000000002</v>
      </c>
      <c r="R32" s="11">
        <v>111.967</v>
      </c>
      <c r="S32" s="11">
        <v>90.12</v>
      </c>
      <c r="T32" s="11">
        <v>83.867999999999995</v>
      </c>
      <c r="U32" s="11">
        <v>65.56</v>
      </c>
      <c r="V32" s="11">
        <v>80.372</v>
      </c>
      <c r="W32" s="11">
        <v>46.866999999999997</v>
      </c>
      <c r="X32" s="11">
        <v>56.055</v>
      </c>
      <c r="Y32" s="11">
        <v>60.811999999999998</v>
      </c>
      <c r="Z32" s="11">
        <v>106.282</v>
      </c>
      <c r="AA32" s="11">
        <v>71.385000000000005</v>
      </c>
      <c r="AB32" s="11">
        <v>96.643000000000001</v>
      </c>
      <c r="AC32" s="11">
        <v>69.369</v>
      </c>
      <c r="AD32" s="11">
        <v>32.46</v>
      </c>
      <c r="AE32" s="11">
        <v>77.019000000000005</v>
      </c>
      <c r="AF32" s="11">
        <v>52.48</v>
      </c>
      <c r="AG32" s="11">
        <v>57.027999999999999</v>
      </c>
      <c r="AH32" s="127">
        <v>130.61799999999999</v>
      </c>
      <c r="AI32" s="173">
        <v>45.383000000000003</v>
      </c>
      <c r="AJ32" s="173">
        <v>67.799000000000007</v>
      </c>
      <c r="AK32" s="173">
        <v>81.671000000000006</v>
      </c>
      <c r="AL32" s="173">
        <v>56.011000000000003</v>
      </c>
      <c r="AM32" s="173">
        <v>52.802</v>
      </c>
      <c r="AN32" s="173"/>
      <c r="AO32" s="173"/>
      <c r="AP32" s="173"/>
      <c r="AQ32" s="173"/>
      <c r="AR32" s="173"/>
      <c r="AS32" s="173"/>
      <c r="AT32" s="173"/>
      <c r="AU32" s="173"/>
      <c r="AV32" s="173"/>
      <c r="AW32" s="173"/>
      <c r="AX32" s="173"/>
      <c r="AY32" s="173"/>
    </row>
    <row r="33" spans="1:51" ht="15" x14ac:dyDescent="0.25">
      <c r="A33" s="184">
        <v>44317</v>
      </c>
      <c r="B33" s="148"/>
      <c r="C33" s="148"/>
      <c r="D33" s="146">
        <v>163.75</v>
      </c>
      <c r="E33" s="11">
        <v>154.102</v>
      </c>
      <c r="F33" s="11">
        <v>168.62799999999999</v>
      </c>
      <c r="G33" s="11">
        <v>235.80799999999999</v>
      </c>
      <c r="H33" s="11">
        <v>307.25299999999999</v>
      </c>
      <c r="I33" s="11">
        <v>277.93400000000003</v>
      </c>
      <c r="J33" s="11">
        <v>115.95</v>
      </c>
      <c r="K33" s="11">
        <v>137.48099999999999</v>
      </c>
      <c r="L33" s="11">
        <v>87.566999999999993</v>
      </c>
      <c r="M33" s="11">
        <v>96.385999999999996</v>
      </c>
      <c r="N33" s="11">
        <v>152.07499999999999</v>
      </c>
      <c r="O33" s="11">
        <v>183.631</v>
      </c>
      <c r="P33" s="11">
        <v>182.03800000000001</v>
      </c>
      <c r="Q33" s="11">
        <v>62.197000000000003</v>
      </c>
      <c r="R33" s="11">
        <v>153.76499999999999</v>
      </c>
      <c r="S33" s="11">
        <v>339.024</v>
      </c>
      <c r="T33" s="11">
        <v>160.273</v>
      </c>
      <c r="U33" s="11">
        <v>175.73099999999999</v>
      </c>
      <c r="V33" s="11">
        <v>171.09</v>
      </c>
      <c r="W33" s="11">
        <v>102.51900000000001</v>
      </c>
      <c r="X33" s="11">
        <v>49.959000000000003</v>
      </c>
      <c r="Y33" s="11">
        <v>69.290999999999997</v>
      </c>
      <c r="Z33" s="11">
        <v>100.959</v>
      </c>
      <c r="AA33" s="11">
        <v>135.82400000000001</v>
      </c>
      <c r="AB33" s="11">
        <v>232.04599999999999</v>
      </c>
      <c r="AC33" s="11">
        <v>172.392</v>
      </c>
      <c r="AD33" s="11">
        <v>106.277</v>
      </c>
      <c r="AE33" s="11">
        <v>135.07300000000001</v>
      </c>
      <c r="AF33" s="11">
        <v>27.263000000000002</v>
      </c>
      <c r="AG33" s="11">
        <v>144.589</v>
      </c>
      <c r="AH33" s="127">
        <v>178.65199999999999</v>
      </c>
      <c r="AI33" s="173">
        <v>70.385000000000005</v>
      </c>
      <c r="AJ33" s="173">
        <v>168.797</v>
      </c>
      <c r="AK33" s="173">
        <v>188.04499999999999</v>
      </c>
      <c r="AL33" s="173">
        <v>106.164</v>
      </c>
      <c r="AM33" s="173">
        <v>198.77600000000001</v>
      </c>
      <c r="AN33" s="173"/>
      <c r="AO33" s="173"/>
      <c r="AP33" s="173"/>
      <c r="AQ33" s="173"/>
      <c r="AR33" s="173"/>
      <c r="AS33" s="173"/>
      <c r="AT33" s="173"/>
      <c r="AU33" s="173"/>
      <c r="AV33" s="173"/>
      <c r="AW33" s="173"/>
      <c r="AX33" s="173"/>
      <c r="AY33" s="173"/>
    </row>
    <row r="34" spans="1:51" ht="15" x14ac:dyDescent="0.25">
      <c r="A34" s="184">
        <v>44348</v>
      </c>
      <c r="B34" s="145"/>
      <c r="C34" s="145"/>
      <c r="D34" s="146">
        <v>299.23</v>
      </c>
      <c r="E34" s="11">
        <v>556.54399999999998</v>
      </c>
      <c r="F34" s="11">
        <v>386.99400000000003</v>
      </c>
      <c r="G34" s="11">
        <v>204.60300000000001</v>
      </c>
      <c r="H34" s="11">
        <v>871.55600000000004</v>
      </c>
      <c r="I34" s="11">
        <v>194.32400000000001</v>
      </c>
      <c r="J34" s="11">
        <v>130.649</v>
      </c>
      <c r="K34" s="11">
        <v>247.50700000000001</v>
      </c>
      <c r="L34" s="11">
        <v>258.52300000000002</v>
      </c>
      <c r="M34" s="11">
        <v>371.55200000000002</v>
      </c>
      <c r="N34" s="11">
        <v>58.311999999999998</v>
      </c>
      <c r="O34" s="11">
        <v>347.57299999999998</v>
      </c>
      <c r="P34" s="11">
        <v>158.90799999999999</v>
      </c>
      <c r="Q34" s="11">
        <v>413.66699999999997</v>
      </c>
      <c r="R34" s="11">
        <v>580.39800000000002</v>
      </c>
      <c r="S34" s="11">
        <v>711.36900000000003</v>
      </c>
      <c r="T34" s="11">
        <v>309.39</v>
      </c>
      <c r="U34" s="11">
        <v>533.90800000000002</v>
      </c>
      <c r="V34" s="11">
        <v>219.30199999999999</v>
      </c>
      <c r="W34" s="11">
        <v>120.44</v>
      </c>
      <c r="X34" s="11">
        <v>187.84200000000001</v>
      </c>
      <c r="Y34" s="11">
        <v>211.36099999999999</v>
      </c>
      <c r="Z34" s="11">
        <v>243.869</v>
      </c>
      <c r="AA34" s="11">
        <v>359.738</v>
      </c>
      <c r="AB34" s="11">
        <v>279.846</v>
      </c>
      <c r="AC34" s="11">
        <v>65.052999999999997</v>
      </c>
      <c r="AD34" s="11">
        <v>270.04899999999998</v>
      </c>
      <c r="AE34" s="11">
        <v>445.58499999999998</v>
      </c>
      <c r="AF34" s="11">
        <v>200.542</v>
      </c>
      <c r="AG34" s="11">
        <v>395.02699999999999</v>
      </c>
      <c r="AH34" s="127">
        <v>208.05</v>
      </c>
      <c r="AI34" s="173">
        <v>95.677000000000007</v>
      </c>
      <c r="AJ34" s="173">
        <v>443.42599999999999</v>
      </c>
      <c r="AK34" s="173">
        <v>297.61200000000002</v>
      </c>
      <c r="AL34" s="173">
        <v>176.40600000000001</v>
      </c>
      <c r="AM34" s="173">
        <v>433.54500000000002</v>
      </c>
      <c r="AN34" s="173"/>
      <c r="AO34" s="173"/>
      <c r="AP34" s="173"/>
      <c r="AQ34" s="173"/>
      <c r="AR34" s="173"/>
      <c r="AS34" s="173"/>
      <c r="AT34" s="173"/>
      <c r="AU34" s="173"/>
      <c r="AV34" s="173"/>
      <c r="AW34" s="173"/>
      <c r="AX34" s="173"/>
      <c r="AY34" s="173"/>
    </row>
    <row r="35" spans="1:51" ht="15" x14ac:dyDescent="0.25">
      <c r="A35" s="184">
        <v>44378</v>
      </c>
      <c r="B35" s="145"/>
      <c r="C35" s="145"/>
      <c r="D35" s="146">
        <v>177.52</v>
      </c>
      <c r="E35" s="11">
        <v>397.30700000000002</v>
      </c>
      <c r="F35" s="11">
        <v>240.351</v>
      </c>
      <c r="G35" s="11">
        <v>81.492000000000004</v>
      </c>
      <c r="H35" s="11">
        <v>315.87</v>
      </c>
      <c r="I35" s="11">
        <v>84.085999999999999</v>
      </c>
      <c r="J35" s="11">
        <v>25.303000000000001</v>
      </c>
      <c r="K35" s="11">
        <v>147.869</v>
      </c>
      <c r="L35" s="11">
        <v>168.05500000000001</v>
      </c>
      <c r="M35" s="11">
        <v>172.30500000000001</v>
      </c>
      <c r="N35" s="11">
        <v>32.06</v>
      </c>
      <c r="O35" s="11">
        <v>225.72900000000001</v>
      </c>
      <c r="P35" s="11">
        <v>31.166</v>
      </c>
      <c r="Q35" s="11">
        <v>413.11799999999999</v>
      </c>
      <c r="R35" s="11">
        <v>285.56799999999998</v>
      </c>
      <c r="S35" s="11">
        <v>315.00299999999999</v>
      </c>
      <c r="T35" s="11">
        <v>355.61200000000002</v>
      </c>
      <c r="U35" s="11">
        <v>324.15100000000001</v>
      </c>
      <c r="V35" s="11">
        <v>66.02</v>
      </c>
      <c r="W35" s="11">
        <v>31.782</v>
      </c>
      <c r="X35" s="11">
        <v>80.155000000000001</v>
      </c>
      <c r="Y35" s="11">
        <v>73.507000000000005</v>
      </c>
      <c r="Z35" s="11">
        <v>168.435</v>
      </c>
      <c r="AA35" s="11">
        <v>258.50299999999999</v>
      </c>
      <c r="AB35" s="11">
        <v>78.974000000000004</v>
      </c>
      <c r="AC35" s="11">
        <v>11.587999999999999</v>
      </c>
      <c r="AD35" s="11">
        <v>193.27099999999999</v>
      </c>
      <c r="AE35" s="11">
        <v>347.94900000000001</v>
      </c>
      <c r="AF35" s="11">
        <v>180.03800000000001</v>
      </c>
      <c r="AG35" s="11">
        <v>604.83600000000001</v>
      </c>
      <c r="AH35" s="127">
        <v>73.332999999999998</v>
      </c>
      <c r="AI35" s="173">
        <v>37.256999999999998</v>
      </c>
      <c r="AJ35" s="173">
        <v>288.45600000000002</v>
      </c>
      <c r="AK35" s="173">
        <v>133.82300000000001</v>
      </c>
      <c r="AL35" s="173">
        <v>70.129000000000005</v>
      </c>
      <c r="AM35" s="173">
        <v>461</v>
      </c>
      <c r="AN35" s="173"/>
      <c r="AO35" s="173"/>
      <c r="AP35" s="173"/>
      <c r="AQ35" s="173"/>
      <c r="AR35" s="173"/>
      <c r="AS35" s="173"/>
      <c r="AT35" s="173"/>
      <c r="AU35" s="173"/>
      <c r="AV35" s="173"/>
      <c r="AW35" s="173"/>
      <c r="AX35" s="173"/>
      <c r="AY35" s="173"/>
    </row>
    <row r="36" spans="1:51" ht="15" x14ac:dyDescent="0.25">
      <c r="A36" s="184">
        <v>44409</v>
      </c>
      <c r="B36" s="145"/>
      <c r="C36" s="145"/>
      <c r="D36" s="148">
        <v>76.510000000000005</v>
      </c>
      <c r="E36" s="11">
        <v>160.518</v>
      </c>
      <c r="F36" s="11">
        <v>87.866</v>
      </c>
      <c r="G36" s="11">
        <v>43.216999999999999</v>
      </c>
      <c r="H36" s="11">
        <v>111.774</v>
      </c>
      <c r="I36" s="11">
        <v>59.677999999999997</v>
      </c>
      <c r="J36" s="11">
        <v>24.532</v>
      </c>
      <c r="K36" s="11">
        <v>58.499000000000002</v>
      </c>
      <c r="L36" s="11">
        <v>55.947000000000003</v>
      </c>
      <c r="M36" s="11">
        <v>74.332999999999998</v>
      </c>
      <c r="N36" s="11">
        <v>20.852</v>
      </c>
      <c r="O36" s="11">
        <v>178.13200000000001</v>
      </c>
      <c r="P36" s="11">
        <v>27.013000000000002</v>
      </c>
      <c r="Q36" s="11">
        <v>145.19</v>
      </c>
      <c r="R36" s="11">
        <v>91.025999999999996</v>
      </c>
      <c r="S36" s="11">
        <v>151.84899999999999</v>
      </c>
      <c r="T36" s="11">
        <v>120.801</v>
      </c>
      <c r="U36" s="11">
        <v>113.116</v>
      </c>
      <c r="V36" s="11">
        <v>38.265000000000001</v>
      </c>
      <c r="W36" s="11">
        <v>21.414000000000001</v>
      </c>
      <c r="X36" s="11">
        <v>34.286000000000001</v>
      </c>
      <c r="Y36" s="11">
        <v>34.18</v>
      </c>
      <c r="Z36" s="11">
        <v>66.89</v>
      </c>
      <c r="AA36" s="11">
        <v>83.995000000000005</v>
      </c>
      <c r="AB36" s="11">
        <v>45.878</v>
      </c>
      <c r="AC36" s="11">
        <v>28.001999999999999</v>
      </c>
      <c r="AD36" s="11">
        <v>61.62</v>
      </c>
      <c r="AE36" s="11">
        <v>108.605</v>
      </c>
      <c r="AF36" s="11">
        <v>59.793999999999997</v>
      </c>
      <c r="AG36" s="10">
        <v>177.358</v>
      </c>
      <c r="AH36" s="10">
        <v>38.673000000000002</v>
      </c>
      <c r="AI36" s="173">
        <v>24.231000000000002</v>
      </c>
      <c r="AJ36" s="173">
        <v>97.813000000000002</v>
      </c>
      <c r="AK36" s="173">
        <v>52.637</v>
      </c>
      <c r="AL36" s="173">
        <v>33.466000000000001</v>
      </c>
      <c r="AM36" s="173">
        <v>179.536</v>
      </c>
      <c r="AN36" s="173"/>
      <c r="AO36" s="173"/>
      <c r="AP36" s="173"/>
      <c r="AQ36" s="173"/>
      <c r="AR36" s="173"/>
      <c r="AS36" s="173"/>
      <c r="AT36" s="173"/>
      <c r="AU36" s="173"/>
      <c r="AV36" s="173"/>
      <c r="AW36" s="173"/>
      <c r="AX36" s="173"/>
      <c r="AY36" s="173"/>
    </row>
    <row r="37" spans="1:51" ht="15" x14ac:dyDescent="0.25">
      <c r="A37" s="184">
        <v>44440</v>
      </c>
      <c r="B37" s="147"/>
      <c r="C37" s="147"/>
      <c r="D37" s="148">
        <v>45.87</v>
      </c>
      <c r="E37" s="11">
        <v>83.793999999999997</v>
      </c>
      <c r="F37" s="11">
        <v>65.27</v>
      </c>
      <c r="G37" s="11">
        <v>44.216000000000001</v>
      </c>
      <c r="H37" s="11">
        <v>66.680999999999997</v>
      </c>
      <c r="I37" s="11">
        <v>39.863999999999997</v>
      </c>
      <c r="J37" s="11">
        <v>22.696999999999999</v>
      </c>
      <c r="K37" s="11">
        <v>45.104999999999997</v>
      </c>
      <c r="L37" s="11">
        <v>41.902999999999999</v>
      </c>
      <c r="M37" s="11">
        <v>59.515000000000001</v>
      </c>
      <c r="N37" s="11">
        <v>24.641999999999999</v>
      </c>
      <c r="O37" s="11">
        <v>68.715999999999994</v>
      </c>
      <c r="P37" s="11">
        <v>25.832999999999998</v>
      </c>
      <c r="Q37" s="11">
        <v>62.621000000000002</v>
      </c>
      <c r="R37" s="11">
        <v>55.030999999999999</v>
      </c>
      <c r="S37" s="11">
        <v>95.802000000000007</v>
      </c>
      <c r="T37" s="11">
        <v>57.411999999999999</v>
      </c>
      <c r="U37" s="11">
        <v>78.442999999999998</v>
      </c>
      <c r="V37" s="11">
        <v>42.991</v>
      </c>
      <c r="W37" s="11">
        <v>20.433</v>
      </c>
      <c r="X37" s="11">
        <v>34.707999999999998</v>
      </c>
      <c r="Y37" s="11">
        <v>34.526000000000003</v>
      </c>
      <c r="Z37" s="11">
        <v>54.09</v>
      </c>
      <c r="AA37" s="11">
        <v>47.313000000000002</v>
      </c>
      <c r="AB37" s="11">
        <v>37.213999999999999</v>
      </c>
      <c r="AC37" s="11">
        <v>26.87</v>
      </c>
      <c r="AD37" s="11">
        <v>46.194000000000003</v>
      </c>
      <c r="AE37" s="11">
        <v>52.465000000000003</v>
      </c>
      <c r="AF37" s="11">
        <v>39.634999999999998</v>
      </c>
      <c r="AG37" s="10">
        <v>78.385999999999996</v>
      </c>
      <c r="AH37" s="10">
        <v>30.742999999999999</v>
      </c>
      <c r="AI37" s="173">
        <v>30.652000000000001</v>
      </c>
      <c r="AJ37" s="173">
        <v>66.619</v>
      </c>
      <c r="AK37" s="173">
        <v>40.844000000000001</v>
      </c>
      <c r="AL37" s="173">
        <v>24.073</v>
      </c>
      <c r="AM37" s="173">
        <v>93.510999999999996</v>
      </c>
      <c r="AN37" s="173"/>
      <c r="AO37" s="173"/>
      <c r="AP37" s="173"/>
      <c r="AQ37" s="173"/>
      <c r="AR37" s="173"/>
      <c r="AS37" s="173"/>
      <c r="AT37" s="173"/>
      <c r="AU37" s="173"/>
      <c r="AV37" s="173"/>
      <c r="AW37" s="173"/>
      <c r="AX37" s="173"/>
      <c r="AY37" s="173"/>
    </row>
    <row r="38" spans="1:51" ht="15" x14ac:dyDescent="0.25">
      <c r="A38" s="184">
        <v>44470</v>
      </c>
      <c r="B38" s="147"/>
      <c r="C38" s="147"/>
      <c r="D38" s="148">
        <v>48.63</v>
      </c>
      <c r="E38" s="11">
        <v>81.212000000000003</v>
      </c>
      <c r="F38" s="11">
        <v>70.004999999999995</v>
      </c>
      <c r="G38" s="11">
        <v>47.738999999999997</v>
      </c>
      <c r="H38" s="11">
        <v>69.335999999999999</v>
      </c>
      <c r="I38" s="11">
        <v>33.555</v>
      </c>
      <c r="J38" s="11">
        <v>23.972000000000001</v>
      </c>
      <c r="K38" s="11">
        <v>41.113</v>
      </c>
      <c r="L38" s="11">
        <v>47.625999999999998</v>
      </c>
      <c r="M38" s="11">
        <v>40.322000000000003</v>
      </c>
      <c r="N38" s="11">
        <v>23.385999999999999</v>
      </c>
      <c r="O38" s="11">
        <v>52.710999999999999</v>
      </c>
      <c r="P38" s="11">
        <v>36.814999999999998</v>
      </c>
      <c r="Q38" s="11">
        <v>54.247999999999998</v>
      </c>
      <c r="R38" s="11">
        <v>52</v>
      </c>
      <c r="S38" s="11">
        <v>82.611000000000004</v>
      </c>
      <c r="T38" s="11">
        <v>54.847999999999999</v>
      </c>
      <c r="U38" s="11">
        <v>51.551000000000002</v>
      </c>
      <c r="V38" s="11">
        <v>40.011000000000003</v>
      </c>
      <c r="W38" s="11">
        <v>22.841999999999999</v>
      </c>
      <c r="X38" s="11">
        <v>35.372999999999998</v>
      </c>
      <c r="Y38" s="11">
        <v>27.992000000000001</v>
      </c>
      <c r="Z38" s="11">
        <v>48.887999999999998</v>
      </c>
      <c r="AA38" s="11">
        <v>46.429000000000002</v>
      </c>
      <c r="AB38" s="11">
        <v>53.784999999999997</v>
      </c>
      <c r="AC38" s="11">
        <v>43.621000000000002</v>
      </c>
      <c r="AD38" s="11">
        <v>39.89</v>
      </c>
      <c r="AE38" s="11">
        <v>51.761000000000003</v>
      </c>
      <c r="AF38" s="11">
        <v>33.182000000000002</v>
      </c>
      <c r="AG38" s="10">
        <v>66.918000000000006</v>
      </c>
      <c r="AH38" s="10">
        <v>32.006</v>
      </c>
      <c r="AI38" s="173">
        <v>34.841999999999999</v>
      </c>
      <c r="AJ38" s="173">
        <v>116.21</v>
      </c>
      <c r="AK38" s="173">
        <v>38.807000000000002</v>
      </c>
      <c r="AL38" s="173">
        <v>31.904</v>
      </c>
      <c r="AM38" s="173">
        <v>109.941</v>
      </c>
      <c r="AN38" s="173"/>
      <c r="AO38" s="173"/>
      <c r="AP38" s="173"/>
      <c r="AQ38" s="173"/>
      <c r="AR38" s="173"/>
      <c r="AS38" s="173"/>
      <c r="AT38" s="173"/>
      <c r="AU38" s="173"/>
      <c r="AV38" s="173"/>
      <c r="AW38" s="173"/>
      <c r="AX38" s="173"/>
      <c r="AY38" s="173"/>
    </row>
    <row r="39" spans="1:51" ht="15" x14ac:dyDescent="0.25">
      <c r="A39" s="184">
        <v>44501</v>
      </c>
      <c r="B39" s="147"/>
      <c r="C39" s="147"/>
      <c r="D39" s="148">
        <v>42.1</v>
      </c>
      <c r="E39" s="11">
        <v>62.131999999999998</v>
      </c>
      <c r="F39" s="11">
        <v>46.744999999999997</v>
      </c>
      <c r="G39" s="11">
        <v>44.881999999999998</v>
      </c>
      <c r="H39" s="11">
        <v>58.957999999999998</v>
      </c>
      <c r="I39" s="11">
        <v>33.822000000000003</v>
      </c>
      <c r="J39" s="11">
        <v>26.803999999999998</v>
      </c>
      <c r="K39" s="11">
        <v>36.201999999999998</v>
      </c>
      <c r="L39" s="11">
        <v>41.283000000000001</v>
      </c>
      <c r="M39" s="11">
        <v>40.686</v>
      </c>
      <c r="N39" s="11">
        <v>25.343</v>
      </c>
      <c r="O39" s="11">
        <v>43.953000000000003</v>
      </c>
      <c r="P39" s="11">
        <v>34.177999999999997</v>
      </c>
      <c r="Q39" s="11">
        <v>48.204999999999998</v>
      </c>
      <c r="R39" s="11">
        <v>50.113</v>
      </c>
      <c r="S39" s="11">
        <v>56.968000000000004</v>
      </c>
      <c r="T39" s="11">
        <v>44.534999999999997</v>
      </c>
      <c r="U39" s="11">
        <v>45.414000000000001</v>
      </c>
      <c r="V39" s="11">
        <v>35.722999999999999</v>
      </c>
      <c r="W39" s="11">
        <v>31.968</v>
      </c>
      <c r="X39" s="11">
        <v>30.722999999999999</v>
      </c>
      <c r="Y39" s="11">
        <v>29.341000000000001</v>
      </c>
      <c r="Z39" s="11">
        <v>48.341000000000001</v>
      </c>
      <c r="AA39" s="11">
        <v>41.612000000000002</v>
      </c>
      <c r="AB39" s="11">
        <v>40.709000000000003</v>
      </c>
      <c r="AC39" s="11">
        <v>36.210999999999999</v>
      </c>
      <c r="AD39" s="11">
        <v>41.398000000000003</v>
      </c>
      <c r="AE39" s="11">
        <v>48.024999999999999</v>
      </c>
      <c r="AF39" s="11">
        <v>34.142000000000003</v>
      </c>
      <c r="AG39" s="10">
        <v>56.003999999999998</v>
      </c>
      <c r="AH39" s="10">
        <v>38.398000000000003</v>
      </c>
      <c r="AI39" s="173">
        <v>30.006</v>
      </c>
      <c r="AJ39" s="173">
        <v>60.539000000000001</v>
      </c>
      <c r="AK39" s="173">
        <v>37.718000000000004</v>
      </c>
      <c r="AL39" s="173">
        <v>35.996000000000002</v>
      </c>
      <c r="AM39" s="173">
        <v>61.899000000000001</v>
      </c>
      <c r="AN39" s="173"/>
      <c r="AO39" s="173"/>
      <c r="AP39" s="173"/>
      <c r="AQ39" s="173"/>
      <c r="AR39" s="173"/>
      <c r="AS39" s="173"/>
      <c r="AT39" s="173"/>
      <c r="AU39" s="173"/>
      <c r="AV39" s="173"/>
      <c r="AW39" s="173"/>
      <c r="AX39" s="173"/>
      <c r="AY39" s="173"/>
    </row>
    <row r="40" spans="1:51" ht="15" x14ac:dyDescent="0.25">
      <c r="A40" s="184">
        <v>44531</v>
      </c>
      <c r="B40" s="147"/>
      <c r="C40" s="147"/>
      <c r="D40" s="148">
        <v>31.99</v>
      </c>
      <c r="E40" s="11">
        <v>47.542999999999999</v>
      </c>
      <c r="F40" s="10">
        <v>38.515999999999998</v>
      </c>
      <c r="G40" s="10">
        <v>32.136000000000003</v>
      </c>
      <c r="H40" s="10">
        <v>47.393999999999998</v>
      </c>
      <c r="I40" s="10">
        <v>30.035</v>
      </c>
      <c r="J40" s="10">
        <v>23.291</v>
      </c>
      <c r="K40" s="10">
        <v>30.988</v>
      </c>
      <c r="L40" s="10">
        <v>33.012999999999998</v>
      </c>
      <c r="M40" s="10">
        <v>35.091999999999999</v>
      </c>
      <c r="N40" s="10">
        <v>21.815999999999999</v>
      </c>
      <c r="O40" s="10">
        <v>37.207000000000001</v>
      </c>
      <c r="P40" s="10">
        <v>27.382000000000001</v>
      </c>
      <c r="Q40" s="10">
        <v>46.570999999999998</v>
      </c>
      <c r="R40" s="10">
        <v>46.115000000000002</v>
      </c>
      <c r="S40" s="10">
        <v>46.639000000000003</v>
      </c>
      <c r="T40" s="10">
        <v>39.389000000000003</v>
      </c>
      <c r="U40" s="10">
        <v>39.655000000000001</v>
      </c>
      <c r="V40" s="10">
        <v>29.548999999999999</v>
      </c>
      <c r="W40" s="10">
        <v>24.507999999999999</v>
      </c>
      <c r="X40" s="10">
        <v>25.35</v>
      </c>
      <c r="Y40" s="10">
        <v>25.085999999999999</v>
      </c>
      <c r="Z40" s="10">
        <v>34.744</v>
      </c>
      <c r="AA40" s="10">
        <v>36.444000000000003</v>
      </c>
      <c r="AB40" s="10">
        <v>35.531999999999996</v>
      </c>
      <c r="AC40" s="10">
        <v>26.74</v>
      </c>
      <c r="AD40" s="10">
        <v>32.929000000000002</v>
      </c>
      <c r="AE40" s="10">
        <v>38.807000000000002</v>
      </c>
      <c r="AF40" s="10">
        <v>28.792999999999999</v>
      </c>
      <c r="AG40" s="10">
        <v>46.061</v>
      </c>
      <c r="AH40" s="10">
        <v>32.353999999999999</v>
      </c>
      <c r="AI40" s="173">
        <v>23.872</v>
      </c>
      <c r="AJ40" s="173">
        <v>45.970999999999997</v>
      </c>
      <c r="AK40" s="173">
        <v>35.197000000000003</v>
      </c>
      <c r="AL40" s="173">
        <v>31.853999999999999</v>
      </c>
      <c r="AM40" s="173">
        <v>48.256999999999998</v>
      </c>
      <c r="AN40" s="173"/>
      <c r="AO40" s="173"/>
      <c r="AP40" s="173"/>
      <c r="AQ40" s="173"/>
      <c r="AR40" s="173"/>
      <c r="AS40" s="173"/>
      <c r="AT40" s="173"/>
      <c r="AU40" s="173"/>
      <c r="AV40" s="173"/>
      <c r="AW40" s="173"/>
      <c r="AX40" s="173"/>
      <c r="AY40" s="173"/>
    </row>
    <row r="41" spans="1:51" ht="15" x14ac:dyDescent="0.25">
      <c r="A41" s="184">
        <v>44562</v>
      </c>
      <c r="B41" s="147"/>
      <c r="C41" s="147"/>
      <c r="D41" s="148">
        <v>30.31</v>
      </c>
      <c r="E41" s="11">
        <v>41.238</v>
      </c>
      <c r="F41" s="10">
        <v>33.317999999999998</v>
      </c>
      <c r="G41" s="10">
        <v>27.652999999999999</v>
      </c>
      <c r="H41" s="10">
        <v>40.884999999999998</v>
      </c>
      <c r="I41" s="10">
        <v>26.349</v>
      </c>
      <c r="J41" s="10">
        <v>20.460999999999999</v>
      </c>
      <c r="K41" s="10">
        <v>26.925999999999998</v>
      </c>
      <c r="L41" s="10">
        <v>27.954999999999998</v>
      </c>
      <c r="M41" s="10">
        <v>30.268999999999998</v>
      </c>
      <c r="N41" s="10">
        <v>19.635999999999999</v>
      </c>
      <c r="O41" s="10">
        <v>32.430999999999997</v>
      </c>
      <c r="P41" s="10">
        <v>23.846</v>
      </c>
      <c r="Q41" s="10">
        <v>36.832999999999998</v>
      </c>
      <c r="R41" s="10">
        <v>45.44</v>
      </c>
      <c r="S41" s="10">
        <v>40.235999999999997</v>
      </c>
      <c r="T41" s="10">
        <v>33.543999999999997</v>
      </c>
      <c r="U41" s="10">
        <v>34.829000000000001</v>
      </c>
      <c r="V41" s="10">
        <v>25.754999999999999</v>
      </c>
      <c r="W41" s="10">
        <v>20.326000000000001</v>
      </c>
      <c r="X41" s="10">
        <v>22.081</v>
      </c>
      <c r="Y41" s="10">
        <v>22.35</v>
      </c>
      <c r="Z41" s="10">
        <v>29.28</v>
      </c>
      <c r="AA41" s="10">
        <v>35.725000000000001</v>
      </c>
      <c r="AB41" s="10">
        <v>32.597000000000001</v>
      </c>
      <c r="AC41" s="10">
        <v>22.263000000000002</v>
      </c>
      <c r="AD41" s="10">
        <v>30.100999999999999</v>
      </c>
      <c r="AE41" s="10">
        <v>33.338000000000001</v>
      </c>
      <c r="AF41" s="10">
        <v>26.026</v>
      </c>
      <c r="AG41" s="10">
        <v>41.325000000000003</v>
      </c>
      <c r="AH41" s="10">
        <v>27.404</v>
      </c>
      <c r="AI41" s="173">
        <v>21.111000000000001</v>
      </c>
      <c r="AJ41" s="173">
        <v>41.554000000000002</v>
      </c>
      <c r="AK41" s="173">
        <v>37.789000000000001</v>
      </c>
      <c r="AL41" s="173">
        <v>29.045000000000002</v>
      </c>
      <c r="AM41" s="173">
        <v>42.835999999999999</v>
      </c>
      <c r="AN41" s="173"/>
      <c r="AO41" s="173"/>
      <c r="AP41" s="173"/>
      <c r="AQ41" s="173"/>
      <c r="AR41" s="173"/>
      <c r="AS41" s="173"/>
      <c r="AT41" s="173"/>
      <c r="AU41" s="173"/>
      <c r="AV41" s="173"/>
      <c r="AW41" s="173"/>
      <c r="AX41" s="173"/>
      <c r="AY41" s="173"/>
    </row>
    <row r="42" spans="1:51" ht="15" x14ac:dyDescent="0.25">
      <c r="A42" s="184">
        <v>44593</v>
      </c>
      <c r="B42" s="147"/>
      <c r="C42" s="147"/>
      <c r="D42" s="148">
        <v>27.66</v>
      </c>
      <c r="E42" s="11">
        <v>34.838000000000001</v>
      </c>
      <c r="F42" s="10">
        <v>28.814</v>
      </c>
      <c r="G42" s="10">
        <v>63.103000000000002</v>
      </c>
      <c r="H42" s="10">
        <v>36.021999999999998</v>
      </c>
      <c r="I42" s="10">
        <v>22.532</v>
      </c>
      <c r="J42" s="10">
        <v>19.515000000000001</v>
      </c>
      <c r="K42" s="10">
        <v>23.916</v>
      </c>
      <c r="L42" s="10">
        <v>27.952999999999999</v>
      </c>
      <c r="M42" s="10">
        <v>26.238</v>
      </c>
      <c r="N42" s="10">
        <v>18.414999999999999</v>
      </c>
      <c r="O42" s="10">
        <v>27.382999999999999</v>
      </c>
      <c r="P42" s="10">
        <v>31.32</v>
      </c>
      <c r="Q42" s="10">
        <v>40.174999999999997</v>
      </c>
      <c r="R42" s="10">
        <v>36.634</v>
      </c>
      <c r="S42" s="10">
        <v>33.588000000000001</v>
      </c>
      <c r="T42" s="10">
        <v>30.228000000000002</v>
      </c>
      <c r="U42" s="10">
        <v>33.853999999999999</v>
      </c>
      <c r="V42" s="10">
        <v>22.452999999999999</v>
      </c>
      <c r="W42" s="10">
        <v>17.728000000000002</v>
      </c>
      <c r="X42" s="10">
        <v>27.669</v>
      </c>
      <c r="Y42" s="10">
        <v>20.677</v>
      </c>
      <c r="Z42" s="10">
        <v>25.777000000000001</v>
      </c>
      <c r="AA42" s="10">
        <v>29.887</v>
      </c>
      <c r="AB42" s="10">
        <v>29.827999999999999</v>
      </c>
      <c r="AC42" s="10">
        <v>18.96</v>
      </c>
      <c r="AD42" s="10">
        <v>28.09</v>
      </c>
      <c r="AE42" s="10">
        <v>28.012</v>
      </c>
      <c r="AF42" s="10">
        <v>24.382000000000001</v>
      </c>
      <c r="AG42" s="10">
        <v>36.847000000000001</v>
      </c>
      <c r="AH42" s="10">
        <v>23.942</v>
      </c>
      <c r="AI42" s="173">
        <v>25.356000000000002</v>
      </c>
      <c r="AJ42" s="173">
        <v>43.673999999999999</v>
      </c>
      <c r="AK42" s="173">
        <v>32.774000000000001</v>
      </c>
      <c r="AL42" s="173">
        <v>28.513999999999999</v>
      </c>
      <c r="AM42" s="173">
        <v>36.997</v>
      </c>
      <c r="AN42" s="173"/>
      <c r="AO42" s="173"/>
      <c r="AP42" s="173"/>
      <c r="AQ42" s="173"/>
      <c r="AR42" s="173"/>
      <c r="AS42" s="173"/>
      <c r="AT42" s="173"/>
      <c r="AU42" s="173"/>
      <c r="AV42" s="173"/>
      <c r="AW42" s="173"/>
      <c r="AX42" s="173"/>
      <c r="AY42" s="173"/>
    </row>
    <row r="43" spans="1:51" ht="15" x14ac:dyDescent="0.25">
      <c r="A43" s="184">
        <v>44621</v>
      </c>
      <c r="B43" s="147"/>
      <c r="C43" s="147"/>
      <c r="D43" s="148">
        <v>52.6</v>
      </c>
      <c r="E43" s="11">
        <v>44.347000000000001</v>
      </c>
      <c r="F43" s="10">
        <v>37.045999999999999</v>
      </c>
      <c r="G43" s="10">
        <v>122.925</v>
      </c>
      <c r="H43" s="10">
        <v>50.845999999999997</v>
      </c>
      <c r="I43" s="10">
        <v>36.319000000000003</v>
      </c>
      <c r="J43" s="10">
        <v>52.737000000000002</v>
      </c>
      <c r="K43" s="10">
        <v>42.637</v>
      </c>
      <c r="L43" s="10">
        <v>35.515000000000001</v>
      </c>
      <c r="M43" s="10">
        <v>48.57</v>
      </c>
      <c r="N43" s="10">
        <v>40.625</v>
      </c>
      <c r="O43" s="10">
        <v>49.271000000000001</v>
      </c>
      <c r="P43" s="10">
        <v>61.338000000000001</v>
      </c>
      <c r="Q43" s="10">
        <v>56.555</v>
      </c>
      <c r="R43" s="10">
        <v>61.09</v>
      </c>
      <c r="S43" s="10">
        <v>52.701000000000001</v>
      </c>
      <c r="T43" s="10">
        <v>47.56</v>
      </c>
      <c r="U43" s="10">
        <v>44.026000000000003</v>
      </c>
      <c r="V43" s="10">
        <v>36.161999999999999</v>
      </c>
      <c r="W43" s="10">
        <v>26.588999999999999</v>
      </c>
      <c r="X43" s="10">
        <v>36.152999999999999</v>
      </c>
      <c r="Y43" s="10">
        <v>52.396999999999998</v>
      </c>
      <c r="Z43" s="10">
        <v>47.161000000000001</v>
      </c>
      <c r="AA43" s="10">
        <v>38.658999999999999</v>
      </c>
      <c r="AB43" s="10">
        <v>64.911000000000001</v>
      </c>
      <c r="AC43" s="10">
        <v>27.41</v>
      </c>
      <c r="AD43" s="10">
        <v>47.665999999999997</v>
      </c>
      <c r="AE43" s="10">
        <v>38.204999999999998</v>
      </c>
      <c r="AF43" s="10">
        <v>32.314</v>
      </c>
      <c r="AG43" s="10">
        <v>67.197000000000003</v>
      </c>
      <c r="AH43" s="10">
        <v>38.463000000000001</v>
      </c>
      <c r="AI43" s="173">
        <v>38.814999999999998</v>
      </c>
      <c r="AJ43" s="173">
        <v>73.247</v>
      </c>
      <c r="AK43" s="173">
        <v>47.027999999999999</v>
      </c>
      <c r="AL43" s="173">
        <v>45.694000000000003</v>
      </c>
      <c r="AM43" s="173">
        <v>51.033999999999999</v>
      </c>
      <c r="AN43" s="173"/>
      <c r="AO43" s="173"/>
      <c r="AP43" s="173"/>
      <c r="AQ43" s="173"/>
      <c r="AR43" s="173"/>
      <c r="AS43" s="173"/>
      <c r="AT43" s="173"/>
      <c r="AU43" s="173"/>
      <c r="AV43" s="173"/>
      <c r="AW43" s="173"/>
      <c r="AX43" s="173"/>
      <c r="AY43" s="173"/>
    </row>
    <row r="44" spans="1:51" ht="15" x14ac:dyDescent="0.25">
      <c r="A44" s="184">
        <v>44652</v>
      </c>
      <c r="B44" s="147"/>
      <c r="C44" s="147"/>
      <c r="D44" s="148">
        <v>85.43</v>
      </c>
      <c r="E44" s="11">
        <v>57.856999999999999</v>
      </c>
      <c r="F44" s="10">
        <v>90.599000000000004</v>
      </c>
      <c r="G44" s="10">
        <v>205.536</v>
      </c>
      <c r="H44" s="10">
        <v>91.825999999999993</v>
      </c>
      <c r="I44" s="10">
        <v>71.614000000000004</v>
      </c>
      <c r="J44" s="10">
        <v>107.9</v>
      </c>
      <c r="K44" s="10">
        <v>88.409000000000006</v>
      </c>
      <c r="L44" s="10">
        <v>58.192</v>
      </c>
      <c r="M44" s="10">
        <v>65.611000000000004</v>
      </c>
      <c r="N44" s="10">
        <v>62.384</v>
      </c>
      <c r="O44" s="10">
        <v>87.869</v>
      </c>
      <c r="P44" s="10">
        <v>60.283999999999999</v>
      </c>
      <c r="Q44" s="10">
        <v>111.955</v>
      </c>
      <c r="R44" s="10">
        <v>89.95</v>
      </c>
      <c r="S44" s="10">
        <v>84.132999999999996</v>
      </c>
      <c r="T44" s="10">
        <v>62.414000000000001</v>
      </c>
      <c r="U44" s="10">
        <v>80.486999999999995</v>
      </c>
      <c r="V44" s="10">
        <v>46.920999999999999</v>
      </c>
      <c r="W44" s="10">
        <v>55.948999999999998</v>
      </c>
      <c r="X44" s="10">
        <v>59.688000000000002</v>
      </c>
      <c r="Y44" s="10">
        <v>105.785</v>
      </c>
      <c r="Z44" s="10">
        <v>71.234999999999999</v>
      </c>
      <c r="AA44" s="10">
        <v>96.698999999999998</v>
      </c>
      <c r="AB44" s="10">
        <v>68.789000000000001</v>
      </c>
      <c r="AC44" s="10">
        <v>32.533999999999999</v>
      </c>
      <c r="AD44" s="10">
        <v>76.998999999999995</v>
      </c>
      <c r="AE44" s="10">
        <v>52.082999999999998</v>
      </c>
      <c r="AF44" s="10">
        <v>55.624000000000002</v>
      </c>
      <c r="AG44" s="10">
        <v>130.53399999999999</v>
      </c>
      <c r="AH44" s="10">
        <v>45.615000000000002</v>
      </c>
      <c r="AI44" s="173">
        <v>68.433000000000007</v>
      </c>
      <c r="AJ44" s="173">
        <v>81.781000000000006</v>
      </c>
      <c r="AK44" s="173">
        <v>55.878999999999998</v>
      </c>
      <c r="AL44" s="173">
        <v>53.402999999999999</v>
      </c>
      <c r="AM44" s="173">
        <v>59.168999999999997</v>
      </c>
      <c r="AN44" s="173"/>
      <c r="AO44" s="173"/>
      <c r="AP44" s="173"/>
      <c r="AQ44" s="173"/>
      <c r="AR44" s="173"/>
      <c r="AS44" s="173"/>
      <c r="AT44" s="173"/>
      <c r="AU44" s="173"/>
      <c r="AV44" s="173"/>
      <c r="AW44" s="173"/>
      <c r="AX44" s="173"/>
      <c r="AY44" s="173"/>
    </row>
    <row r="45" spans="1:51" ht="15" x14ac:dyDescent="0.25">
      <c r="A45" s="184">
        <v>44682</v>
      </c>
      <c r="B45" s="147"/>
      <c r="C45" s="147"/>
      <c r="D45" s="148">
        <v>163.75</v>
      </c>
      <c r="E45" s="11">
        <v>168.83799999999999</v>
      </c>
      <c r="F45" s="10">
        <v>236.65899999999999</v>
      </c>
      <c r="G45" s="10">
        <v>308.63</v>
      </c>
      <c r="H45" s="10">
        <v>276.12200000000001</v>
      </c>
      <c r="I45" s="10">
        <v>116.90300000000001</v>
      </c>
      <c r="J45" s="10">
        <v>138.75200000000001</v>
      </c>
      <c r="K45" s="10">
        <v>86.891000000000005</v>
      </c>
      <c r="L45" s="10">
        <v>91.587999999999994</v>
      </c>
      <c r="M45" s="10">
        <v>152.078</v>
      </c>
      <c r="N45" s="10">
        <v>184.28</v>
      </c>
      <c r="O45" s="10">
        <v>182.749</v>
      </c>
      <c r="P45" s="10">
        <v>57.68</v>
      </c>
      <c r="Q45" s="10">
        <v>153.71100000000001</v>
      </c>
      <c r="R45" s="10">
        <v>338.7</v>
      </c>
      <c r="S45" s="10">
        <v>160.65</v>
      </c>
      <c r="T45" s="10">
        <v>162.905</v>
      </c>
      <c r="U45" s="10">
        <v>171.17599999999999</v>
      </c>
      <c r="V45" s="10">
        <v>102.68600000000001</v>
      </c>
      <c r="W45" s="10">
        <v>49.817999999999998</v>
      </c>
      <c r="X45" s="10">
        <v>58.118000000000002</v>
      </c>
      <c r="Y45" s="10">
        <v>100.43300000000001</v>
      </c>
      <c r="Z45" s="10">
        <v>135.61600000000001</v>
      </c>
      <c r="AA45" s="10">
        <v>232.167</v>
      </c>
      <c r="AB45" s="10">
        <v>170.21899999999999</v>
      </c>
      <c r="AC45" s="10">
        <v>106.414</v>
      </c>
      <c r="AD45" s="10">
        <v>135.08199999999999</v>
      </c>
      <c r="AE45" s="10">
        <v>26.965</v>
      </c>
      <c r="AF45" s="10">
        <v>138.67500000000001</v>
      </c>
      <c r="AG45" s="10">
        <v>178.61099999999999</v>
      </c>
      <c r="AH45" s="10">
        <v>70.635000000000005</v>
      </c>
      <c r="AI45" s="173">
        <v>169.92400000000001</v>
      </c>
      <c r="AJ45" s="173">
        <v>182.941</v>
      </c>
      <c r="AK45" s="173">
        <v>106.056</v>
      </c>
      <c r="AL45" s="173">
        <v>200.07</v>
      </c>
      <c r="AM45" s="173">
        <v>136.851</v>
      </c>
      <c r="AN45" s="173"/>
      <c r="AO45" s="173"/>
      <c r="AP45" s="173"/>
      <c r="AQ45" s="173"/>
      <c r="AR45" s="173"/>
      <c r="AS45" s="173"/>
      <c r="AT45" s="173"/>
      <c r="AU45" s="173"/>
      <c r="AV45" s="173"/>
      <c r="AW45" s="173"/>
      <c r="AX45" s="173"/>
      <c r="AY45" s="173"/>
    </row>
    <row r="46" spans="1:51" ht="15" x14ac:dyDescent="0.25">
      <c r="A46" s="184">
        <v>44713</v>
      </c>
      <c r="B46" s="147"/>
      <c r="C46" s="147"/>
      <c r="D46" s="148">
        <v>299.23</v>
      </c>
      <c r="E46" s="11">
        <v>387.154</v>
      </c>
      <c r="F46" s="10">
        <v>205.072</v>
      </c>
      <c r="G46" s="10">
        <v>872.56299999999999</v>
      </c>
      <c r="H46" s="10">
        <v>199.45599999999999</v>
      </c>
      <c r="I46" s="10">
        <v>131.30099999999999</v>
      </c>
      <c r="J46" s="10">
        <v>248.58699999999999</v>
      </c>
      <c r="K46" s="10">
        <v>257.82900000000001</v>
      </c>
      <c r="L46" s="10">
        <v>366.298</v>
      </c>
      <c r="M46" s="10">
        <v>58.290999999999997</v>
      </c>
      <c r="N46" s="10">
        <v>348.26900000000001</v>
      </c>
      <c r="O46" s="10">
        <v>159.315</v>
      </c>
      <c r="P46" s="10">
        <v>396.50799999999998</v>
      </c>
      <c r="Q46" s="10">
        <v>580.34199999999998</v>
      </c>
      <c r="R46" s="10">
        <v>711.26599999999996</v>
      </c>
      <c r="S46" s="10">
        <v>309.709</v>
      </c>
      <c r="T46" s="10">
        <v>533.90300000000002</v>
      </c>
      <c r="U46" s="10">
        <v>219.34100000000001</v>
      </c>
      <c r="V46" s="10">
        <v>120.565</v>
      </c>
      <c r="W46" s="10">
        <v>187.613</v>
      </c>
      <c r="X46" s="10">
        <v>218.19399999999999</v>
      </c>
      <c r="Y46" s="10">
        <v>243.36199999999999</v>
      </c>
      <c r="Z46" s="10">
        <v>359.64600000000002</v>
      </c>
      <c r="AA46" s="10">
        <v>279.93900000000002</v>
      </c>
      <c r="AB46" s="10">
        <v>68.463999999999999</v>
      </c>
      <c r="AC46" s="10">
        <v>270.24099999999999</v>
      </c>
      <c r="AD46" s="10">
        <v>445.65899999999999</v>
      </c>
      <c r="AE46" s="10">
        <v>200.08500000000001</v>
      </c>
      <c r="AF46" s="10">
        <v>374.54</v>
      </c>
      <c r="AG46" s="10">
        <v>208.024</v>
      </c>
      <c r="AH46" s="10">
        <v>95.826999999999998</v>
      </c>
      <c r="AI46" s="173">
        <v>444.589</v>
      </c>
      <c r="AJ46" s="173">
        <v>296.45600000000002</v>
      </c>
      <c r="AK46" s="173">
        <v>176.346</v>
      </c>
      <c r="AL46" s="173">
        <v>435.06900000000002</v>
      </c>
      <c r="AM46" s="173">
        <v>553.89700000000005</v>
      </c>
      <c r="AN46" s="173"/>
      <c r="AO46" s="173"/>
      <c r="AP46" s="173"/>
      <c r="AQ46" s="173"/>
      <c r="AR46" s="173"/>
      <c r="AS46" s="173"/>
      <c r="AT46" s="173"/>
      <c r="AU46" s="173"/>
      <c r="AV46" s="173"/>
      <c r="AW46" s="173"/>
      <c r="AX46" s="173"/>
      <c r="AY46" s="173"/>
    </row>
    <row r="47" spans="1:51" ht="15" x14ac:dyDescent="0.25">
      <c r="A47" s="184">
        <v>44743</v>
      </c>
      <c r="B47" s="147"/>
      <c r="C47" s="147"/>
      <c r="D47" s="148">
        <v>177.52</v>
      </c>
      <c r="E47" s="11">
        <v>240.42599999999999</v>
      </c>
      <c r="F47" s="10">
        <v>81.754000000000005</v>
      </c>
      <c r="G47" s="10">
        <v>316.09300000000002</v>
      </c>
      <c r="H47" s="10">
        <v>86.048000000000002</v>
      </c>
      <c r="I47" s="10">
        <v>25.681000000000001</v>
      </c>
      <c r="J47" s="10">
        <v>148.29400000000001</v>
      </c>
      <c r="K47" s="10">
        <v>167.75200000000001</v>
      </c>
      <c r="L47" s="10">
        <v>179.244</v>
      </c>
      <c r="M47" s="10">
        <v>32.034999999999997</v>
      </c>
      <c r="N47" s="10">
        <v>225.95599999999999</v>
      </c>
      <c r="O47" s="10">
        <v>31.353000000000002</v>
      </c>
      <c r="P47" s="10">
        <v>423.82</v>
      </c>
      <c r="Q47" s="10">
        <v>285.56</v>
      </c>
      <c r="R47" s="10">
        <v>314.96499999999997</v>
      </c>
      <c r="S47" s="10">
        <v>355.78699999999998</v>
      </c>
      <c r="T47" s="10">
        <v>334.85599999999999</v>
      </c>
      <c r="U47" s="10">
        <v>66.054000000000002</v>
      </c>
      <c r="V47" s="10">
        <v>31.821000000000002</v>
      </c>
      <c r="W47" s="10">
        <v>80.078000000000003</v>
      </c>
      <c r="X47" s="10">
        <v>77.489000000000004</v>
      </c>
      <c r="Y47" s="10">
        <v>168.22200000000001</v>
      </c>
      <c r="Z47" s="10">
        <v>258.46100000000001</v>
      </c>
      <c r="AA47" s="10">
        <v>79.009</v>
      </c>
      <c r="AB47" s="10">
        <v>12.455</v>
      </c>
      <c r="AC47" s="10">
        <v>193.357</v>
      </c>
      <c r="AD47" s="10">
        <v>347.99</v>
      </c>
      <c r="AE47" s="10">
        <v>179.79499999999999</v>
      </c>
      <c r="AF47" s="10">
        <v>619.77</v>
      </c>
      <c r="AG47" s="10">
        <v>73.302000000000007</v>
      </c>
      <c r="AH47" s="10">
        <v>37.368000000000002</v>
      </c>
      <c r="AI47" s="173">
        <v>288.86500000000001</v>
      </c>
      <c r="AJ47" s="173">
        <v>138.845</v>
      </c>
      <c r="AK47" s="173">
        <v>70.061999999999998</v>
      </c>
      <c r="AL47" s="173">
        <v>461.608</v>
      </c>
      <c r="AM47" s="173">
        <v>411.553</v>
      </c>
      <c r="AN47" s="173"/>
      <c r="AO47" s="173"/>
      <c r="AP47" s="173"/>
      <c r="AQ47" s="173"/>
      <c r="AR47" s="173"/>
      <c r="AS47" s="173"/>
      <c r="AT47" s="173"/>
      <c r="AU47" s="173"/>
      <c r="AV47" s="173"/>
      <c r="AW47" s="173"/>
      <c r="AX47" s="173"/>
      <c r="AY47" s="173"/>
    </row>
    <row r="48" spans="1:51" ht="15" x14ac:dyDescent="0.25">
      <c r="A48" s="184">
        <v>44774</v>
      </c>
      <c r="B48" s="147"/>
      <c r="C48" s="147"/>
      <c r="D48" s="148">
        <v>76.510000000000005</v>
      </c>
      <c r="E48" s="11">
        <v>87.914000000000001</v>
      </c>
      <c r="F48" s="10">
        <v>43.417999999999999</v>
      </c>
      <c r="G48" s="10">
        <v>111.89</v>
      </c>
      <c r="H48" s="10">
        <v>60.158999999999999</v>
      </c>
      <c r="I48" s="10">
        <v>24.847999999999999</v>
      </c>
      <c r="J48" s="10">
        <v>58.731999999999999</v>
      </c>
      <c r="K48" s="10">
        <v>55.774000000000001</v>
      </c>
      <c r="L48" s="10">
        <v>76.046999999999997</v>
      </c>
      <c r="M48" s="10">
        <v>20.826000000000001</v>
      </c>
      <c r="N48" s="10">
        <v>178.25800000000001</v>
      </c>
      <c r="O48" s="10">
        <v>27.161000000000001</v>
      </c>
      <c r="P48" s="10">
        <v>150.86099999999999</v>
      </c>
      <c r="Q48" s="10">
        <v>91.025999999999996</v>
      </c>
      <c r="R48" s="10">
        <v>151.822</v>
      </c>
      <c r="S48" s="10">
        <v>120.889</v>
      </c>
      <c r="T48" s="10">
        <v>116.708</v>
      </c>
      <c r="U48" s="10">
        <v>38.295999999999999</v>
      </c>
      <c r="V48" s="10">
        <v>21.437000000000001</v>
      </c>
      <c r="W48" s="10">
        <v>34.247999999999998</v>
      </c>
      <c r="X48" s="10">
        <v>34.829000000000001</v>
      </c>
      <c r="Y48" s="10">
        <v>66.75</v>
      </c>
      <c r="Z48" s="10">
        <v>83.953000000000003</v>
      </c>
      <c r="AA48" s="10">
        <v>45.902999999999999</v>
      </c>
      <c r="AB48" s="10">
        <v>28.725000000000001</v>
      </c>
      <c r="AC48" s="10">
        <v>61.651000000000003</v>
      </c>
      <c r="AD48" s="10">
        <v>108.613</v>
      </c>
      <c r="AE48" s="10">
        <v>59.628</v>
      </c>
      <c r="AF48" s="10">
        <v>183.70400000000001</v>
      </c>
      <c r="AG48" s="10">
        <v>38.645000000000003</v>
      </c>
      <c r="AH48" s="10">
        <v>24.324999999999999</v>
      </c>
      <c r="AI48" s="173">
        <v>97.991</v>
      </c>
      <c r="AJ48" s="173">
        <v>53.787999999999997</v>
      </c>
      <c r="AK48" s="173">
        <v>33.402000000000001</v>
      </c>
      <c r="AL48" s="173">
        <v>179.739</v>
      </c>
      <c r="AM48" s="173">
        <v>164.828</v>
      </c>
      <c r="AN48" s="173"/>
      <c r="AO48" s="173"/>
      <c r="AP48" s="173"/>
      <c r="AQ48" s="173"/>
      <c r="AR48" s="173"/>
      <c r="AS48" s="173"/>
      <c r="AT48" s="173"/>
      <c r="AU48" s="173"/>
      <c r="AV48" s="173"/>
      <c r="AW48" s="173"/>
      <c r="AX48" s="173"/>
      <c r="AY48" s="173"/>
    </row>
    <row r="49" spans="1:1005" ht="15" x14ac:dyDescent="0.25">
      <c r="A49" s="184">
        <v>44805</v>
      </c>
      <c r="B49" s="147"/>
      <c r="C49" s="147"/>
      <c r="D49" s="148">
        <v>45.87</v>
      </c>
      <c r="E49" s="11">
        <v>65.311000000000007</v>
      </c>
      <c r="F49" s="10">
        <v>44.399000000000001</v>
      </c>
      <c r="G49" s="10">
        <v>66.766000000000005</v>
      </c>
      <c r="H49" s="10">
        <v>40.838000000000001</v>
      </c>
      <c r="I49" s="10">
        <v>22.968</v>
      </c>
      <c r="J49" s="10">
        <v>45.302999999999997</v>
      </c>
      <c r="K49" s="10">
        <v>41.756999999999998</v>
      </c>
      <c r="L49" s="10">
        <v>61.015000000000001</v>
      </c>
      <c r="M49" s="10">
        <v>24.619</v>
      </c>
      <c r="N49" s="10">
        <v>68.775999999999996</v>
      </c>
      <c r="O49" s="10">
        <v>25.957999999999998</v>
      </c>
      <c r="P49" s="10">
        <v>63.482999999999997</v>
      </c>
      <c r="Q49" s="10">
        <v>55.033000000000001</v>
      </c>
      <c r="R49" s="10">
        <v>95.78</v>
      </c>
      <c r="S49" s="10">
        <v>57.476999999999997</v>
      </c>
      <c r="T49" s="10">
        <v>79.004999999999995</v>
      </c>
      <c r="U49" s="10">
        <v>43.02</v>
      </c>
      <c r="V49" s="10">
        <v>20.451000000000001</v>
      </c>
      <c r="W49" s="10">
        <v>34.673999999999999</v>
      </c>
      <c r="X49" s="10">
        <v>34.557000000000002</v>
      </c>
      <c r="Y49" s="10">
        <v>53.972000000000001</v>
      </c>
      <c r="Z49" s="10">
        <v>47.276000000000003</v>
      </c>
      <c r="AA49" s="10">
        <v>37.234000000000002</v>
      </c>
      <c r="AB49" s="10">
        <v>26.734000000000002</v>
      </c>
      <c r="AC49" s="10">
        <v>46.218000000000004</v>
      </c>
      <c r="AD49" s="10">
        <v>52.469000000000001</v>
      </c>
      <c r="AE49" s="10">
        <v>39.496000000000002</v>
      </c>
      <c r="AF49" s="10">
        <v>79.846999999999994</v>
      </c>
      <c r="AG49" s="10">
        <v>30.72</v>
      </c>
      <c r="AH49" s="10">
        <v>30.734999999999999</v>
      </c>
      <c r="AI49" s="173">
        <v>66.769000000000005</v>
      </c>
      <c r="AJ49" s="173">
        <v>40.787999999999997</v>
      </c>
      <c r="AK49" s="173">
        <v>24.016999999999999</v>
      </c>
      <c r="AL49" s="173">
        <v>93.64</v>
      </c>
      <c r="AM49" s="173">
        <v>85.33</v>
      </c>
      <c r="AN49" s="173"/>
      <c r="AO49" s="173"/>
      <c r="AP49" s="173"/>
      <c r="AQ49" s="173"/>
      <c r="AR49" s="173"/>
      <c r="AS49" s="173"/>
      <c r="AT49" s="173"/>
      <c r="AU49" s="173"/>
      <c r="AV49" s="173"/>
      <c r="AW49" s="173"/>
      <c r="AX49" s="173"/>
      <c r="AY49" s="173"/>
    </row>
    <row r="50" spans="1:1005" ht="15" x14ac:dyDescent="0.25">
      <c r="A50" s="184">
        <v>44835</v>
      </c>
      <c r="B50" s="147"/>
      <c r="C50" s="147"/>
      <c r="D50" s="148">
        <v>48.63</v>
      </c>
      <c r="E50" s="11">
        <v>70.043000000000006</v>
      </c>
      <c r="F50" s="10">
        <v>47.911000000000001</v>
      </c>
      <c r="G50" s="10">
        <v>69.415999999999997</v>
      </c>
      <c r="H50" s="10">
        <v>33.753</v>
      </c>
      <c r="I50" s="10">
        <v>24.221</v>
      </c>
      <c r="J50" s="10">
        <v>41.286999999999999</v>
      </c>
      <c r="K50" s="10">
        <v>47.491</v>
      </c>
      <c r="L50" s="10">
        <v>40.630000000000003</v>
      </c>
      <c r="M50" s="10">
        <v>23.364000000000001</v>
      </c>
      <c r="N50" s="10">
        <v>52.762</v>
      </c>
      <c r="O50" s="10">
        <v>36.936</v>
      </c>
      <c r="P50" s="10">
        <v>54.555999999999997</v>
      </c>
      <c r="Q50" s="10">
        <v>52.002000000000002</v>
      </c>
      <c r="R50" s="10">
        <v>82.591999999999999</v>
      </c>
      <c r="S50" s="10">
        <v>54.906999999999996</v>
      </c>
      <c r="T50" s="10">
        <v>52.091999999999999</v>
      </c>
      <c r="U50" s="10">
        <v>40.039000000000001</v>
      </c>
      <c r="V50" s="10">
        <v>22.858000000000001</v>
      </c>
      <c r="W50" s="10">
        <v>35.345999999999997</v>
      </c>
      <c r="X50" s="10">
        <v>28.059000000000001</v>
      </c>
      <c r="Y50" s="10">
        <v>48.780999999999999</v>
      </c>
      <c r="Z50" s="10">
        <v>46.395000000000003</v>
      </c>
      <c r="AA50" s="10">
        <v>53.804000000000002</v>
      </c>
      <c r="AB50" s="10">
        <v>43.545999999999999</v>
      </c>
      <c r="AC50" s="10">
        <v>39.911000000000001</v>
      </c>
      <c r="AD50" s="10">
        <v>51.765000000000001</v>
      </c>
      <c r="AE50" s="10">
        <v>33.052999999999997</v>
      </c>
      <c r="AF50" s="10">
        <v>66.921000000000006</v>
      </c>
      <c r="AG50" s="10">
        <v>31.984999999999999</v>
      </c>
      <c r="AH50" s="10">
        <v>34.918999999999997</v>
      </c>
      <c r="AI50" s="173">
        <v>116.383</v>
      </c>
      <c r="AJ50" s="173">
        <v>39.024999999999999</v>
      </c>
      <c r="AK50" s="173">
        <v>31.85</v>
      </c>
      <c r="AL50" s="173">
        <v>110.078</v>
      </c>
      <c r="AM50" s="173">
        <v>81.158000000000001</v>
      </c>
      <c r="AN50" s="173"/>
      <c r="AO50" s="173"/>
      <c r="AP50" s="173"/>
      <c r="AQ50" s="173"/>
      <c r="AR50" s="173"/>
      <c r="AS50" s="173"/>
      <c r="AT50" s="173"/>
      <c r="AU50" s="173"/>
      <c r="AV50" s="173"/>
      <c r="AW50" s="173"/>
      <c r="AX50" s="173"/>
      <c r="AY50" s="173"/>
    </row>
    <row r="51" spans="1:1005" ht="15" x14ac:dyDescent="0.25">
      <c r="A51" s="184">
        <v>44866</v>
      </c>
      <c r="B51" s="147"/>
      <c r="C51" s="147"/>
      <c r="D51" s="148">
        <v>42.1</v>
      </c>
      <c r="E51" s="11">
        <v>46.774999999999999</v>
      </c>
      <c r="F51" s="10">
        <v>45.027999999999999</v>
      </c>
      <c r="G51" s="10">
        <v>59.023000000000003</v>
      </c>
      <c r="H51" s="10">
        <v>33.901000000000003</v>
      </c>
      <c r="I51" s="10">
        <v>27.02</v>
      </c>
      <c r="J51" s="10">
        <v>36.351999999999997</v>
      </c>
      <c r="K51" s="10">
        <v>41.165999999999997</v>
      </c>
      <c r="L51" s="10">
        <v>40.817</v>
      </c>
      <c r="M51" s="10">
        <v>25.323</v>
      </c>
      <c r="N51" s="10">
        <v>43.994999999999997</v>
      </c>
      <c r="O51" s="10">
        <v>34.28</v>
      </c>
      <c r="P51" s="10">
        <v>48.036999999999999</v>
      </c>
      <c r="Q51" s="10">
        <v>50.116</v>
      </c>
      <c r="R51" s="10">
        <v>56.951000000000001</v>
      </c>
      <c r="S51" s="10">
        <v>44.585000000000001</v>
      </c>
      <c r="T51" s="10">
        <v>45.588999999999999</v>
      </c>
      <c r="U51" s="10">
        <v>35.747999999999998</v>
      </c>
      <c r="V51" s="10">
        <v>31.984999999999999</v>
      </c>
      <c r="W51" s="10">
        <v>30.702999999999999</v>
      </c>
      <c r="X51" s="10">
        <v>29.37</v>
      </c>
      <c r="Y51" s="10">
        <v>48.244</v>
      </c>
      <c r="Z51" s="10">
        <v>41.581000000000003</v>
      </c>
      <c r="AA51" s="10">
        <v>40.723999999999997</v>
      </c>
      <c r="AB51" s="10">
        <v>36.886000000000003</v>
      </c>
      <c r="AC51" s="10">
        <v>41.417000000000002</v>
      </c>
      <c r="AD51" s="10">
        <v>48.027999999999999</v>
      </c>
      <c r="AE51" s="10">
        <v>34.034999999999997</v>
      </c>
      <c r="AF51" s="10">
        <v>56.353999999999999</v>
      </c>
      <c r="AG51" s="10">
        <v>38.378999999999998</v>
      </c>
      <c r="AH51" s="10">
        <v>30.073</v>
      </c>
      <c r="AI51" s="173">
        <v>60.652999999999999</v>
      </c>
      <c r="AJ51" s="173">
        <v>37.798000000000002</v>
      </c>
      <c r="AK51" s="173">
        <v>35.948999999999998</v>
      </c>
      <c r="AL51" s="173">
        <v>61.987000000000002</v>
      </c>
      <c r="AM51" s="173">
        <v>63.417000000000002</v>
      </c>
      <c r="AN51" s="173"/>
      <c r="AO51" s="173"/>
      <c r="AP51" s="173"/>
      <c r="AQ51" s="173"/>
      <c r="AR51" s="173"/>
      <c r="AS51" s="173"/>
      <c r="AT51" s="173"/>
      <c r="AU51" s="173"/>
      <c r="AV51" s="173"/>
      <c r="AW51" s="173"/>
      <c r="AX51" s="173"/>
      <c r="AY51" s="173"/>
    </row>
    <row r="52" spans="1:1005" ht="15" x14ac:dyDescent="0.25">
      <c r="A52" s="184">
        <v>44896</v>
      </c>
      <c r="B52" s="147"/>
      <c r="C52" s="147"/>
      <c r="D52" s="148">
        <v>31.99</v>
      </c>
      <c r="E52" s="11">
        <v>38.542999999999999</v>
      </c>
      <c r="F52" s="10">
        <v>32.265000000000001</v>
      </c>
      <c r="G52" s="10">
        <v>47.453000000000003</v>
      </c>
      <c r="H52" s="10">
        <v>30.141999999999999</v>
      </c>
      <c r="I52" s="10">
        <v>23.49</v>
      </c>
      <c r="J52" s="10">
        <v>31.128</v>
      </c>
      <c r="K52" s="10">
        <v>32.908999999999999</v>
      </c>
      <c r="L52" s="10">
        <v>35.335999999999999</v>
      </c>
      <c r="M52" s="10">
        <v>21.797999999999998</v>
      </c>
      <c r="N52" s="10">
        <v>37.244999999999997</v>
      </c>
      <c r="O52" s="10">
        <v>27.474</v>
      </c>
      <c r="P52" s="10">
        <v>46.74</v>
      </c>
      <c r="Q52" s="10">
        <v>46.116999999999997</v>
      </c>
      <c r="R52" s="10">
        <v>46.622999999999998</v>
      </c>
      <c r="S52" s="10">
        <v>39.433999999999997</v>
      </c>
      <c r="T52" s="10">
        <v>39.755000000000003</v>
      </c>
      <c r="U52" s="10">
        <v>29.571999999999999</v>
      </c>
      <c r="V52" s="10">
        <v>24.52</v>
      </c>
      <c r="W52" s="10">
        <v>25.332000000000001</v>
      </c>
      <c r="X52" s="10">
        <v>25.088000000000001</v>
      </c>
      <c r="Y52" s="10">
        <v>34.656999999999996</v>
      </c>
      <c r="Z52" s="10">
        <v>36.414999999999999</v>
      </c>
      <c r="AA52" s="10">
        <v>35.545000000000002</v>
      </c>
      <c r="AB52" s="10">
        <v>27.010999999999999</v>
      </c>
      <c r="AC52" s="10">
        <v>32.945999999999998</v>
      </c>
      <c r="AD52" s="10">
        <v>38.81</v>
      </c>
      <c r="AE52" s="10">
        <v>28.687999999999999</v>
      </c>
      <c r="AF52" s="10">
        <v>46.152999999999999</v>
      </c>
      <c r="AG52" s="10">
        <v>32.338000000000001</v>
      </c>
      <c r="AH52" s="10">
        <v>23.934999999999999</v>
      </c>
      <c r="AI52" s="173">
        <v>46.073999999999998</v>
      </c>
      <c r="AJ52" s="173">
        <v>34.878</v>
      </c>
      <c r="AK52" s="173">
        <v>31.808</v>
      </c>
      <c r="AL52" s="173">
        <v>48.335000000000001</v>
      </c>
      <c r="AM52" s="173">
        <v>47.954999999999998</v>
      </c>
      <c r="AN52" s="173"/>
      <c r="AO52" s="173"/>
      <c r="AP52" s="173"/>
      <c r="AQ52" s="173"/>
      <c r="AR52" s="173"/>
      <c r="AS52" s="173"/>
      <c r="AT52" s="173"/>
      <c r="AU52" s="173"/>
      <c r="AV52" s="173"/>
      <c r="AW52" s="173"/>
      <c r="AX52" s="173"/>
      <c r="AY52" s="173"/>
    </row>
    <row r="53" spans="1:1005" ht="15" x14ac:dyDescent="0.25">
      <c r="A53" s="184">
        <v>44927</v>
      </c>
      <c r="B53" s="147"/>
      <c r="C53" s="147"/>
      <c r="D53" s="148">
        <v>30.31</v>
      </c>
      <c r="E53" s="11">
        <v>33.341999999999999</v>
      </c>
      <c r="F53" s="10">
        <v>27.77</v>
      </c>
      <c r="G53" s="10">
        <v>40.938000000000002</v>
      </c>
      <c r="H53" s="10">
        <v>26.427</v>
      </c>
      <c r="I53" s="10">
        <v>20.64</v>
      </c>
      <c r="J53" s="10">
        <v>27.053999999999998</v>
      </c>
      <c r="K53" s="10">
        <v>27.863</v>
      </c>
      <c r="L53" s="10">
        <v>30.391999999999999</v>
      </c>
      <c r="M53" s="10">
        <v>19.619</v>
      </c>
      <c r="N53" s="10">
        <v>32.466000000000001</v>
      </c>
      <c r="O53" s="10">
        <v>23.928999999999998</v>
      </c>
      <c r="P53" s="10">
        <v>36.920999999999999</v>
      </c>
      <c r="Q53" s="10">
        <v>45.442999999999998</v>
      </c>
      <c r="R53" s="10">
        <v>40.222000000000001</v>
      </c>
      <c r="S53" s="10">
        <v>33.582999999999998</v>
      </c>
      <c r="T53" s="10">
        <v>34.908000000000001</v>
      </c>
      <c r="U53" s="10">
        <v>25.777000000000001</v>
      </c>
      <c r="V53" s="10">
        <v>20.335999999999999</v>
      </c>
      <c r="W53" s="10">
        <v>22.065999999999999</v>
      </c>
      <c r="X53" s="10">
        <v>22.323</v>
      </c>
      <c r="Y53" s="10">
        <v>29.201000000000001</v>
      </c>
      <c r="Z53" s="10">
        <v>35.698</v>
      </c>
      <c r="AA53" s="10">
        <v>32.607999999999997</v>
      </c>
      <c r="AB53" s="10">
        <v>22.404</v>
      </c>
      <c r="AC53" s="10">
        <v>30.117000000000001</v>
      </c>
      <c r="AD53" s="10">
        <v>33.341000000000001</v>
      </c>
      <c r="AE53" s="10">
        <v>25.931000000000001</v>
      </c>
      <c r="AF53" s="10">
        <v>41.228999999999999</v>
      </c>
      <c r="AG53" s="10">
        <v>27.39</v>
      </c>
      <c r="AH53" s="10">
        <v>21.167999999999999</v>
      </c>
      <c r="AI53" s="173">
        <v>41.646999999999998</v>
      </c>
      <c r="AJ53" s="173">
        <v>38.179000000000002</v>
      </c>
      <c r="AK53" s="173">
        <v>29.006</v>
      </c>
      <c r="AL53" s="173">
        <v>42.905000000000001</v>
      </c>
      <c r="AM53" s="173">
        <v>41.39</v>
      </c>
      <c r="AN53" s="173"/>
      <c r="AO53" s="173"/>
      <c r="AP53" s="173"/>
      <c r="AQ53" s="173"/>
      <c r="AR53" s="173"/>
      <c r="AS53" s="173"/>
      <c r="AT53" s="173"/>
      <c r="AU53" s="173"/>
      <c r="AV53" s="173"/>
      <c r="AW53" s="173"/>
      <c r="AX53" s="173"/>
      <c r="AY53" s="173"/>
    </row>
    <row r="54" spans="1:1005" ht="15" x14ac:dyDescent="0.25">
      <c r="A54" s="184">
        <v>44958</v>
      </c>
      <c r="B54" s="147"/>
      <c r="C54" s="147"/>
      <c r="D54" s="148">
        <v>27.66</v>
      </c>
      <c r="E54" s="11">
        <v>28.832999999999998</v>
      </c>
      <c r="F54" s="10">
        <v>63.247</v>
      </c>
      <c r="G54" s="10">
        <v>36.064999999999998</v>
      </c>
      <c r="H54" s="10">
        <v>22.579000000000001</v>
      </c>
      <c r="I54" s="10">
        <v>19.661000000000001</v>
      </c>
      <c r="J54" s="10">
        <v>24.021999999999998</v>
      </c>
      <c r="K54" s="10">
        <v>27.873999999999999</v>
      </c>
      <c r="L54" s="10">
        <v>26.295999999999999</v>
      </c>
      <c r="M54" s="10">
        <v>18.401</v>
      </c>
      <c r="N54" s="10">
        <v>27.411000000000001</v>
      </c>
      <c r="O54" s="10">
        <v>31.390999999999998</v>
      </c>
      <c r="P54" s="10">
        <v>39.811</v>
      </c>
      <c r="Q54" s="10">
        <v>36.637</v>
      </c>
      <c r="R54" s="10">
        <v>33.576000000000001</v>
      </c>
      <c r="S54" s="10">
        <v>30.259</v>
      </c>
      <c r="T54" s="10">
        <v>33.637999999999998</v>
      </c>
      <c r="U54" s="10">
        <v>22.472000000000001</v>
      </c>
      <c r="V54" s="10">
        <v>17.736000000000001</v>
      </c>
      <c r="W54" s="10">
        <v>27.657</v>
      </c>
      <c r="X54" s="10">
        <v>20.637</v>
      </c>
      <c r="Y54" s="10">
        <v>25.710999999999999</v>
      </c>
      <c r="Z54" s="10">
        <v>29.864999999999998</v>
      </c>
      <c r="AA54" s="10">
        <v>29.837</v>
      </c>
      <c r="AB54" s="10">
        <v>19.059999999999999</v>
      </c>
      <c r="AC54" s="10">
        <v>28.103000000000002</v>
      </c>
      <c r="AD54" s="10">
        <v>28.013999999999999</v>
      </c>
      <c r="AE54" s="10">
        <v>24.303999999999998</v>
      </c>
      <c r="AF54" s="10">
        <v>36.886000000000003</v>
      </c>
      <c r="AG54" s="10">
        <v>23.931000000000001</v>
      </c>
      <c r="AH54" s="10">
        <v>25.402999999999999</v>
      </c>
      <c r="AI54" s="173">
        <v>43.764000000000003</v>
      </c>
      <c r="AJ54" s="173">
        <v>32.183999999999997</v>
      </c>
      <c r="AK54" s="173">
        <v>28.481000000000002</v>
      </c>
      <c r="AL54" s="173">
        <v>37.054000000000002</v>
      </c>
      <c r="AM54" s="173">
        <v>34.965000000000003</v>
      </c>
      <c r="AN54" s="173"/>
      <c r="AO54" s="173"/>
      <c r="AP54" s="173"/>
      <c r="AQ54" s="173"/>
      <c r="AR54" s="173"/>
      <c r="AS54" s="173"/>
      <c r="AT54" s="173"/>
      <c r="AU54" s="173"/>
      <c r="AV54" s="173"/>
      <c r="AW54" s="173"/>
      <c r="AX54" s="173"/>
      <c r="AY54" s="173"/>
    </row>
    <row r="55" spans="1:1005" ht="15" x14ac:dyDescent="0.25">
      <c r="A55" s="184">
        <v>44986</v>
      </c>
      <c r="B55" s="147"/>
      <c r="C55" s="147"/>
      <c r="D55" s="148">
        <v>52.6</v>
      </c>
      <c r="E55" s="11">
        <v>37.064999999999998</v>
      </c>
      <c r="F55" s="10">
        <v>123.128</v>
      </c>
      <c r="G55" s="10">
        <v>50.892000000000003</v>
      </c>
      <c r="H55" s="10">
        <v>36.076999999999998</v>
      </c>
      <c r="I55" s="10">
        <v>52.923000000000002</v>
      </c>
      <c r="J55" s="10">
        <v>42.758000000000003</v>
      </c>
      <c r="K55" s="10">
        <v>35.433999999999997</v>
      </c>
      <c r="L55" s="10">
        <v>47.948</v>
      </c>
      <c r="M55" s="10">
        <v>40.606000000000002</v>
      </c>
      <c r="N55" s="10">
        <v>49.302</v>
      </c>
      <c r="O55" s="10">
        <v>61.418999999999997</v>
      </c>
      <c r="P55" s="10">
        <v>56.116</v>
      </c>
      <c r="Q55" s="10">
        <v>61.093000000000004</v>
      </c>
      <c r="R55" s="10">
        <v>52.686</v>
      </c>
      <c r="S55" s="10">
        <v>47.594000000000001</v>
      </c>
      <c r="T55" s="10">
        <v>43.563000000000002</v>
      </c>
      <c r="U55" s="10">
        <v>36.185000000000002</v>
      </c>
      <c r="V55" s="10">
        <v>26.597000000000001</v>
      </c>
      <c r="W55" s="10">
        <v>36.143000000000001</v>
      </c>
      <c r="X55" s="10">
        <v>50.512999999999998</v>
      </c>
      <c r="Y55" s="10">
        <v>47.09</v>
      </c>
      <c r="Z55" s="10">
        <v>38.636000000000003</v>
      </c>
      <c r="AA55" s="10">
        <v>64.918999999999997</v>
      </c>
      <c r="AB55" s="10">
        <v>27.212</v>
      </c>
      <c r="AC55" s="10">
        <v>47.68</v>
      </c>
      <c r="AD55" s="10">
        <v>38.207999999999998</v>
      </c>
      <c r="AE55" s="10">
        <v>32.232999999999997</v>
      </c>
      <c r="AF55" s="10">
        <v>64.617000000000004</v>
      </c>
      <c r="AG55" s="10">
        <v>38.451000000000001</v>
      </c>
      <c r="AH55" s="10">
        <v>38.869999999999997</v>
      </c>
      <c r="AI55" s="173">
        <v>73.361999999999995</v>
      </c>
      <c r="AJ55" s="173">
        <v>46.823999999999998</v>
      </c>
      <c r="AK55" s="173">
        <v>45.656999999999996</v>
      </c>
      <c r="AL55" s="173">
        <v>51.097000000000001</v>
      </c>
      <c r="AM55" s="173">
        <v>44.442</v>
      </c>
      <c r="AN55" s="173"/>
      <c r="AO55" s="173"/>
      <c r="AP55" s="173"/>
      <c r="AQ55" s="173"/>
      <c r="AR55" s="173"/>
      <c r="AS55" s="173"/>
      <c r="AT55" s="173"/>
      <c r="AU55" s="173"/>
      <c r="AV55" s="173"/>
      <c r="AW55" s="173"/>
      <c r="AX55" s="173"/>
      <c r="AY55" s="173"/>
    </row>
    <row r="56" spans="1:1005" ht="15" x14ac:dyDescent="0.25">
      <c r="A56" s="184">
        <v>45017</v>
      </c>
      <c r="B56" s="147"/>
      <c r="C56" s="147"/>
      <c r="D56" s="148">
        <v>85.43</v>
      </c>
      <c r="E56" s="11">
        <v>90.629000000000005</v>
      </c>
      <c r="F56" s="10">
        <v>205.81299999999999</v>
      </c>
      <c r="G56" s="10">
        <v>91.891000000000005</v>
      </c>
      <c r="H56" s="10">
        <v>70.007000000000005</v>
      </c>
      <c r="I56" s="10">
        <v>108.139</v>
      </c>
      <c r="J56" s="10">
        <v>88.58</v>
      </c>
      <c r="K56" s="10">
        <v>58.09</v>
      </c>
      <c r="L56" s="10">
        <v>63.972000000000001</v>
      </c>
      <c r="M56" s="10">
        <v>62.359000000000002</v>
      </c>
      <c r="N56" s="10">
        <v>87.914000000000001</v>
      </c>
      <c r="O56" s="10">
        <v>60.362000000000002</v>
      </c>
      <c r="P56" s="10">
        <v>110.163</v>
      </c>
      <c r="Q56" s="10">
        <v>89.953999999999994</v>
      </c>
      <c r="R56" s="10">
        <v>84.11</v>
      </c>
      <c r="S56" s="10">
        <v>62.448999999999998</v>
      </c>
      <c r="T56" s="10">
        <v>78.158000000000001</v>
      </c>
      <c r="U56" s="10">
        <v>46.948999999999998</v>
      </c>
      <c r="V56" s="10">
        <v>55.951999999999998</v>
      </c>
      <c r="W56" s="10">
        <v>59.677</v>
      </c>
      <c r="X56" s="10">
        <v>105.467</v>
      </c>
      <c r="Y56" s="10">
        <v>71.138000000000005</v>
      </c>
      <c r="Z56" s="10">
        <v>96.650999999999996</v>
      </c>
      <c r="AA56" s="10">
        <v>68.793999999999997</v>
      </c>
      <c r="AB56" s="10">
        <v>32.076999999999998</v>
      </c>
      <c r="AC56" s="10">
        <v>77.015000000000001</v>
      </c>
      <c r="AD56" s="10">
        <v>52.084000000000003</v>
      </c>
      <c r="AE56" s="10">
        <v>55.524999999999999</v>
      </c>
      <c r="AF56" s="10">
        <v>126.691</v>
      </c>
      <c r="AG56" s="10">
        <v>45.601999999999997</v>
      </c>
      <c r="AH56" s="10">
        <v>68.510000000000005</v>
      </c>
      <c r="AI56" s="173">
        <v>81.888000000000005</v>
      </c>
      <c r="AJ56" s="173">
        <v>52.393000000000001</v>
      </c>
      <c r="AK56" s="173">
        <v>53.357999999999997</v>
      </c>
      <c r="AL56" s="173">
        <v>59.234000000000002</v>
      </c>
      <c r="AM56" s="173">
        <v>58.165999999999997</v>
      </c>
      <c r="AN56" s="173"/>
      <c r="AO56" s="173"/>
      <c r="AP56" s="173"/>
      <c r="AQ56" s="173"/>
      <c r="AR56" s="173"/>
      <c r="AS56" s="173"/>
      <c r="AT56" s="173"/>
      <c r="AU56" s="173"/>
      <c r="AV56" s="173"/>
      <c r="AW56" s="173"/>
      <c r="AX56" s="173"/>
      <c r="AY56" s="173"/>
    </row>
    <row r="57" spans="1:1005" ht="15" x14ac:dyDescent="0.25">
      <c r="A57" s="184">
        <v>45047</v>
      </c>
      <c r="B57" s="147"/>
      <c r="C57" s="147"/>
      <c r="D57" s="148">
        <v>163.75</v>
      </c>
      <c r="E57" s="11">
        <v>236.685</v>
      </c>
      <c r="F57" s="10">
        <v>308.84500000000003</v>
      </c>
      <c r="G57" s="10">
        <v>276.17700000000002</v>
      </c>
      <c r="H57" s="10">
        <v>109.84099999999999</v>
      </c>
      <c r="I57" s="10">
        <v>138.96600000000001</v>
      </c>
      <c r="J57" s="10">
        <v>87.069000000000003</v>
      </c>
      <c r="K57" s="10">
        <v>91.457999999999998</v>
      </c>
      <c r="L57" s="10">
        <v>148.285</v>
      </c>
      <c r="M57" s="10">
        <v>184.24600000000001</v>
      </c>
      <c r="N57" s="10">
        <v>182.81299999999999</v>
      </c>
      <c r="O57" s="10">
        <v>57.777000000000001</v>
      </c>
      <c r="P57" s="10">
        <v>147.88499999999999</v>
      </c>
      <c r="Q57" s="10">
        <v>338.70600000000002</v>
      </c>
      <c r="R57" s="10">
        <v>160.62799999999999</v>
      </c>
      <c r="S57" s="10">
        <v>162.95599999999999</v>
      </c>
      <c r="T57" s="10">
        <v>162.982</v>
      </c>
      <c r="U57" s="10">
        <v>102.708</v>
      </c>
      <c r="V57" s="10">
        <v>49.834000000000003</v>
      </c>
      <c r="W57" s="10">
        <v>58.103000000000002</v>
      </c>
      <c r="X57" s="10">
        <v>97.736999999999995</v>
      </c>
      <c r="Y57" s="10">
        <v>135.44300000000001</v>
      </c>
      <c r="Z57" s="10">
        <v>232.126</v>
      </c>
      <c r="AA57" s="10">
        <v>170.23</v>
      </c>
      <c r="AB57" s="10">
        <v>99.64</v>
      </c>
      <c r="AC57" s="10">
        <v>135.108</v>
      </c>
      <c r="AD57" s="10">
        <v>26.974</v>
      </c>
      <c r="AE57" s="10">
        <v>138.42500000000001</v>
      </c>
      <c r="AF57" s="10">
        <v>179.845</v>
      </c>
      <c r="AG57" s="10">
        <v>70.623000000000005</v>
      </c>
      <c r="AH57" s="10">
        <v>170.03</v>
      </c>
      <c r="AI57" s="173">
        <v>183.06399999999999</v>
      </c>
      <c r="AJ57" s="173">
        <v>102.486</v>
      </c>
      <c r="AK57" s="173">
        <v>199.97399999999999</v>
      </c>
      <c r="AL57" s="173">
        <v>136.97300000000001</v>
      </c>
      <c r="AM57" s="173">
        <v>170.124</v>
      </c>
      <c r="AN57" s="173"/>
      <c r="AO57" s="173"/>
      <c r="AP57" s="173"/>
      <c r="AQ57" s="173"/>
      <c r="AR57" s="173"/>
      <c r="AS57" s="173"/>
      <c r="AT57" s="173"/>
      <c r="AU57" s="173"/>
      <c r="AV57" s="173"/>
      <c r="AW57" s="173"/>
      <c r="AX57" s="173"/>
      <c r="AY57" s="173"/>
    </row>
    <row r="58" spans="1:1005" ht="15" x14ac:dyDescent="0.25">
      <c r="A58" s="184">
        <v>45078</v>
      </c>
      <c r="B58" s="147"/>
      <c r="C58" s="147"/>
      <c r="D58" s="148">
        <v>299.23</v>
      </c>
      <c r="E58" s="11">
        <v>205.08699999999999</v>
      </c>
      <c r="F58" s="10">
        <v>872.68499999999995</v>
      </c>
      <c r="G58" s="10">
        <v>199.489</v>
      </c>
      <c r="H58" s="10">
        <v>137.011</v>
      </c>
      <c r="I58" s="10">
        <v>248.75700000000001</v>
      </c>
      <c r="J58" s="10">
        <v>258.005</v>
      </c>
      <c r="K58" s="10">
        <v>366.16399999999999</v>
      </c>
      <c r="L58" s="10">
        <v>59.997</v>
      </c>
      <c r="M58" s="10">
        <v>348.26900000000001</v>
      </c>
      <c r="N58" s="10">
        <v>159.34700000000001</v>
      </c>
      <c r="O58" s="10">
        <v>396.68200000000002</v>
      </c>
      <c r="P58" s="10">
        <v>570.39800000000002</v>
      </c>
      <c r="Q58" s="10">
        <v>711.27</v>
      </c>
      <c r="R58" s="10">
        <v>309.69900000000001</v>
      </c>
      <c r="S58" s="10">
        <v>533.95000000000005</v>
      </c>
      <c r="T58" s="10">
        <v>225.339</v>
      </c>
      <c r="U58" s="10">
        <v>120.58</v>
      </c>
      <c r="V58" s="10">
        <v>187.64099999999999</v>
      </c>
      <c r="W58" s="10">
        <v>218.17</v>
      </c>
      <c r="X58" s="10">
        <v>237.34100000000001</v>
      </c>
      <c r="Y58" s="10">
        <v>359.52100000000002</v>
      </c>
      <c r="Z58" s="10">
        <v>279.92</v>
      </c>
      <c r="AA58" s="10">
        <v>68.47</v>
      </c>
      <c r="AB58" s="10">
        <v>263.67500000000001</v>
      </c>
      <c r="AC58" s="10">
        <v>445.697</v>
      </c>
      <c r="AD58" s="10">
        <v>200.10400000000001</v>
      </c>
      <c r="AE58" s="10">
        <v>374.38</v>
      </c>
      <c r="AF58" s="10">
        <v>207.37200000000001</v>
      </c>
      <c r="AG58" s="10">
        <v>95.822000000000003</v>
      </c>
      <c r="AH58" s="10">
        <v>444.65100000000001</v>
      </c>
      <c r="AI58" s="173">
        <v>296.54500000000002</v>
      </c>
      <c r="AJ58" s="173">
        <v>177.667</v>
      </c>
      <c r="AK58" s="173">
        <v>435.04</v>
      </c>
      <c r="AL58" s="173">
        <v>554.04399999999998</v>
      </c>
      <c r="AM58" s="173">
        <v>388.786</v>
      </c>
      <c r="AN58" s="173"/>
      <c r="AO58" s="173"/>
      <c r="AP58" s="173"/>
      <c r="AQ58" s="173"/>
      <c r="AR58" s="173"/>
      <c r="AS58" s="173"/>
      <c r="AT58" s="173"/>
      <c r="AU58" s="173"/>
      <c r="AV58" s="173"/>
      <c r="AW58" s="173"/>
      <c r="AX58" s="173"/>
      <c r="AY58" s="173"/>
    </row>
    <row r="59" spans="1:1005" ht="15" x14ac:dyDescent="0.25">
      <c r="A59" s="184">
        <v>45108</v>
      </c>
      <c r="B59" s="147"/>
      <c r="C59" s="147"/>
      <c r="D59" s="148">
        <v>177.52</v>
      </c>
      <c r="E59" s="11">
        <v>81.763999999999996</v>
      </c>
      <c r="F59" s="10">
        <v>316.12299999999999</v>
      </c>
      <c r="G59" s="10">
        <v>86.072999999999993</v>
      </c>
      <c r="H59" s="10">
        <v>27.704999999999998</v>
      </c>
      <c r="I59" s="10">
        <v>148.38399999999999</v>
      </c>
      <c r="J59" s="10">
        <v>167.833</v>
      </c>
      <c r="K59" s="10">
        <v>179.19300000000001</v>
      </c>
      <c r="L59" s="10">
        <v>34.509</v>
      </c>
      <c r="M59" s="10">
        <v>225.95</v>
      </c>
      <c r="N59" s="10">
        <v>31.367000000000001</v>
      </c>
      <c r="O59" s="10">
        <v>423.88799999999998</v>
      </c>
      <c r="P59" s="10">
        <v>297.09399999999999</v>
      </c>
      <c r="Q59" s="10">
        <v>314.96699999999998</v>
      </c>
      <c r="R59" s="10">
        <v>355.78</v>
      </c>
      <c r="S59" s="10">
        <v>334.87400000000002</v>
      </c>
      <c r="T59" s="10">
        <v>69.647000000000006</v>
      </c>
      <c r="U59" s="10">
        <v>31.835000000000001</v>
      </c>
      <c r="V59" s="10">
        <v>80.082999999999998</v>
      </c>
      <c r="W59" s="10">
        <v>77.483000000000004</v>
      </c>
      <c r="X59" s="10">
        <v>174.51300000000001</v>
      </c>
      <c r="Y59" s="10">
        <v>258.41500000000002</v>
      </c>
      <c r="Z59" s="10">
        <v>78.997</v>
      </c>
      <c r="AA59" s="10">
        <v>12.459</v>
      </c>
      <c r="AB59" s="10">
        <v>204.274</v>
      </c>
      <c r="AC59" s="10">
        <v>348.00400000000002</v>
      </c>
      <c r="AD59" s="10">
        <v>179.79900000000001</v>
      </c>
      <c r="AE59" s="10">
        <v>619.702</v>
      </c>
      <c r="AF59" s="10">
        <v>78.210999999999999</v>
      </c>
      <c r="AG59" s="10">
        <v>37.362000000000002</v>
      </c>
      <c r="AH59" s="10">
        <v>288.89499999999998</v>
      </c>
      <c r="AI59" s="173">
        <v>138.89400000000001</v>
      </c>
      <c r="AJ59" s="173">
        <v>73.766999999999996</v>
      </c>
      <c r="AK59" s="173">
        <v>461.59399999999999</v>
      </c>
      <c r="AL59" s="173">
        <v>411.59500000000003</v>
      </c>
      <c r="AM59" s="173">
        <v>241.071</v>
      </c>
      <c r="AN59" s="173"/>
      <c r="AO59" s="173"/>
      <c r="AP59" s="173"/>
      <c r="AQ59" s="173"/>
      <c r="AR59" s="173"/>
      <c r="AS59" s="173"/>
      <c r="AT59" s="173"/>
      <c r="AU59" s="173"/>
      <c r="AV59" s="173"/>
      <c r="AW59" s="173"/>
      <c r="AX59" s="173"/>
      <c r="AY59" s="173"/>
    </row>
    <row r="60" spans="1:1005" ht="15" x14ac:dyDescent="0.25">
      <c r="A60" s="184">
        <v>45139</v>
      </c>
      <c r="B60" s="147"/>
      <c r="C60" s="147"/>
      <c r="D60" s="148">
        <v>76.510000000000005</v>
      </c>
      <c r="E60" s="11">
        <v>43.427</v>
      </c>
      <c r="F60" s="10">
        <v>111.907</v>
      </c>
      <c r="G60" s="10">
        <v>60.180999999999997</v>
      </c>
      <c r="H60" s="10">
        <v>25.18</v>
      </c>
      <c r="I60" s="10">
        <v>58.798000000000002</v>
      </c>
      <c r="J60" s="10">
        <v>55.823</v>
      </c>
      <c r="K60" s="10">
        <v>76.013000000000005</v>
      </c>
      <c r="L60" s="10">
        <v>21.3</v>
      </c>
      <c r="M60" s="10">
        <v>178.251</v>
      </c>
      <c r="N60" s="10">
        <v>27.172000000000001</v>
      </c>
      <c r="O60" s="10">
        <v>150.88999999999999</v>
      </c>
      <c r="P60" s="10">
        <v>93.292000000000002</v>
      </c>
      <c r="Q60" s="10">
        <v>151.82300000000001</v>
      </c>
      <c r="R60" s="10">
        <v>120.883</v>
      </c>
      <c r="S60" s="10">
        <v>116.718</v>
      </c>
      <c r="T60" s="10">
        <v>38.904000000000003</v>
      </c>
      <c r="U60" s="10">
        <v>21.45</v>
      </c>
      <c r="V60" s="10">
        <v>34.249000000000002</v>
      </c>
      <c r="W60" s="10">
        <v>34.826999999999998</v>
      </c>
      <c r="X60" s="10">
        <v>67.516000000000005</v>
      </c>
      <c r="Y60" s="10">
        <v>83.926000000000002</v>
      </c>
      <c r="Z60" s="10">
        <v>45.893000000000001</v>
      </c>
      <c r="AA60" s="10">
        <v>28.728000000000002</v>
      </c>
      <c r="AB60" s="10">
        <v>63.387</v>
      </c>
      <c r="AC60" s="10">
        <v>108.617</v>
      </c>
      <c r="AD60" s="10">
        <v>59.628999999999998</v>
      </c>
      <c r="AE60" s="10">
        <v>183.678</v>
      </c>
      <c r="AF60" s="10">
        <v>39.375</v>
      </c>
      <c r="AG60" s="10">
        <v>24.321000000000002</v>
      </c>
      <c r="AH60" s="10">
        <v>98.013000000000005</v>
      </c>
      <c r="AI60" s="173">
        <v>53.826999999999998</v>
      </c>
      <c r="AJ60" s="173">
        <v>34.654000000000003</v>
      </c>
      <c r="AK60" s="173">
        <v>179.727</v>
      </c>
      <c r="AL60" s="173">
        <v>164.85</v>
      </c>
      <c r="AM60" s="173">
        <v>88.141999999999996</v>
      </c>
      <c r="AN60" s="173"/>
      <c r="AO60" s="173"/>
      <c r="AP60" s="173"/>
      <c r="AQ60" s="173"/>
      <c r="AR60" s="173"/>
      <c r="AS60" s="173"/>
      <c r="AT60" s="173"/>
      <c r="AU60" s="173"/>
      <c r="AV60" s="173"/>
      <c r="AW60" s="173"/>
      <c r="AX60" s="173"/>
      <c r="AY60" s="173"/>
    </row>
    <row r="61" spans="1:1005" ht="15" x14ac:dyDescent="0.25">
      <c r="A61" s="184">
        <v>45170</v>
      </c>
      <c r="B61" s="147"/>
      <c r="C61" s="147"/>
      <c r="D61" s="148">
        <v>45.87</v>
      </c>
      <c r="E61" s="11">
        <v>44.406999999999996</v>
      </c>
      <c r="F61" s="10">
        <v>66.778000000000006</v>
      </c>
      <c r="G61" s="10">
        <v>40.856999999999999</v>
      </c>
      <c r="H61" s="10">
        <v>22.995000000000001</v>
      </c>
      <c r="I61" s="10">
        <v>45.36</v>
      </c>
      <c r="J61" s="10">
        <v>41.798999999999999</v>
      </c>
      <c r="K61" s="10">
        <v>60.985999999999997</v>
      </c>
      <c r="L61" s="10">
        <v>24.605</v>
      </c>
      <c r="M61" s="10">
        <v>68.769000000000005</v>
      </c>
      <c r="N61" s="10">
        <v>25.966999999999999</v>
      </c>
      <c r="O61" s="10">
        <v>63.503999999999998</v>
      </c>
      <c r="P61" s="10">
        <v>55.466999999999999</v>
      </c>
      <c r="Q61" s="10">
        <v>95.781000000000006</v>
      </c>
      <c r="R61" s="10">
        <v>57.472000000000001</v>
      </c>
      <c r="S61" s="10">
        <v>79.013999999999996</v>
      </c>
      <c r="T61" s="10">
        <v>43.045999999999999</v>
      </c>
      <c r="U61" s="10">
        <v>20.462</v>
      </c>
      <c r="V61" s="10">
        <v>34.674999999999997</v>
      </c>
      <c r="W61" s="10">
        <v>34.555</v>
      </c>
      <c r="X61" s="10">
        <v>54.593000000000004</v>
      </c>
      <c r="Y61" s="10">
        <v>47.253999999999998</v>
      </c>
      <c r="Z61" s="10">
        <v>37.225000000000001</v>
      </c>
      <c r="AA61" s="10">
        <v>26.736999999999998</v>
      </c>
      <c r="AB61" s="10">
        <v>45.875</v>
      </c>
      <c r="AC61" s="10">
        <v>52.472999999999999</v>
      </c>
      <c r="AD61" s="10">
        <v>39.497</v>
      </c>
      <c r="AE61" s="10">
        <v>79.831000000000003</v>
      </c>
      <c r="AF61" s="10">
        <v>30.832999999999998</v>
      </c>
      <c r="AG61" s="10">
        <v>30.731000000000002</v>
      </c>
      <c r="AH61" s="10">
        <v>66.789000000000001</v>
      </c>
      <c r="AI61" s="173">
        <v>40.822000000000003</v>
      </c>
      <c r="AJ61" s="173">
        <v>24.152999999999999</v>
      </c>
      <c r="AK61" s="173">
        <v>93.629000000000005</v>
      </c>
      <c r="AL61" s="173">
        <v>85.346000000000004</v>
      </c>
      <c r="AM61" s="173">
        <v>65.442999999999998</v>
      </c>
      <c r="AN61" s="173"/>
      <c r="AO61" s="173"/>
      <c r="AP61" s="173"/>
      <c r="AQ61" s="173"/>
      <c r="AR61" s="173"/>
      <c r="AS61" s="173"/>
      <c r="AT61" s="173"/>
      <c r="AU61" s="173"/>
      <c r="AV61" s="173"/>
      <c r="AW61" s="173"/>
      <c r="AX61" s="173"/>
      <c r="AY61" s="173"/>
    </row>
    <row r="62" spans="1:1005" ht="15" x14ac:dyDescent="0.25">
      <c r="A62" s="184">
        <v>45200</v>
      </c>
      <c r="B62" s="147"/>
      <c r="C62" s="147"/>
      <c r="D62" s="148">
        <v>48.63</v>
      </c>
      <c r="E62" s="11">
        <v>47.918999999999997</v>
      </c>
      <c r="F62" s="10">
        <v>69.427999999999997</v>
      </c>
      <c r="G62" s="10">
        <v>33.771000000000001</v>
      </c>
      <c r="H62" s="10">
        <v>24.27</v>
      </c>
      <c r="I62" s="10">
        <v>41.34</v>
      </c>
      <c r="J62" s="10">
        <v>47.530999999999999</v>
      </c>
      <c r="K62" s="10">
        <v>40.603000000000002</v>
      </c>
      <c r="L62" s="10">
        <v>23.437000000000001</v>
      </c>
      <c r="M62" s="10">
        <v>52.755000000000003</v>
      </c>
      <c r="N62" s="10">
        <v>36.945</v>
      </c>
      <c r="O62" s="10">
        <v>54.576000000000001</v>
      </c>
      <c r="P62" s="10">
        <v>52.076999999999998</v>
      </c>
      <c r="Q62" s="10">
        <v>82.593000000000004</v>
      </c>
      <c r="R62" s="10">
        <v>54.902000000000001</v>
      </c>
      <c r="S62" s="10">
        <v>52.1</v>
      </c>
      <c r="T62" s="10">
        <v>39.996000000000002</v>
      </c>
      <c r="U62" s="10">
        <v>22.869</v>
      </c>
      <c r="V62" s="10">
        <v>35.345999999999997</v>
      </c>
      <c r="W62" s="10">
        <v>28.058</v>
      </c>
      <c r="X62" s="10">
        <v>48.81</v>
      </c>
      <c r="Y62" s="10">
        <v>46.374000000000002</v>
      </c>
      <c r="Z62" s="10">
        <v>53.795000000000002</v>
      </c>
      <c r="AA62" s="10">
        <v>43.548999999999999</v>
      </c>
      <c r="AB62" s="10">
        <v>40.658999999999999</v>
      </c>
      <c r="AC62" s="10">
        <v>51.768999999999998</v>
      </c>
      <c r="AD62" s="10">
        <v>33.054000000000002</v>
      </c>
      <c r="AE62" s="10">
        <v>66.906000000000006</v>
      </c>
      <c r="AF62" s="10">
        <v>31.965</v>
      </c>
      <c r="AG62" s="10">
        <v>34.914999999999999</v>
      </c>
      <c r="AH62" s="10">
        <v>116.40600000000001</v>
      </c>
      <c r="AI62" s="173">
        <v>39.058</v>
      </c>
      <c r="AJ62" s="173">
        <v>31.619</v>
      </c>
      <c r="AK62" s="173">
        <v>110.066</v>
      </c>
      <c r="AL62" s="173">
        <v>81.171999999999997</v>
      </c>
      <c r="AM62" s="173">
        <v>70.149000000000001</v>
      </c>
      <c r="AN62" s="173"/>
      <c r="AO62" s="173"/>
      <c r="AP62" s="173"/>
      <c r="AQ62" s="173"/>
      <c r="AR62" s="173"/>
      <c r="AS62" s="173"/>
      <c r="AT62" s="173"/>
      <c r="AU62" s="173"/>
      <c r="AV62" s="173"/>
      <c r="AW62" s="173"/>
      <c r="AX62" s="173"/>
      <c r="AY62" s="173"/>
    </row>
    <row r="63" spans="1:1005" ht="15" x14ac:dyDescent="0.25">
      <c r="A63" s="184">
        <v>45231</v>
      </c>
      <c r="B63" s="147"/>
      <c r="C63" s="147"/>
      <c r="D63" s="148">
        <v>42.1</v>
      </c>
      <c r="E63" s="11">
        <v>45.033999999999999</v>
      </c>
      <c r="F63" s="10">
        <v>59.033000000000001</v>
      </c>
      <c r="G63" s="10">
        <v>33.915999999999997</v>
      </c>
      <c r="H63" s="10">
        <v>27.042999999999999</v>
      </c>
      <c r="I63" s="10">
        <v>36.396999999999998</v>
      </c>
      <c r="J63" s="10">
        <v>41.201000000000001</v>
      </c>
      <c r="K63" s="10">
        <v>40.793999999999997</v>
      </c>
      <c r="L63" s="10">
        <v>25.334</v>
      </c>
      <c r="M63" s="10">
        <v>43.988999999999997</v>
      </c>
      <c r="N63" s="10">
        <v>34.287999999999997</v>
      </c>
      <c r="O63" s="10">
        <v>48.054000000000002</v>
      </c>
      <c r="P63" s="10">
        <v>49.877000000000002</v>
      </c>
      <c r="Q63" s="10">
        <v>56.951999999999998</v>
      </c>
      <c r="R63" s="10">
        <v>44.58</v>
      </c>
      <c r="S63" s="10">
        <v>45.594999999999999</v>
      </c>
      <c r="T63" s="10">
        <v>35.912999999999997</v>
      </c>
      <c r="U63" s="10">
        <v>31.997</v>
      </c>
      <c r="V63" s="10">
        <v>30.702000000000002</v>
      </c>
      <c r="W63" s="10">
        <v>29.37</v>
      </c>
      <c r="X63" s="10">
        <v>48.884</v>
      </c>
      <c r="Y63" s="10">
        <v>41.563000000000002</v>
      </c>
      <c r="Z63" s="10">
        <v>40.716000000000001</v>
      </c>
      <c r="AA63" s="10">
        <v>36.887999999999998</v>
      </c>
      <c r="AB63" s="10">
        <v>41.685000000000002</v>
      </c>
      <c r="AC63" s="10">
        <v>48.030999999999999</v>
      </c>
      <c r="AD63" s="10">
        <v>34.036000000000001</v>
      </c>
      <c r="AE63" s="10">
        <v>56.341000000000001</v>
      </c>
      <c r="AF63" s="10">
        <v>38.47</v>
      </c>
      <c r="AG63" s="10">
        <v>30.07</v>
      </c>
      <c r="AH63" s="10">
        <v>60.668999999999997</v>
      </c>
      <c r="AI63" s="173">
        <v>37.826999999999998</v>
      </c>
      <c r="AJ63" s="173">
        <v>36.207999999999998</v>
      </c>
      <c r="AK63" s="173">
        <v>61.978000000000002</v>
      </c>
      <c r="AL63" s="173">
        <v>63.429000000000002</v>
      </c>
      <c r="AM63" s="173">
        <v>46.843000000000004</v>
      </c>
      <c r="AN63" s="173"/>
      <c r="AO63" s="173"/>
      <c r="AP63" s="173"/>
      <c r="AQ63" s="173"/>
      <c r="AR63" s="173"/>
      <c r="AS63" s="173"/>
      <c r="AT63" s="173"/>
      <c r="AU63" s="173"/>
      <c r="AV63" s="173"/>
      <c r="AW63" s="173"/>
      <c r="AX63" s="173"/>
      <c r="AY63" s="173"/>
    </row>
    <row r="64" spans="1:1005" ht="15" x14ac:dyDescent="0.25">
      <c r="A64" s="184"/>
      <c r="B64" s="147"/>
      <c r="C64" s="147"/>
      <c r="D64" s="164"/>
      <c r="E64" s="11"/>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4"/>
      <c r="B65" s="147"/>
      <c r="C65" s="147"/>
      <c r="D65" s="164"/>
      <c r="E65" s="11"/>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4"/>
      <c r="B66" s="147"/>
      <c r="C66" s="147"/>
      <c r="D66" s="164"/>
      <c r="E66" s="11"/>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4"/>
      <c r="B67" s="147"/>
      <c r="C67" s="147"/>
      <c r="D67" s="164"/>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4"/>
      <c r="B68" s="147"/>
      <c r="C68" s="147"/>
      <c r="D68" s="164"/>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4"/>
      <c r="B69" s="147"/>
      <c r="C69" s="147"/>
      <c r="D69" s="164"/>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4"/>
      <c r="B70" s="44"/>
      <c r="C70" s="44"/>
      <c r="D70" s="164"/>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4"/>
      <c r="B71" s="44"/>
      <c r="C71" s="44"/>
      <c r="D71" s="164"/>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4"/>
      <c r="B72" s="44"/>
      <c r="C72" s="44"/>
      <c r="D72" s="164"/>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4"/>
      <c r="B73" s="44"/>
      <c r="C73" s="44"/>
      <c r="D73" s="44"/>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69"/>
      <c r="AJ73" s="169"/>
      <c r="AK73" s="169"/>
      <c r="AL73" s="169"/>
      <c r="AM73" s="169"/>
      <c r="AN73" s="169"/>
      <c r="AO73" s="169"/>
      <c r="AP73" s="169"/>
      <c r="AQ73" s="169"/>
      <c r="AR73" s="169"/>
      <c r="AS73" s="169"/>
      <c r="AT73" s="169"/>
      <c r="AU73" s="169"/>
      <c r="AV73" s="169"/>
      <c r="AW73" s="169"/>
      <c r="AX73" s="169"/>
      <c r="AY73" s="169"/>
    </row>
    <row r="74" spans="1:1005" ht="15" x14ac:dyDescent="0.25">
      <c r="A74" s="184"/>
      <c r="B74" s="44"/>
      <c r="C74" s="44"/>
      <c r="D74" s="44"/>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69"/>
      <c r="AJ74" s="169"/>
      <c r="AK74" s="169"/>
      <c r="AL74" s="169"/>
      <c r="AM74" s="169"/>
      <c r="AN74" s="169"/>
      <c r="AO74" s="169"/>
      <c r="AP74" s="169"/>
      <c r="AQ74" s="169"/>
      <c r="AR74" s="169"/>
      <c r="AS74" s="169"/>
      <c r="AT74" s="169"/>
      <c r="AU74" s="169"/>
      <c r="AV74" s="169"/>
      <c r="AW74" s="169"/>
      <c r="AX74" s="169"/>
      <c r="AY74" s="169"/>
    </row>
    <row r="75" spans="1:1005" ht="15" x14ac:dyDescent="0.25">
      <c r="A75" s="184"/>
      <c r="B75" s="44"/>
      <c r="C75" s="44"/>
      <c r="D75" s="44"/>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69"/>
      <c r="AJ75" s="169"/>
      <c r="AK75" s="169"/>
      <c r="AL75" s="169"/>
      <c r="AM75" s="169"/>
      <c r="AN75" s="169"/>
      <c r="AO75" s="169"/>
      <c r="AP75" s="169"/>
      <c r="AQ75" s="169"/>
      <c r="AR75" s="169"/>
      <c r="AS75" s="169"/>
      <c r="AT75" s="169"/>
      <c r="AU75" s="169"/>
      <c r="AV75" s="169"/>
      <c r="AW75" s="169"/>
      <c r="AX75" s="169"/>
      <c r="AY75" s="169"/>
    </row>
    <row r="76" spans="1:1005" ht="15" x14ac:dyDescent="0.25">
      <c r="A76" s="184"/>
      <c r="B76" s="44"/>
      <c r="C76" s="44"/>
      <c r="D76" s="44"/>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69"/>
      <c r="AJ76" s="169"/>
      <c r="AK76" s="169"/>
      <c r="AL76" s="169"/>
      <c r="AM76" s="169"/>
      <c r="AN76" s="169"/>
      <c r="AO76" s="169"/>
      <c r="AP76" s="169"/>
      <c r="AQ76" s="169"/>
      <c r="AR76" s="169"/>
      <c r="AS76" s="169"/>
      <c r="AT76" s="169"/>
      <c r="AU76" s="169"/>
      <c r="AV76" s="169"/>
      <c r="AW76" s="169"/>
      <c r="AX76" s="169"/>
      <c r="AY76" s="169"/>
    </row>
    <row r="77" spans="1:1005" ht="15" x14ac:dyDescent="0.25">
      <c r="A77" s="184"/>
      <c r="B77" s="44"/>
      <c r="C77" s="44"/>
      <c r="D77" s="44"/>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69"/>
      <c r="AJ77" s="169"/>
      <c r="AK77" s="169"/>
      <c r="AL77" s="169"/>
      <c r="AM77" s="169"/>
      <c r="AN77" s="169"/>
      <c r="AO77" s="169"/>
      <c r="AP77" s="169"/>
      <c r="AQ77" s="169"/>
      <c r="AR77" s="169"/>
      <c r="AS77" s="169"/>
      <c r="AT77" s="169"/>
      <c r="AU77" s="169"/>
      <c r="AV77" s="169"/>
      <c r="AW77" s="169"/>
      <c r="AX77" s="169"/>
      <c r="AY77" s="169"/>
    </row>
    <row r="78" spans="1:1005" ht="15" x14ac:dyDescent="0.25">
      <c r="A78" s="184"/>
      <c r="B78" s="44"/>
      <c r="C78" s="44"/>
      <c r="D78" s="44"/>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69"/>
      <c r="AJ78" s="169"/>
      <c r="AK78" s="169"/>
      <c r="AL78" s="169"/>
      <c r="AM78" s="169"/>
      <c r="AN78" s="169"/>
      <c r="AO78" s="169"/>
      <c r="AP78" s="169"/>
      <c r="AQ78" s="169"/>
      <c r="AR78" s="169"/>
      <c r="AS78" s="169"/>
      <c r="AT78" s="169"/>
      <c r="AU78" s="169"/>
      <c r="AV78" s="169"/>
      <c r="AW78" s="169"/>
      <c r="AX78" s="169"/>
      <c r="AY78" s="169"/>
    </row>
    <row r="79" spans="1:1005" ht="15" x14ac:dyDescent="0.25">
      <c r="A79" s="184"/>
      <c r="B79" s="44"/>
      <c r="C79" s="44"/>
      <c r="D79" s="44"/>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69"/>
      <c r="AJ79" s="169"/>
      <c r="AK79" s="169"/>
      <c r="AL79" s="169"/>
      <c r="AM79" s="169"/>
      <c r="AN79" s="169"/>
      <c r="AO79" s="169"/>
      <c r="AP79" s="169"/>
      <c r="AQ79" s="169"/>
      <c r="AR79" s="169"/>
      <c r="AS79" s="169"/>
      <c r="AT79" s="169"/>
      <c r="AU79" s="169"/>
      <c r="AV79" s="169"/>
      <c r="AW79" s="169"/>
      <c r="AX79" s="169"/>
      <c r="AY79" s="169"/>
    </row>
    <row r="80" spans="1:1005" ht="15" x14ac:dyDescent="0.25">
      <c r="A80" s="184"/>
      <c r="B80" s="44"/>
      <c r="C80" s="44"/>
      <c r="D80" s="44"/>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B8072"/>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2" width="7.85546875" style="40" customWidth="1"/>
    <col min="3" max="3" width="8.140625" style="40" customWidth="1"/>
    <col min="4" max="4" width="7.5703125" style="40" customWidth="1"/>
    <col min="5" max="6" width="9" style="2" customWidth="1"/>
    <col min="7" max="30" width="9" style="2" bestFit="1" customWidth="1"/>
    <col min="31" max="31" width="8.42578125" style="37" customWidth="1"/>
    <col min="32" max="54" width="8.85546875" style="2" customWidth="1"/>
    <col min="55" max="16384" width="18.7109375" style="2"/>
  </cols>
  <sheetData>
    <row r="1" spans="1:54" s="211" customFormat="1" ht="15" x14ac:dyDescent="0.25">
      <c r="A1" s="18"/>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256"/>
      <c r="AJ1" s="256"/>
      <c r="AK1" s="256"/>
      <c r="AL1" s="256"/>
      <c r="AM1" s="256"/>
    </row>
    <row r="2" spans="1:54" s="206" customFormat="1" ht="15" x14ac:dyDescent="0.25">
      <c r="A2" s="18"/>
      <c r="B2" s="196" t="s">
        <v>53</v>
      </c>
      <c r="C2" s="196" t="s">
        <v>54</v>
      </c>
      <c r="D2" s="196" t="s">
        <v>55</v>
      </c>
      <c r="E2" s="196">
        <v>1981</v>
      </c>
      <c r="F2" s="196">
        <v>1982</v>
      </c>
      <c r="G2" s="196">
        <v>1983</v>
      </c>
      <c r="H2" s="196">
        <v>1984</v>
      </c>
      <c r="I2" s="196">
        <v>1985</v>
      </c>
      <c r="J2" s="196">
        <v>1986</v>
      </c>
      <c r="K2" s="196">
        <v>1987</v>
      </c>
      <c r="L2" s="196">
        <v>1988</v>
      </c>
      <c r="M2" s="196">
        <v>1989</v>
      </c>
      <c r="N2" s="196">
        <v>1990</v>
      </c>
      <c r="O2" s="196">
        <v>1991</v>
      </c>
      <c r="P2" s="196">
        <v>1992</v>
      </c>
      <c r="Q2" s="196">
        <v>1993</v>
      </c>
      <c r="R2" s="196">
        <v>1994</v>
      </c>
      <c r="S2" s="196">
        <v>1995</v>
      </c>
      <c r="T2" s="196">
        <v>1996</v>
      </c>
      <c r="U2" s="196">
        <v>1997</v>
      </c>
      <c r="V2" s="196">
        <v>1998</v>
      </c>
      <c r="W2" s="196">
        <v>1999</v>
      </c>
      <c r="X2" s="196">
        <v>2000</v>
      </c>
      <c r="Y2" s="196">
        <v>2001</v>
      </c>
      <c r="Z2" s="196">
        <v>2002</v>
      </c>
      <c r="AA2" s="196">
        <v>2003</v>
      </c>
      <c r="AB2" s="196">
        <v>2004</v>
      </c>
      <c r="AC2" s="196">
        <v>2005</v>
      </c>
      <c r="AD2" s="196">
        <v>2006</v>
      </c>
      <c r="AE2" s="218">
        <v>2007</v>
      </c>
      <c r="AF2" s="196">
        <v>2008</v>
      </c>
      <c r="AG2" s="196">
        <v>2009</v>
      </c>
      <c r="AH2" s="196">
        <v>2010</v>
      </c>
      <c r="AI2" s="256">
        <v>2011</v>
      </c>
      <c r="AJ2" s="256">
        <v>2012</v>
      </c>
      <c r="AK2" s="256">
        <v>2013</v>
      </c>
      <c r="AL2" s="256">
        <v>2014</v>
      </c>
      <c r="AM2" s="25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19"/>
      <c r="B3" s="20" t="s">
        <v>71</v>
      </c>
      <c r="C3" s="20" t="s">
        <v>72</v>
      </c>
      <c r="D3" s="20" t="s">
        <v>73</v>
      </c>
      <c r="E3" s="20" t="s">
        <v>74</v>
      </c>
      <c r="F3" s="20" t="s">
        <v>75</v>
      </c>
      <c r="G3" s="20" t="s">
        <v>76</v>
      </c>
      <c r="H3" s="20" t="s">
        <v>77</v>
      </c>
      <c r="I3" s="20" t="s">
        <v>78</v>
      </c>
      <c r="J3" s="20" t="s">
        <v>79</v>
      </c>
      <c r="K3" s="20" t="s">
        <v>80</v>
      </c>
      <c r="L3" s="20" t="s">
        <v>81</v>
      </c>
      <c r="M3" s="20" t="s">
        <v>82</v>
      </c>
      <c r="N3" s="20" t="s">
        <v>83</v>
      </c>
      <c r="O3" s="20" t="s">
        <v>84</v>
      </c>
      <c r="P3" s="20" t="s">
        <v>85</v>
      </c>
      <c r="Q3" s="20" t="s">
        <v>86</v>
      </c>
      <c r="R3" s="20" t="s">
        <v>87</v>
      </c>
      <c r="S3" s="20" t="s">
        <v>88</v>
      </c>
      <c r="T3" s="20" t="s">
        <v>89</v>
      </c>
      <c r="U3" s="20" t="s">
        <v>90</v>
      </c>
      <c r="V3" s="20" t="s">
        <v>91</v>
      </c>
      <c r="W3" s="20" t="s">
        <v>92</v>
      </c>
      <c r="X3" s="20" t="s">
        <v>93</v>
      </c>
      <c r="Y3" s="20" t="s">
        <v>94</v>
      </c>
      <c r="Z3" s="20" t="s">
        <v>95</v>
      </c>
      <c r="AA3" s="20" t="s">
        <v>96</v>
      </c>
      <c r="AB3" s="20" t="s">
        <v>97</v>
      </c>
      <c r="AC3" s="20" t="s">
        <v>98</v>
      </c>
      <c r="AD3" s="20" t="s">
        <v>99</v>
      </c>
      <c r="AE3" s="20" t="s">
        <v>100</v>
      </c>
      <c r="AF3" s="20" t="s">
        <v>101</v>
      </c>
      <c r="AG3" s="20" t="s">
        <v>102</v>
      </c>
      <c r="AH3" s="20" t="s">
        <v>103</v>
      </c>
      <c r="AI3" s="20" t="s">
        <v>163</v>
      </c>
      <c r="AJ3" s="20" t="s">
        <v>168</v>
      </c>
      <c r="AK3" s="20" t="s">
        <v>169</v>
      </c>
      <c r="AL3" s="20" t="s">
        <v>170</v>
      </c>
      <c r="AM3" s="20"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5">
        <v>43435</v>
      </c>
      <c r="B4" s="163"/>
      <c r="C4" s="163"/>
      <c r="D4" s="166">
        <v>240</v>
      </c>
      <c r="E4" s="124">
        <v>235.34100000000001</v>
      </c>
      <c r="F4" s="124">
        <v>233.13200000000001</v>
      </c>
      <c r="G4" s="124">
        <v>259.21100000000001</v>
      </c>
      <c r="H4" s="125">
        <v>249.1</v>
      </c>
      <c r="I4" s="125">
        <v>254.79900000000001</v>
      </c>
      <c r="J4" s="125">
        <v>237.21100000000001</v>
      </c>
      <c r="K4" s="125">
        <v>244.37100000000001</v>
      </c>
      <c r="L4" s="125">
        <v>240.03800000000001</v>
      </c>
      <c r="M4" s="125">
        <v>237.357</v>
      </c>
      <c r="N4" s="125">
        <v>231.43899999999999</v>
      </c>
      <c r="O4" s="125">
        <v>240</v>
      </c>
      <c r="P4" s="125">
        <v>240.99600000000001</v>
      </c>
      <c r="Q4" s="125">
        <v>241.185</v>
      </c>
      <c r="R4" s="125">
        <v>234.37700000000001</v>
      </c>
      <c r="S4" s="125">
        <v>249.94</v>
      </c>
      <c r="T4" s="125">
        <v>236.483</v>
      </c>
      <c r="U4" s="125">
        <v>240.27</v>
      </c>
      <c r="V4" s="125">
        <v>237.75</v>
      </c>
      <c r="W4" s="125">
        <v>234.505</v>
      </c>
      <c r="X4" s="125">
        <v>235.62</v>
      </c>
      <c r="Y4" s="125">
        <v>236.619</v>
      </c>
      <c r="Z4" s="125">
        <v>238.68700000000001</v>
      </c>
      <c r="AA4" s="125">
        <v>237.375</v>
      </c>
      <c r="AB4" s="125">
        <v>244.952</v>
      </c>
      <c r="AC4" s="125">
        <v>236.88</v>
      </c>
      <c r="AD4" s="125">
        <v>234.86799999999999</v>
      </c>
      <c r="AE4" s="125">
        <v>239.13900000000001</v>
      </c>
      <c r="AF4" s="125">
        <v>260.36700000000002</v>
      </c>
      <c r="AG4" s="125">
        <v>241.83199999999999</v>
      </c>
      <c r="AH4" s="126">
        <v>253.101</v>
      </c>
      <c r="AI4" s="173">
        <v>273.08600000000001</v>
      </c>
      <c r="AJ4" s="173">
        <v>248.07</v>
      </c>
      <c r="AK4" s="173">
        <v>242.44800000000001</v>
      </c>
      <c r="AL4" s="173">
        <v>239.279</v>
      </c>
      <c r="AM4" s="173">
        <v>248.36600000000001</v>
      </c>
      <c r="AN4" s="173"/>
      <c r="AO4" s="173"/>
      <c r="AP4" s="173"/>
      <c r="AQ4" s="173"/>
      <c r="AR4" s="173"/>
      <c r="AS4" s="173"/>
      <c r="AT4" s="173"/>
      <c r="AU4" s="173"/>
      <c r="AV4" s="173"/>
      <c r="AW4" s="173"/>
      <c r="AX4" s="173"/>
      <c r="AY4" s="173"/>
    </row>
    <row r="5" spans="1:54" ht="15" x14ac:dyDescent="0.25">
      <c r="A5" s="185">
        <v>43466</v>
      </c>
      <c r="B5" s="163"/>
      <c r="C5" s="163"/>
      <c r="D5" s="166">
        <v>235</v>
      </c>
      <c r="E5" s="124">
        <v>248.601</v>
      </c>
      <c r="F5" s="124">
        <v>248.52699999999999</v>
      </c>
      <c r="G5" s="124">
        <v>237.83</v>
      </c>
      <c r="H5" s="125">
        <v>239.00200000000001</v>
      </c>
      <c r="I5" s="125">
        <v>261.101</v>
      </c>
      <c r="J5" s="125">
        <v>222.24600000000001</v>
      </c>
      <c r="K5" s="125">
        <v>228.22399999999999</v>
      </c>
      <c r="L5" s="125">
        <v>229.45599999999999</v>
      </c>
      <c r="M5" s="125">
        <v>231.333</v>
      </c>
      <c r="N5" s="125">
        <v>229.83799999999999</v>
      </c>
      <c r="O5" s="125">
        <v>226.16399999999999</v>
      </c>
      <c r="P5" s="125">
        <v>233.94300000000001</v>
      </c>
      <c r="Q5" s="125">
        <v>346.24799999999999</v>
      </c>
      <c r="R5" s="125">
        <v>221.99100000000001</v>
      </c>
      <c r="S5" s="125">
        <v>256.33800000000002</v>
      </c>
      <c r="T5" s="125">
        <v>230.67400000000001</v>
      </c>
      <c r="U5" s="125">
        <v>263.81799999999998</v>
      </c>
      <c r="V5" s="125">
        <v>227.416</v>
      </c>
      <c r="W5" s="125">
        <v>226.38399999999999</v>
      </c>
      <c r="X5" s="125">
        <v>235.06800000000001</v>
      </c>
      <c r="Y5" s="125">
        <v>235.14099999999999</v>
      </c>
      <c r="Z5" s="125">
        <v>227.727</v>
      </c>
      <c r="AA5" s="125">
        <v>226.03700000000001</v>
      </c>
      <c r="AB5" s="125">
        <v>234.33500000000001</v>
      </c>
      <c r="AC5" s="125">
        <v>386.55799999999999</v>
      </c>
      <c r="AD5" s="125">
        <v>232.62200000000001</v>
      </c>
      <c r="AE5" s="125">
        <v>231.941</v>
      </c>
      <c r="AF5" s="125">
        <v>259.58800000000002</v>
      </c>
      <c r="AG5" s="125">
        <v>264.41899999999998</v>
      </c>
      <c r="AH5" s="126">
        <v>248.63800000000001</v>
      </c>
      <c r="AI5" s="173">
        <v>269.06299999999999</v>
      </c>
      <c r="AJ5" s="173">
        <v>235</v>
      </c>
      <c r="AK5" s="173">
        <v>244.357</v>
      </c>
      <c r="AL5" s="173">
        <v>219.69300000000001</v>
      </c>
      <c r="AM5" s="173">
        <v>242.49799999999999</v>
      </c>
      <c r="AN5" s="173"/>
      <c r="AO5" s="173"/>
      <c r="AP5" s="173"/>
      <c r="AQ5" s="173"/>
      <c r="AR5" s="173"/>
      <c r="AS5" s="173"/>
      <c r="AT5" s="173"/>
      <c r="AU5" s="173"/>
      <c r="AV5" s="173"/>
      <c r="AW5" s="173"/>
      <c r="AX5" s="173"/>
      <c r="AY5" s="173"/>
    </row>
    <row r="6" spans="1:54" ht="15" x14ac:dyDescent="0.25">
      <c r="A6" s="185">
        <v>43497</v>
      </c>
      <c r="B6" s="163"/>
      <c r="C6" s="163"/>
      <c r="D6" s="166">
        <v>260</v>
      </c>
      <c r="E6" s="124">
        <v>246.822</v>
      </c>
      <c r="F6" s="124">
        <v>255.477</v>
      </c>
      <c r="G6" s="124">
        <v>259.858</v>
      </c>
      <c r="H6" s="125">
        <v>231.191</v>
      </c>
      <c r="I6" s="125">
        <v>240.21199999999999</v>
      </c>
      <c r="J6" s="125">
        <v>295.101</v>
      </c>
      <c r="K6" s="125">
        <v>268.41500000000002</v>
      </c>
      <c r="L6" s="125">
        <v>252.506</v>
      </c>
      <c r="M6" s="125">
        <v>260</v>
      </c>
      <c r="N6" s="125">
        <v>239.03700000000001</v>
      </c>
      <c r="O6" s="125">
        <v>240.59299999999999</v>
      </c>
      <c r="P6" s="125">
        <v>276.40699999999998</v>
      </c>
      <c r="Q6" s="125">
        <v>503.59899999999999</v>
      </c>
      <c r="R6" s="125">
        <v>233.98</v>
      </c>
      <c r="S6" s="125">
        <v>284.11399999999998</v>
      </c>
      <c r="T6" s="125">
        <v>270.83600000000001</v>
      </c>
      <c r="U6" s="125">
        <v>285.44200000000001</v>
      </c>
      <c r="V6" s="125">
        <v>264.71499999999997</v>
      </c>
      <c r="W6" s="125">
        <v>265.35399999999998</v>
      </c>
      <c r="X6" s="125">
        <v>301.72399999999999</v>
      </c>
      <c r="Y6" s="125">
        <v>250.61099999999999</v>
      </c>
      <c r="Z6" s="125">
        <v>213.93799999999999</v>
      </c>
      <c r="AA6" s="125">
        <v>259.21600000000001</v>
      </c>
      <c r="AB6" s="125">
        <v>241.21199999999999</v>
      </c>
      <c r="AC6" s="125">
        <v>437.04399999999998</v>
      </c>
      <c r="AD6" s="125">
        <v>230.40199999999999</v>
      </c>
      <c r="AE6" s="125">
        <v>257.95699999999999</v>
      </c>
      <c r="AF6" s="125">
        <v>289.96499999999997</v>
      </c>
      <c r="AG6" s="125">
        <v>284.34199999999998</v>
      </c>
      <c r="AH6" s="126">
        <v>324.97199999999998</v>
      </c>
      <c r="AI6" s="173">
        <v>281.82</v>
      </c>
      <c r="AJ6" s="173">
        <v>246.11</v>
      </c>
      <c r="AK6" s="173">
        <v>264.19299999999998</v>
      </c>
      <c r="AL6" s="173">
        <v>232.142</v>
      </c>
      <c r="AM6" s="173">
        <v>332.745</v>
      </c>
      <c r="AN6" s="173"/>
      <c r="AO6" s="173"/>
      <c r="AP6" s="173"/>
      <c r="AQ6" s="173"/>
      <c r="AR6" s="173"/>
      <c r="AS6" s="173"/>
      <c r="AT6" s="173"/>
      <c r="AU6" s="173"/>
      <c r="AV6" s="173"/>
      <c r="AW6" s="173"/>
      <c r="AX6" s="173"/>
      <c r="AY6" s="173"/>
    </row>
    <row r="7" spans="1:54" ht="15" x14ac:dyDescent="0.25">
      <c r="A7" s="185">
        <v>43525</v>
      </c>
      <c r="B7" s="163"/>
      <c r="C7" s="163"/>
      <c r="D7" s="166">
        <v>415</v>
      </c>
      <c r="E7" s="124">
        <v>377.06200000000001</v>
      </c>
      <c r="F7" s="124">
        <v>461.315</v>
      </c>
      <c r="G7" s="124">
        <v>505.29399999999998</v>
      </c>
      <c r="H7" s="125">
        <v>265.767</v>
      </c>
      <c r="I7" s="125">
        <v>401.85700000000003</v>
      </c>
      <c r="J7" s="125">
        <v>714.31600000000003</v>
      </c>
      <c r="K7" s="125">
        <v>404.78300000000002</v>
      </c>
      <c r="L7" s="125">
        <v>323.79899999999998</v>
      </c>
      <c r="M7" s="125">
        <v>535.05200000000002</v>
      </c>
      <c r="N7" s="125">
        <v>364.45400000000001</v>
      </c>
      <c r="O7" s="125">
        <v>356.81</v>
      </c>
      <c r="P7" s="125">
        <v>391.79500000000002</v>
      </c>
      <c r="Q7" s="125">
        <v>561.37199999999996</v>
      </c>
      <c r="R7" s="125">
        <v>391.81099999999998</v>
      </c>
      <c r="S7" s="125">
        <v>744.96</v>
      </c>
      <c r="T7" s="125">
        <v>444.64499999999998</v>
      </c>
      <c r="U7" s="125">
        <v>462.12200000000001</v>
      </c>
      <c r="V7" s="125">
        <v>325.68599999999998</v>
      </c>
      <c r="W7" s="125">
        <v>358.31799999999998</v>
      </c>
      <c r="X7" s="125">
        <v>418.91199999999998</v>
      </c>
      <c r="Y7" s="125">
        <v>415</v>
      </c>
      <c r="Z7" s="125">
        <v>241.126</v>
      </c>
      <c r="AA7" s="125">
        <v>424.35700000000003</v>
      </c>
      <c r="AB7" s="125">
        <v>494.09399999999999</v>
      </c>
      <c r="AC7" s="125">
        <v>505.51600000000002</v>
      </c>
      <c r="AD7" s="125">
        <v>331.63799999999998</v>
      </c>
      <c r="AE7" s="125">
        <v>471.13499999999999</v>
      </c>
      <c r="AF7" s="125">
        <v>374.48399999999998</v>
      </c>
      <c r="AG7" s="125">
        <v>525.20399999999995</v>
      </c>
      <c r="AH7" s="126">
        <v>462.18400000000003</v>
      </c>
      <c r="AI7" s="173">
        <v>418.03199999999998</v>
      </c>
      <c r="AJ7" s="173">
        <v>365.02499999999998</v>
      </c>
      <c r="AK7" s="173">
        <v>352.96699999999998</v>
      </c>
      <c r="AL7" s="173">
        <v>351.84399999999999</v>
      </c>
      <c r="AM7" s="173">
        <v>508.46800000000002</v>
      </c>
      <c r="AN7" s="173"/>
      <c r="AO7" s="173"/>
      <c r="AP7" s="173"/>
      <c r="AQ7" s="173"/>
      <c r="AR7" s="173"/>
      <c r="AS7" s="173"/>
      <c r="AT7" s="173"/>
      <c r="AU7" s="173"/>
      <c r="AV7" s="173"/>
      <c r="AW7" s="173"/>
      <c r="AX7" s="173"/>
      <c r="AY7" s="173"/>
    </row>
    <row r="8" spans="1:54" ht="15" x14ac:dyDescent="0.25">
      <c r="A8" s="185">
        <v>43556</v>
      </c>
      <c r="B8" s="163"/>
      <c r="C8" s="163"/>
      <c r="D8" s="166">
        <v>620</v>
      </c>
      <c r="E8" s="124">
        <v>457.48200000000003</v>
      </c>
      <c r="F8" s="124">
        <v>454.28399999999999</v>
      </c>
      <c r="G8" s="124">
        <v>347.38499999999999</v>
      </c>
      <c r="H8" s="125">
        <v>396.08100000000002</v>
      </c>
      <c r="I8" s="125">
        <v>988.90099999999995</v>
      </c>
      <c r="J8" s="125">
        <v>1096.1559999999999</v>
      </c>
      <c r="K8" s="125">
        <v>420.971</v>
      </c>
      <c r="L8" s="125">
        <v>616.346</v>
      </c>
      <c r="M8" s="125">
        <v>922.10900000000004</v>
      </c>
      <c r="N8" s="125">
        <v>702.53800000000001</v>
      </c>
      <c r="O8" s="125">
        <v>398.69600000000003</v>
      </c>
      <c r="P8" s="125">
        <v>603.05700000000002</v>
      </c>
      <c r="Q8" s="125">
        <v>1188.537</v>
      </c>
      <c r="R8" s="125">
        <v>545.03</v>
      </c>
      <c r="S8" s="125">
        <v>621.89099999999996</v>
      </c>
      <c r="T8" s="125">
        <v>715.24</v>
      </c>
      <c r="U8" s="125">
        <v>755.54399999999998</v>
      </c>
      <c r="V8" s="125">
        <v>602.96100000000001</v>
      </c>
      <c r="W8" s="125">
        <v>403.964</v>
      </c>
      <c r="X8" s="125">
        <v>746.37599999999998</v>
      </c>
      <c r="Y8" s="125">
        <v>620</v>
      </c>
      <c r="Z8" s="125">
        <v>423.04399999999998</v>
      </c>
      <c r="AA8" s="125">
        <v>515.55200000000002</v>
      </c>
      <c r="AB8" s="125">
        <v>1116.075</v>
      </c>
      <c r="AC8" s="125">
        <v>735.53700000000003</v>
      </c>
      <c r="AD8" s="125">
        <v>816.01099999999997</v>
      </c>
      <c r="AE8" s="125">
        <v>587.45699999999999</v>
      </c>
      <c r="AF8" s="125">
        <v>758.77099999999996</v>
      </c>
      <c r="AG8" s="125">
        <v>753.53499999999997</v>
      </c>
      <c r="AH8" s="126">
        <v>716.56600000000003</v>
      </c>
      <c r="AI8" s="173">
        <v>822.19299999999998</v>
      </c>
      <c r="AJ8" s="173">
        <v>657.851</v>
      </c>
      <c r="AK8" s="173">
        <v>448.26299999999998</v>
      </c>
      <c r="AL8" s="173">
        <v>348.71100000000001</v>
      </c>
      <c r="AM8" s="173">
        <v>432.66500000000002</v>
      </c>
      <c r="AN8" s="173"/>
      <c r="AO8" s="173"/>
      <c r="AP8" s="173"/>
      <c r="AQ8" s="173"/>
      <c r="AR8" s="173"/>
      <c r="AS8" s="173"/>
      <c r="AT8" s="173"/>
      <c r="AU8" s="173"/>
      <c r="AV8" s="173"/>
      <c r="AW8" s="173"/>
      <c r="AX8" s="173"/>
      <c r="AY8" s="173"/>
    </row>
    <row r="9" spans="1:54" ht="15" x14ac:dyDescent="0.25">
      <c r="A9" s="185">
        <v>43586</v>
      </c>
      <c r="B9" s="163"/>
      <c r="C9" s="163"/>
      <c r="D9" s="166">
        <v>1260</v>
      </c>
      <c r="E9" s="124">
        <v>786.92100000000005</v>
      </c>
      <c r="F9" s="124">
        <v>1492.5309999999999</v>
      </c>
      <c r="G9" s="124">
        <v>1172.7570000000001</v>
      </c>
      <c r="H9" s="125">
        <v>2516.3270000000002</v>
      </c>
      <c r="I9" s="125">
        <v>2546.0430000000001</v>
      </c>
      <c r="J9" s="125">
        <v>1711.6410000000001</v>
      </c>
      <c r="K9" s="125">
        <v>1256.537</v>
      </c>
      <c r="L9" s="125">
        <v>1158.3399999999999</v>
      </c>
      <c r="M9" s="125">
        <v>1161.5050000000001</v>
      </c>
      <c r="N9" s="125">
        <v>791.91099999999994</v>
      </c>
      <c r="O9" s="125">
        <v>812.05600000000004</v>
      </c>
      <c r="P9" s="125">
        <v>991.65499999999997</v>
      </c>
      <c r="Q9" s="125">
        <v>3198.39</v>
      </c>
      <c r="R9" s="125">
        <v>1258.317</v>
      </c>
      <c r="S9" s="125">
        <v>1895.7049999999999</v>
      </c>
      <c r="T9" s="125">
        <v>2325.2399999999998</v>
      </c>
      <c r="U9" s="125">
        <v>2686.8829999999998</v>
      </c>
      <c r="V9" s="125">
        <v>1345.261</v>
      </c>
      <c r="W9" s="125">
        <v>1368.1189999999999</v>
      </c>
      <c r="X9" s="125">
        <v>2111.1959999999999</v>
      </c>
      <c r="Y9" s="125">
        <v>1801.2650000000001</v>
      </c>
      <c r="Z9" s="125">
        <v>205.06100000000001</v>
      </c>
      <c r="AA9" s="125">
        <v>1106.107</v>
      </c>
      <c r="AB9" s="125">
        <v>1260</v>
      </c>
      <c r="AC9" s="125">
        <v>2000.7360000000001</v>
      </c>
      <c r="AD9" s="125">
        <v>1850.819</v>
      </c>
      <c r="AE9" s="125">
        <v>1077.067</v>
      </c>
      <c r="AF9" s="125">
        <v>2285.2919999999999</v>
      </c>
      <c r="AG9" s="125">
        <v>2643.4029999999998</v>
      </c>
      <c r="AH9" s="126">
        <v>951.99199999999996</v>
      </c>
      <c r="AI9" s="173">
        <v>1864.963</v>
      </c>
      <c r="AJ9" s="173">
        <v>614.20699999999999</v>
      </c>
      <c r="AK9" s="173">
        <v>1201.376</v>
      </c>
      <c r="AL9" s="173">
        <v>1033.2750000000001</v>
      </c>
      <c r="AM9" s="173">
        <v>618.69899999999996</v>
      </c>
      <c r="AN9" s="173"/>
      <c r="AO9" s="173"/>
      <c r="AP9" s="173"/>
      <c r="AQ9" s="173"/>
      <c r="AR9" s="173"/>
      <c r="AS9" s="173"/>
      <c r="AT9" s="173"/>
      <c r="AU9" s="173"/>
      <c r="AV9" s="173"/>
      <c r="AW9" s="173"/>
      <c r="AX9" s="173"/>
      <c r="AY9" s="173"/>
    </row>
    <row r="10" spans="1:54" ht="15" x14ac:dyDescent="0.25">
      <c r="A10" s="185">
        <v>43617</v>
      </c>
      <c r="B10" s="163"/>
      <c r="C10" s="163"/>
      <c r="D10" s="166">
        <v>2000</v>
      </c>
      <c r="E10" s="124">
        <v>1311.789</v>
      </c>
      <c r="F10" s="124">
        <v>3020.8910000000001</v>
      </c>
      <c r="G10" s="124">
        <v>3974.8620000000001</v>
      </c>
      <c r="H10" s="125">
        <v>4422.1840000000002</v>
      </c>
      <c r="I10" s="125">
        <v>2460.116</v>
      </c>
      <c r="J10" s="125">
        <v>2539.6529999999998</v>
      </c>
      <c r="K10" s="125">
        <v>923.35500000000002</v>
      </c>
      <c r="L10" s="125">
        <v>1984.569</v>
      </c>
      <c r="M10" s="125">
        <v>999.70500000000004</v>
      </c>
      <c r="N10" s="125">
        <v>1644.3430000000001</v>
      </c>
      <c r="O10" s="125">
        <v>2334.7379999999998</v>
      </c>
      <c r="P10" s="125">
        <v>662.39</v>
      </c>
      <c r="Q10" s="125">
        <v>4147.4129999999996</v>
      </c>
      <c r="R10" s="125">
        <v>1125.258</v>
      </c>
      <c r="S10" s="125">
        <v>4220.9660000000003</v>
      </c>
      <c r="T10" s="125">
        <v>2504.56</v>
      </c>
      <c r="U10" s="125">
        <v>3771.3620000000001</v>
      </c>
      <c r="V10" s="125">
        <v>1825.4760000000001</v>
      </c>
      <c r="W10" s="125">
        <v>2726.4839999999999</v>
      </c>
      <c r="X10" s="125">
        <v>1878.1389999999999</v>
      </c>
      <c r="Y10" s="125">
        <v>1300.1559999999999</v>
      </c>
      <c r="Z10" s="125">
        <v>415.28399999999999</v>
      </c>
      <c r="AA10" s="125">
        <v>2000</v>
      </c>
      <c r="AB10" s="125">
        <v>769.33900000000006</v>
      </c>
      <c r="AC10" s="125">
        <v>2606.337</v>
      </c>
      <c r="AD10" s="125">
        <v>1765.7180000000001</v>
      </c>
      <c r="AE10" s="125">
        <v>782.87699999999995</v>
      </c>
      <c r="AF10" s="125">
        <v>4258.8310000000001</v>
      </c>
      <c r="AG10" s="125">
        <v>2763.306</v>
      </c>
      <c r="AH10" s="126">
        <v>2700.1990000000001</v>
      </c>
      <c r="AI10" s="173">
        <v>4469.0460000000003</v>
      </c>
      <c r="AJ10" s="173">
        <v>198.97900000000001</v>
      </c>
      <c r="AK10" s="173">
        <v>1626.9680000000001</v>
      </c>
      <c r="AL10" s="173">
        <v>2592.145</v>
      </c>
      <c r="AM10" s="173">
        <v>1881.1669999999999</v>
      </c>
      <c r="AN10" s="173"/>
      <c r="AO10" s="173"/>
      <c r="AP10" s="173"/>
      <c r="AQ10" s="173"/>
      <c r="AR10" s="173"/>
      <c r="AS10" s="173"/>
      <c r="AT10" s="173"/>
      <c r="AU10" s="173"/>
      <c r="AV10" s="173"/>
      <c r="AW10" s="173"/>
      <c r="AX10" s="173"/>
      <c r="AY10" s="173"/>
    </row>
    <row r="11" spans="1:54" ht="15" x14ac:dyDescent="0.25">
      <c r="A11" s="185">
        <v>43647</v>
      </c>
      <c r="B11" s="163"/>
      <c r="C11" s="163"/>
      <c r="D11" s="166">
        <v>760</v>
      </c>
      <c r="E11" s="124">
        <v>448.41800000000001</v>
      </c>
      <c r="F11" s="124">
        <v>1958.5930000000001</v>
      </c>
      <c r="G11" s="124">
        <v>2455.6889999999999</v>
      </c>
      <c r="H11" s="125">
        <v>1847.125</v>
      </c>
      <c r="I11" s="125">
        <v>711.62800000000004</v>
      </c>
      <c r="J11" s="125">
        <v>961.61599999999999</v>
      </c>
      <c r="K11" s="125">
        <v>266.67700000000002</v>
      </c>
      <c r="L11" s="125">
        <v>629.05399999999997</v>
      </c>
      <c r="M11" s="125">
        <v>431.67</v>
      </c>
      <c r="N11" s="125">
        <v>760</v>
      </c>
      <c r="O11" s="125">
        <v>945.18399999999997</v>
      </c>
      <c r="P11" s="125">
        <v>212.922</v>
      </c>
      <c r="Q11" s="125">
        <v>1670.9380000000001</v>
      </c>
      <c r="R11" s="125">
        <v>242.15799999999999</v>
      </c>
      <c r="S11" s="125">
        <v>3356.2730000000001</v>
      </c>
      <c r="T11" s="125">
        <v>992.73599999999999</v>
      </c>
      <c r="U11" s="125">
        <v>1297.2840000000001</v>
      </c>
      <c r="V11" s="125">
        <v>1154.377</v>
      </c>
      <c r="W11" s="125">
        <v>1553.2139999999999</v>
      </c>
      <c r="X11" s="125">
        <v>429.49200000000002</v>
      </c>
      <c r="Y11" s="125">
        <v>311.20800000000003</v>
      </c>
      <c r="Z11" s="125">
        <v>99.570999999999998</v>
      </c>
      <c r="AA11" s="125">
        <v>501.43099999999998</v>
      </c>
      <c r="AB11" s="125">
        <v>374.50400000000002</v>
      </c>
      <c r="AC11" s="125">
        <v>1069.0129999999999</v>
      </c>
      <c r="AD11" s="125">
        <v>432.46499999999997</v>
      </c>
      <c r="AE11" s="125">
        <v>224.26400000000001</v>
      </c>
      <c r="AF11" s="125">
        <v>2268.192</v>
      </c>
      <c r="AG11" s="125">
        <v>1545.3</v>
      </c>
      <c r="AH11" s="126">
        <v>954.11</v>
      </c>
      <c r="AI11" s="173">
        <v>3094.0169999999998</v>
      </c>
      <c r="AJ11" s="173">
        <v>63.790999999999997</v>
      </c>
      <c r="AK11" s="173">
        <v>436.22699999999998</v>
      </c>
      <c r="AL11" s="173">
        <v>848.10299999999995</v>
      </c>
      <c r="AM11" s="173">
        <v>691.95</v>
      </c>
      <c r="AN11" s="173"/>
      <c r="AO11" s="173"/>
      <c r="AP11" s="173"/>
      <c r="AQ11" s="173"/>
      <c r="AR11" s="173"/>
      <c r="AS11" s="173"/>
      <c r="AT11" s="173"/>
      <c r="AU11" s="173"/>
      <c r="AV11" s="173"/>
      <c r="AW11" s="173"/>
      <c r="AX11" s="173"/>
      <c r="AY11" s="173"/>
    </row>
    <row r="12" spans="1:54" ht="15" x14ac:dyDescent="0.25">
      <c r="A12" s="185">
        <v>43678</v>
      </c>
      <c r="B12" s="163"/>
      <c r="C12" s="163"/>
      <c r="D12" s="166">
        <v>370</v>
      </c>
      <c r="E12" s="124">
        <v>248.255</v>
      </c>
      <c r="F12" s="124">
        <v>844.78800000000001</v>
      </c>
      <c r="G12" s="124">
        <v>868.86500000000001</v>
      </c>
      <c r="H12" s="125">
        <v>822.44500000000005</v>
      </c>
      <c r="I12" s="125">
        <v>370</v>
      </c>
      <c r="J12" s="125">
        <v>387.036</v>
      </c>
      <c r="K12" s="125">
        <v>281.13499999999999</v>
      </c>
      <c r="L12" s="125">
        <v>311.06900000000002</v>
      </c>
      <c r="M12" s="125">
        <v>340.43299999999999</v>
      </c>
      <c r="N12" s="125">
        <v>337.74700000000001</v>
      </c>
      <c r="O12" s="125">
        <v>413.173</v>
      </c>
      <c r="P12" s="125">
        <v>216.23699999999999</v>
      </c>
      <c r="Q12" s="125">
        <v>725.89800000000002</v>
      </c>
      <c r="R12" s="125">
        <v>178.52600000000001</v>
      </c>
      <c r="S12" s="125">
        <v>1029.2070000000001</v>
      </c>
      <c r="T12" s="125">
        <v>363.89</v>
      </c>
      <c r="U12" s="125">
        <v>766.38900000000001</v>
      </c>
      <c r="V12" s="125">
        <v>507.46499999999997</v>
      </c>
      <c r="W12" s="125">
        <v>746.38</v>
      </c>
      <c r="X12" s="125">
        <v>247.505</v>
      </c>
      <c r="Y12" s="125">
        <v>282.89100000000002</v>
      </c>
      <c r="Z12" s="125">
        <v>108.42400000000001</v>
      </c>
      <c r="AA12" s="125">
        <v>262.67399999999998</v>
      </c>
      <c r="AB12" s="125">
        <v>232.40600000000001</v>
      </c>
      <c r="AC12" s="125">
        <v>458.09899999999999</v>
      </c>
      <c r="AD12" s="125">
        <v>324.30099999999999</v>
      </c>
      <c r="AE12" s="125">
        <v>263.85199999999998</v>
      </c>
      <c r="AF12" s="125">
        <v>694</v>
      </c>
      <c r="AG12" s="125">
        <v>526.77300000000002</v>
      </c>
      <c r="AH12" s="126">
        <v>495.88799999999998</v>
      </c>
      <c r="AI12" s="173">
        <v>841.6</v>
      </c>
      <c r="AJ12" s="173">
        <v>130.86199999999999</v>
      </c>
      <c r="AK12" s="173">
        <v>375.87200000000001</v>
      </c>
      <c r="AL12" s="173">
        <v>412.96600000000001</v>
      </c>
      <c r="AM12" s="173">
        <v>314.70100000000002</v>
      </c>
      <c r="AN12" s="173"/>
      <c r="AO12" s="173"/>
      <c r="AP12" s="173"/>
      <c r="AQ12" s="173"/>
      <c r="AR12" s="173"/>
      <c r="AS12" s="173"/>
      <c r="AT12" s="173"/>
      <c r="AU12" s="173"/>
      <c r="AV12" s="173"/>
      <c r="AW12" s="173"/>
      <c r="AX12" s="173"/>
      <c r="AY12" s="173"/>
    </row>
    <row r="13" spans="1:54" ht="15" x14ac:dyDescent="0.25">
      <c r="A13" s="185">
        <v>43709</v>
      </c>
      <c r="B13" s="163"/>
      <c r="C13" s="163"/>
      <c r="D13" s="166">
        <v>340</v>
      </c>
      <c r="E13" s="124">
        <v>272.77800000000002</v>
      </c>
      <c r="F13" s="124">
        <v>663.98199999999997</v>
      </c>
      <c r="G13" s="124">
        <v>466.35199999999998</v>
      </c>
      <c r="H13" s="125">
        <v>521.52800000000002</v>
      </c>
      <c r="I13" s="125">
        <v>408.15499999999997</v>
      </c>
      <c r="J13" s="125">
        <v>454.96600000000001</v>
      </c>
      <c r="K13" s="125">
        <v>259.57799999999997</v>
      </c>
      <c r="L13" s="125">
        <v>332.50900000000001</v>
      </c>
      <c r="M13" s="125">
        <v>231.423</v>
      </c>
      <c r="N13" s="125">
        <v>270.08600000000001</v>
      </c>
      <c r="O13" s="125">
        <v>417.32100000000003</v>
      </c>
      <c r="P13" s="125">
        <v>257.94</v>
      </c>
      <c r="Q13" s="125">
        <v>624.67499999999995</v>
      </c>
      <c r="R13" s="125">
        <v>246.67</v>
      </c>
      <c r="S13" s="125">
        <v>518.43399999999997</v>
      </c>
      <c r="T13" s="125">
        <v>347.51</v>
      </c>
      <c r="U13" s="125">
        <v>659.68299999999999</v>
      </c>
      <c r="V13" s="125">
        <v>342.98</v>
      </c>
      <c r="W13" s="125">
        <v>493.48099999999999</v>
      </c>
      <c r="X13" s="125">
        <v>288.59800000000001</v>
      </c>
      <c r="Y13" s="125">
        <v>232.03299999999999</v>
      </c>
      <c r="Z13" s="125">
        <v>256.27800000000002</v>
      </c>
      <c r="AA13" s="125">
        <v>427.00400000000002</v>
      </c>
      <c r="AB13" s="125">
        <v>297.83199999999999</v>
      </c>
      <c r="AC13" s="125">
        <v>340</v>
      </c>
      <c r="AD13" s="125">
        <v>319.76</v>
      </c>
      <c r="AE13" s="125">
        <v>280.32100000000003</v>
      </c>
      <c r="AF13" s="125">
        <v>480.90100000000001</v>
      </c>
      <c r="AG13" s="125">
        <v>332.28399999999999</v>
      </c>
      <c r="AH13" s="126">
        <v>311.39800000000002</v>
      </c>
      <c r="AI13" s="173">
        <v>497.642</v>
      </c>
      <c r="AJ13" s="173">
        <v>143.66</v>
      </c>
      <c r="AK13" s="173">
        <v>527.13499999999999</v>
      </c>
      <c r="AL13" s="173">
        <v>383.08800000000002</v>
      </c>
      <c r="AM13" s="173">
        <v>271.00700000000001</v>
      </c>
      <c r="AN13" s="173"/>
      <c r="AO13" s="173"/>
      <c r="AP13" s="173"/>
      <c r="AQ13" s="173"/>
      <c r="AR13" s="173"/>
      <c r="AS13" s="173"/>
      <c r="AT13" s="173"/>
      <c r="AU13" s="173"/>
      <c r="AV13" s="173"/>
      <c r="AW13" s="173"/>
      <c r="AX13" s="173"/>
      <c r="AY13" s="173"/>
    </row>
    <row r="14" spans="1:54" ht="15" x14ac:dyDescent="0.25">
      <c r="A14" s="185">
        <v>43739</v>
      </c>
      <c r="B14" s="163"/>
      <c r="C14" s="163"/>
      <c r="D14" s="166">
        <v>455.19</v>
      </c>
      <c r="E14" s="124">
        <v>447.24299999999999</v>
      </c>
      <c r="F14" s="124">
        <v>729.15200000000004</v>
      </c>
      <c r="G14" s="124">
        <v>580.774</v>
      </c>
      <c r="H14" s="125">
        <v>652.70299999999997</v>
      </c>
      <c r="I14" s="125">
        <v>735.53899999999999</v>
      </c>
      <c r="J14" s="125">
        <v>685.70500000000004</v>
      </c>
      <c r="K14" s="125">
        <v>268.584</v>
      </c>
      <c r="L14" s="125">
        <v>336.33300000000003</v>
      </c>
      <c r="M14" s="125">
        <v>305.339</v>
      </c>
      <c r="N14" s="125">
        <v>409.57499999999999</v>
      </c>
      <c r="O14" s="125">
        <v>328.916</v>
      </c>
      <c r="P14" s="125">
        <v>221.96600000000001</v>
      </c>
      <c r="Q14" s="125">
        <v>591.54899999999998</v>
      </c>
      <c r="R14" s="125">
        <v>358.75799999999998</v>
      </c>
      <c r="S14" s="125">
        <v>578.68299999999999</v>
      </c>
      <c r="T14" s="125">
        <v>494.786</v>
      </c>
      <c r="U14" s="125">
        <v>840.04</v>
      </c>
      <c r="V14" s="125">
        <v>443.31799999999998</v>
      </c>
      <c r="W14" s="125">
        <v>381.89800000000002</v>
      </c>
      <c r="X14" s="125">
        <v>436.00700000000001</v>
      </c>
      <c r="Y14" s="125">
        <v>250.655</v>
      </c>
      <c r="Z14" s="125">
        <v>305.42500000000001</v>
      </c>
      <c r="AA14" s="125">
        <v>320.529</v>
      </c>
      <c r="AB14" s="125">
        <v>435.58</v>
      </c>
      <c r="AC14" s="125">
        <v>544.649</v>
      </c>
      <c r="AD14" s="125">
        <v>1033.3499999999999</v>
      </c>
      <c r="AE14" s="125">
        <v>447.24599999999998</v>
      </c>
      <c r="AF14" s="125">
        <v>472.779</v>
      </c>
      <c r="AG14" s="125">
        <v>388.89600000000002</v>
      </c>
      <c r="AH14" s="126">
        <v>456.85500000000002</v>
      </c>
      <c r="AI14" s="173">
        <v>581.42700000000002</v>
      </c>
      <c r="AJ14" s="173">
        <v>185.25800000000001</v>
      </c>
      <c r="AK14" s="173">
        <v>615.73099999999999</v>
      </c>
      <c r="AL14" s="173">
        <v>599.66200000000003</v>
      </c>
      <c r="AM14" s="173">
        <v>278.74900000000002</v>
      </c>
      <c r="AN14" s="173"/>
      <c r="AO14" s="173"/>
      <c r="AP14" s="173"/>
      <c r="AQ14" s="173"/>
      <c r="AR14" s="173"/>
      <c r="AS14" s="173"/>
      <c r="AT14" s="173"/>
      <c r="AU14" s="173"/>
      <c r="AV14" s="173"/>
      <c r="AW14" s="173"/>
      <c r="AX14" s="173"/>
      <c r="AY14" s="173"/>
    </row>
    <row r="15" spans="1:54" ht="15" x14ac:dyDescent="0.25">
      <c r="A15" s="185">
        <v>43770</v>
      </c>
      <c r="B15" s="163"/>
      <c r="C15" s="163"/>
      <c r="D15" s="166">
        <v>446.58</v>
      </c>
      <c r="E15" s="124">
        <v>439.64699999999999</v>
      </c>
      <c r="F15" s="124">
        <v>569.16</v>
      </c>
      <c r="G15" s="124">
        <v>537.74400000000003</v>
      </c>
      <c r="H15" s="125">
        <v>554.41499999999996</v>
      </c>
      <c r="I15" s="125">
        <v>587.25</v>
      </c>
      <c r="J15" s="125">
        <v>656.20100000000002</v>
      </c>
      <c r="K15" s="125">
        <v>462.68200000000002</v>
      </c>
      <c r="L15" s="125">
        <v>345.83</v>
      </c>
      <c r="M15" s="125">
        <v>312.49099999999999</v>
      </c>
      <c r="N15" s="125">
        <v>474.447</v>
      </c>
      <c r="O15" s="125">
        <v>428.96300000000002</v>
      </c>
      <c r="P15" s="125">
        <v>290.92099999999999</v>
      </c>
      <c r="Q15" s="125">
        <v>580.47199999999998</v>
      </c>
      <c r="R15" s="125">
        <v>399.899</v>
      </c>
      <c r="S15" s="125">
        <v>526.41300000000001</v>
      </c>
      <c r="T15" s="125">
        <v>506.78899999999999</v>
      </c>
      <c r="U15" s="125">
        <v>577.34</v>
      </c>
      <c r="V15" s="125">
        <v>546.93100000000004</v>
      </c>
      <c r="W15" s="125">
        <v>374.70100000000002</v>
      </c>
      <c r="X15" s="125">
        <v>417.79599999999999</v>
      </c>
      <c r="Y15" s="125">
        <v>332.21</v>
      </c>
      <c r="Z15" s="125">
        <v>302.589</v>
      </c>
      <c r="AA15" s="125">
        <v>349.84899999999999</v>
      </c>
      <c r="AB15" s="125">
        <v>594.029</v>
      </c>
      <c r="AC15" s="125">
        <v>510.13200000000001</v>
      </c>
      <c r="AD15" s="125">
        <v>575.80200000000002</v>
      </c>
      <c r="AE15" s="125">
        <v>411.96800000000002</v>
      </c>
      <c r="AF15" s="125">
        <v>492.19600000000003</v>
      </c>
      <c r="AG15" s="125">
        <v>457.42099999999999</v>
      </c>
      <c r="AH15" s="126">
        <v>477.56</v>
      </c>
      <c r="AI15" s="173">
        <v>568.76800000000003</v>
      </c>
      <c r="AJ15" s="173">
        <v>240.19300000000001</v>
      </c>
      <c r="AK15" s="173">
        <v>524.74400000000003</v>
      </c>
      <c r="AL15" s="173">
        <v>458.64499999999998</v>
      </c>
      <c r="AM15" s="173">
        <v>340.423</v>
      </c>
      <c r="AN15" s="173"/>
      <c r="AO15" s="173"/>
      <c r="AP15" s="173"/>
      <c r="AQ15" s="173"/>
      <c r="AR15" s="173"/>
      <c r="AS15" s="173"/>
      <c r="AT15" s="173"/>
      <c r="AU15" s="173"/>
      <c r="AV15" s="173"/>
      <c r="AW15" s="173"/>
      <c r="AX15" s="173"/>
      <c r="AY15" s="173"/>
    </row>
    <row r="16" spans="1:54" ht="15" x14ac:dyDescent="0.25">
      <c r="A16" s="185">
        <v>43800</v>
      </c>
      <c r="B16" s="163"/>
      <c r="C16" s="163"/>
      <c r="D16" s="166">
        <v>362.53</v>
      </c>
      <c r="E16" s="124">
        <v>350.87799999999999</v>
      </c>
      <c r="F16" s="124">
        <v>499.48399999999998</v>
      </c>
      <c r="G16" s="124">
        <v>483.04899999999998</v>
      </c>
      <c r="H16" s="125">
        <v>505.45</v>
      </c>
      <c r="I16" s="125">
        <v>457.214</v>
      </c>
      <c r="J16" s="125">
        <v>488.51499999999999</v>
      </c>
      <c r="K16" s="125">
        <v>324.52300000000002</v>
      </c>
      <c r="L16" s="125">
        <v>326.23099999999999</v>
      </c>
      <c r="M16" s="125">
        <v>296.13</v>
      </c>
      <c r="N16" s="125">
        <v>375.76900000000001</v>
      </c>
      <c r="O16" s="125">
        <v>376.892</v>
      </c>
      <c r="P16" s="125">
        <v>266.00700000000001</v>
      </c>
      <c r="Q16" s="125">
        <v>490.54700000000003</v>
      </c>
      <c r="R16" s="125">
        <v>339.92899999999997</v>
      </c>
      <c r="S16" s="125">
        <v>521.89800000000002</v>
      </c>
      <c r="T16" s="125">
        <v>549.72500000000002</v>
      </c>
      <c r="U16" s="125">
        <v>473.46199999999999</v>
      </c>
      <c r="V16" s="125">
        <v>453.45499999999998</v>
      </c>
      <c r="W16" s="125">
        <v>363.28699999999998</v>
      </c>
      <c r="X16" s="125">
        <v>337.69400000000002</v>
      </c>
      <c r="Y16" s="125">
        <v>318.95</v>
      </c>
      <c r="Z16" s="125">
        <v>250.785</v>
      </c>
      <c r="AA16" s="125">
        <v>341.029</v>
      </c>
      <c r="AB16" s="125">
        <v>383.25900000000001</v>
      </c>
      <c r="AC16" s="125">
        <v>411.72800000000001</v>
      </c>
      <c r="AD16" s="125">
        <v>426.245</v>
      </c>
      <c r="AE16" s="125">
        <v>390.81099999999998</v>
      </c>
      <c r="AF16" s="125">
        <v>490.70600000000002</v>
      </c>
      <c r="AG16" s="125">
        <v>415.80599999999998</v>
      </c>
      <c r="AH16" s="126">
        <v>457.79899999999998</v>
      </c>
      <c r="AI16" s="173">
        <v>497.22800000000001</v>
      </c>
      <c r="AJ16" s="173">
        <v>239.59299999999999</v>
      </c>
      <c r="AK16" s="173">
        <v>392.12200000000001</v>
      </c>
      <c r="AL16" s="173">
        <v>381.15300000000002</v>
      </c>
      <c r="AM16" s="173">
        <v>320.44200000000001</v>
      </c>
      <c r="AN16" s="173"/>
      <c r="AO16" s="173"/>
      <c r="AP16" s="173"/>
      <c r="AQ16" s="173"/>
      <c r="AR16" s="173"/>
      <c r="AS16" s="173"/>
      <c r="AT16" s="173"/>
      <c r="AU16" s="173"/>
      <c r="AV16" s="173"/>
      <c r="AW16" s="173"/>
      <c r="AX16" s="173"/>
      <c r="AY16" s="173"/>
    </row>
    <row r="17" spans="1:51" ht="15" x14ac:dyDescent="0.25">
      <c r="A17" s="185">
        <v>43831</v>
      </c>
      <c r="B17" s="163"/>
      <c r="C17" s="163"/>
      <c r="D17" s="166">
        <v>361.18</v>
      </c>
      <c r="E17" s="124">
        <v>332.988</v>
      </c>
      <c r="F17" s="124">
        <v>421.46</v>
      </c>
      <c r="G17" s="124">
        <v>436.57900000000001</v>
      </c>
      <c r="H17" s="125">
        <v>485.40600000000001</v>
      </c>
      <c r="I17" s="125">
        <v>378.97300000000001</v>
      </c>
      <c r="J17" s="125">
        <v>380.18099999999998</v>
      </c>
      <c r="K17" s="125">
        <v>282.72699999999998</v>
      </c>
      <c r="L17" s="125">
        <v>299.79399999999998</v>
      </c>
      <c r="M17" s="125">
        <v>280.73</v>
      </c>
      <c r="N17" s="125">
        <v>303.31400000000002</v>
      </c>
      <c r="O17" s="125">
        <v>330.68099999999998</v>
      </c>
      <c r="P17" s="125">
        <v>392.726</v>
      </c>
      <c r="Q17" s="125">
        <v>444.16800000000001</v>
      </c>
      <c r="R17" s="125">
        <v>320.40699999999998</v>
      </c>
      <c r="S17" s="125">
        <v>448.63600000000002</v>
      </c>
      <c r="T17" s="125">
        <v>470.02600000000001</v>
      </c>
      <c r="U17" s="125">
        <v>423.14800000000002</v>
      </c>
      <c r="V17" s="125">
        <v>356.80599999999998</v>
      </c>
      <c r="W17" s="125">
        <v>346.33</v>
      </c>
      <c r="X17" s="125">
        <v>319.64</v>
      </c>
      <c r="Y17" s="125">
        <v>285.44600000000003</v>
      </c>
      <c r="Z17" s="125">
        <v>220.61699999999999</v>
      </c>
      <c r="AA17" s="125">
        <v>306.43900000000002</v>
      </c>
      <c r="AB17" s="125">
        <v>574.495</v>
      </c>
      <c r="AC17" s="125">
        <v>378.24</v>
      </c>
      <c r="AD17" s="125">
        <v>365.34100000000001</v>
      </c>
      <c r="AE17" s="125">
        <v>317.28300000000002</v>
      </c>
      <c r="AF17" s="125">
        <v>462.714</v>
      </c>
      <c r="AG17" s="125">
        <v>383.98399999999998</v>
      </c>
      <c r="AH17" s="126">
        <v>412.93200000000002</v>
      </c>
      <c r="AI17" s="173">
        <v>454.04</v>
      </c>
      <c r="AJ17" s="173">
        <v>223.935</v>
      </c>
      <c r="AK17" s="173">
        <v>317.66000000000003</v>
      </c>
      <c r="AL17" s="173">
        <v>341.51600000000002</v>
      </c>
      <c r="AM17" s="173">
        <v>318.69099999999997</v>
      </c>
      <c r="AN17" s="173"/>
      <c r="AO17" s="173"/>
      <c r="AP17" s="173"/>
      <c r="AQ17" s="173"/>
      <c r="AR17" s="173"/>
      <c r="AS17" s="173"/>
      <c r="AT17" s="173"/>
      <c r="AU17" s="173"/>
      <c r="AV17" s="173"/>
      <c r="AW17" s="173"/>
      <c r="AX17" s="173"/>
      <c r="AY17" s="173"/>
    </row>
    <row r="18" spans="1:51" ht="15" x14ac:dyDescent="0.25">
      <c r="A18" s="185">
        <v>43862</v>
      </c>
      <c r="B18" s="163"/>
      <c r="C18" s="163"/>
      <c r="D18" s="166">
        <v>392.99</v>
      </c>
      <c r="E18" s="124">
        <v>289.03800000000001</v>
      </c>
      <c r="F18" s="124">
        <v>394.30799999999999</v>
      </c>
      <c r="G18" s="124">
        <v>371.464</v>
      </c>
      <c r="H18" s="125">
        <v>392.96499999999997</v>
      </c>
      <c r="I18" s="125">
        <v>487.94799999999998</v>
      </c>
      <c r="J18" s="125">
        <v>409.202</v>
      </c>
      <c r="K18" s="125">
        <v>277.86099999999999</v>
      </c>
      <c r="L18" s="125">
        <v>297.036</v>
      </c>
      <c r="M18" s="125">
        <v>254.33799999999999</v>
      </c>
      <c r="N18" s="125">
        <v>288.45299999999997</v>
      </c>
      <c r="O18" s="125">
        <v>347.61500000000001</v>
      </c>
      <c r="P18" s="125">
        <v>495.58300000000003</v>
      </c>
      <c r="Q18" s="125">
        <v>403.71199999999999</v>
      </c>
      <c r="R18" s="125">
        <v>343.21899999999999</v>
      </c>
      <c r="S18" s="125">
        <v>437.553</v>
      </c>
      <c r="T18" s="125">
        <v>423.91300000000001</v>
      </c>
      <c r="U18" s="125">
        <v>412.59199999999998</v>
      </c>
      <c r="V18" s="125">
        <v>355.83800000000002</v>
      </c>
      <c r="W18" s="125">
        <v>365.88400000000001</v>
      </c>
      <c r="X18" s="125">
        <v>302.58699999999999</v>
      </c>
      <c r="Y18" s="125">
        <v>237.279</v>
      </c>
      <c r="Z18" s="125">
        <v>247.84800000000001</v>
      </c>
      <c r="AA18" s="125">
        <v>280.08699999999999</v>
      </c>
      <c r="AB18" s="125">
        <v>570.62</v>
      </c>
      <c r="AC18" s="125">
        <v>323.39</v>
      </c>
      <c r="AD18" s="125">
        <v>371.03800000000001</v>
      </c>
      <c r="AE18" s="125">
        <v>302.92200000000003</v>
      </c>
      <c r="AF18" s="125">
        <v>440.31900000000002</v>
      </c>
      <c r="AG18" s="125">
        <v>410.79599999999999</v>
      </c>
      <c r="AH18" s="126">
        <v>372.30099999999999</v>
      </c>
      <c r="AI18" s="173">
        <v>402.67700000000002</v>
      </c>
      <c r="AJ18" s="173">
        <v>236.679</v>
      </c>
      <c r="AK18" s="173">
        <v>305.39699999999999</v>
      </c>
      <c r="AL18" s="173">
        <v>409.48500000000001</v>
      </c>
      <c r="AM18" s="173">
        <v>265.46600000000001</v>
      </c>
      <c r="AN18" s="173"/>
      <c r="AO18" s="173"/>
      <c r="AP18" s="173"/>
      <c r="AQ18" s="173"/>
      <c r="AR18" s="173"/>
      <c r="AS18" s="173"/>
      <c r="AT18" s="173"/>
      <c r="AU18" s="173"/>
      <c r="AV18" s="173"/>
      <c r="AW18" s="173"/>
      <c r="AX18" s="173"/>
      <c r="AY18" s="173"/>
    </row>
    <row r="19" spans="1:51" ht="15" x14ac:dyDescent="0.25">
      <c r="A19" s="185">
        <v>43891</v>
      </c>
      <c r="B19" s="163"/>
      <c r="C19" s="163"/>
      <c r="D19" s="166">
        <v>665.38</v>
      </c>
      <c r="E19" s="124">
        <v>522.83399999999995</v>
      </c>
      <c r="F19" s="124">
        <v>742.63599999999997</v>
      </c>
      <c r="G19" s="124">
        <v>443.62099999999998</v>
      </c>
      <c r="H19" s="125">
        <v>681.32</v>
      </c>
      <c r="I19" s="125">
        <v>1179.248</v>
      </c>
      <c r="J19" s="125">
        <v>619.98800000000006</v>
      </c>
      <c r="K19" s="125">
        <v>377.43099999999998</v>
      </c>
      <c r="L19" s="125">
        <v>617.11800000000005</v>
      </c>
      <c r="M19" s="125">
        <v>375.62599999999998</v>
      </c>
      <c r="N19" s="125">
        <v>432.404</v>
      </c>
      <c r="O19" s="125">
        <v>572.26</v>
      </c>
      <c r="P19" s="125">
        <v>592.89800000000002</v>
      </c>
      <c r="Q19" s="125">
        <v>641.43299999999999</v>
      </c>
      <c r="R19" s="125">
        <v>979.19200000000001</v>
      </c>
      <c r="S19" s="125">
        <v>604.54399999999998</v>
      </c>
      <c r="T19" s="125">
        <v>829.255</v>
      </c>
      <c r="U19" s="125">
        <v>540.125</v>
      </c>
      <c r="V19" s="125">
        <v>478.74900000000002</v>
      </c>
      <c r="W19" s="125">
        <v>473.73200000000003</v>
      </c>
      <c r="X19" s="125">
        <v>490.57799999999997</v>
      </c>
      <c r="Y19" s="125">
        <v>267.58600000000001</v>
      </c>
      <c r="Z19" s="125">
        <v>417.52199999999999</v>
      </c>
      <c r="AA19" s="125">
        <v>618.38800000000003</v>
      </c>
      <c r="AB19" s="125">
        <v>748.08399999999995</v>
      </c>
      <c r="AC19" s="125">
        <v>431.30599999999998</v>
      </c>
      <c r="AD19" s="125">
        <v>822.25199999999995</v>
      </c>
      <c r="AE19" s="125">
        <v>388.52600000000001</v>
      </c>
      <c r="AF19" s="125">
        <v>702.01800000000003</v>
      </c>
      <c r="AG19" s="125">
        <v>540.69100000000003</v>
      </c>
      <c r="AH19" s="126">
        <v>536.08299999999997</v>
      </c>
      <c r="AI19" s="173">
        <v>579.27</v>
      </c>
      <c r="AJ19" s="173">
        <v>301.57900000000001</v>
      </c>
      <c r="AK19" s="173">
        <v>455.65</v>
      </c>
      <c r="AL19" s="173">
        <v>604.66300000000001</v>
      </c>
      <c r="AM19" s="173">
        <v>381.11700000000002</v>
      </c>
      <c r="AN19" s="173"/>
      <c r="AO19" s="173"/>
      <c r="AP19" s="173"/>
      <c r="AQ19" s="173"/>
      <c r="AR19" s="173"/>
      <c r="AS19" s="173"/>
      <c r="AT19" s="173"/>
      <c r="AU19" s="173"/>
      <c r="AV19" s="173"/>
      <c r="AW19" s="173"/>
      <c r="AX19" s="173"/>
      <c r="AY19" s="173"/>
    </row>
    <row r="20" spans="1:51" ht="15" x14ac:dyDescent="0.25">
      <c r="A20" s="185">
        <v>43922</v>
      </c>
      <c r="B20" s="163"/>
      <c r="C20" s="163"/>
      <c r="D20" s="166">
        <v>1055.51</v>
      </c>
      <c r="E20" s="124">
        <v>571.09400000000005</v>
      </c>
      <c r="F20" s="124">
        <v>798.91399999999999</v>
      </c>
      <c r="G20" s="124">
        <v>842.15599999999995</v>
      </c>
      <c r="H20" s="125">
        <v>1698.463</v>
      </c>
      <c r="I20" s="125">
        <v>2247.0230000000001</v>
      </c>
      <c r="J20" s="125">
        <v>1006.619</v>
      </c>
      <c r="K20" s="125">
        <v>667.04</v>
      </c>
      <c r="L20" s="125">
        <v>1146.1880000000001</v>
      </c>
      <c r="M20" s="125">
        <v>677.03800000000001</v>
      </c>
      <c r="N20" s="125">
        <v>546.26900000000001</v>
      </c>
      <c r="O20" s="125">
        <v>1011.596</v>
      </c>
      <c r="P20" s="125">
        <v>1418.405</v>
      </c>
      <c r="Q20" s="125">
        <v>955.59400000000005</v>
      </c>
      <c r="R20" s="125">
        <v>788.46500000000003</v>
      </c>
      <c r="S20" s="125">
        <v>1011.949</v>
      </c>
      <c r="T20" s="125">
        <v>1434.826</v>
      </c>
      <c r="U20" s="125">
        <v>1038.6990000000001</v>
      </c>
      <c r="V20" s="125">
        <v>588.56299999999999</v>
      </c>
      <c r="W20" s="125">
        <v>745.46500000000003</v>
      </c>
      <c r="X20" s="125">
        <v>770.13699999999994</v>
      </c>
      <c r="Y20" s="125">
        <v>470.08800000000002</v>
      </c>
      <c r="Z20" s="125">
        <v>540.22400000000005</v>
      </c>
      <c r="AA20" s="125">
        <v>1327.2260000000001</v>
      </c>
      <c r="AB20" s="125">
        <v>1346.981</v>
      </c>
      <c r="AC20" s="125">
        <v>1083.5440000000001</v>
      </c>
      <c r="AD20" s="125">
        <v>1034.1479999999999</v>
      </c>
      <c r="AE20" s="125">
        <v>731.81700000000001</v>
      </c>
      <c r="AF20" s="125">
        <v>884.60900000000004</v>
      </c>
      <c r="AG20" s="125">
        <v>803.36199999999997</v>
      </c>
      <c r="AH20" s="126">
        <v>1175.002</v>
      </c>
      <c r="AI20" s="173">
        <v>1040.098</v>
      </c>
      <c r="AJ20" s="173">
        <v>331.44200000000001</v>
      </c>
      <c r="AK20" s="173">
        <v>679.51900000000001</v>
      </c>
      <c r="AL20" s="173">
        <v>604.03</v>
      </c>
      <c r="AM20" s="173">
        <v>458.61099999999999</v>
      </c>
      <c r="AN20" s="173"/>
      <c r="AO20" s="173"/>
      <c r="AP20" s="173"/>
      <c r="AQ20" s="173"/>
      <c r="AR20" s="173"/>
      <c r="AS20" s="173"/>
      <c r="AT20" s="173"/>
      <c r="AU20" s="173"/>
      <c r="AV20" s="173"/>
      <c r="AW20" s="173"/>
      <c r="AX20" s="173"/>
      <c r="AY20" s="173"/>
    </row>
    <row r="21" spans="1:51" ht="15" x14ac:dyDescent="0.25">
      <c r="A21" s="185">
        <v>43952</v>
      </c>
      <c r="B21" s="163"/>
      <c r="C21" s="163"/>
      <c r="D21" s="166">
        <v>2342.9899999999998</v>
      </c>
      <c r="E21" s="124">
        <v>1908.414</v>
      </c>
      <c r="F21" s="124">
        <v>2337.6010000000001</v>
      </c>
      <c r="G21" s="124">
        <v>4168.9610000000002</v>
      </c>
      <c r="H21" s="125">
        <v>4017.096</v>
      </c>
      <c r="I21" s="125">
        <v>3456.4580000000001</v>
      </c>
      <c r="J21" s="125">
        <v>2619.9070000000002</v>
      </c>
      <c r="K21" s="125">
        <v>1156.3869999999999</v>
      </c>
      <c r="L21" s="125">
        <v>1457.4939999999999</v>
      </c>
      <c r="M21" s="125">
        <v>749.85699999999997</v>
      </c>
      <c r="N21" s="125">
        <v>1271.6289999999999</v>
      </c>
      <c r="O21" s="125">
        <v>1899.027</v>
      </c>
      <c r="P21" s="125">
        <v>3425.39</v>
      </c>
      <c r="Q21" s="125">
        <v>2002.242</v>
      </c>
      <c r="R21" s="125">
        <v>2309.8429999999998</v>
      </c>
      <c r="S21" s="125">
        <v>3052.8040000000001</v>
      </c>
      <c r="T21" s="125">
        <v>4002.83</v>
      </c>
      <c r="U21" s="125">
        <v>2632.4070000000002</v>
      </c>
      <c r="V21" s="125">
        <v>1956.798</v>
      </c>
      <c r="W21" s="125">
        <v>1873.2829999999999</v>
      </c>
      <c r="X21" s="125">
        <v>2242.2089999999998</v>
      </c>
      <c r="Y21" s="125">
        <v>234.20500000000001</v>
      </c>
      <c r="Z21" s="125">
        <v>1357.4549999999999</v>
      </c>
      <c r="AA21" s="125">
        <v>1678.336</v>
      </c>
      <c r="AB21" s="125">
        <v>2895.25</v>
      </c>
      <c r="AC21" s="125">
        <v>2392.0520000000001</v>
      </c>
      <c r="AD21" s="125">
        <v>2043.8130000000001</v>
      </c>
      <c r="AE21" s="125">
        <v>2185.5819999999999</v>
      </c>
      <c r="AF21" s="125">
        <v>2721.701</v>
      </c>
      <c r="AG21" s="125">
        <v>1003.372</v>
      </c>
      <c r="AH21" s="126">
        <v>2435.002</v>
      </c>
      <c r="AI21" s="173">
        <v>1156.2049999999999</v>
      </c>
      <c r="AJ21" s="173">
        <v>700.22199999999998</v>
      </c>
      <c r="AK21" s="173">
        <v>1883.143</v>
      </c>
      <c r="AL21" s="173">
        <v>1262.691</v>
      </c>
      <c r="AM21" s="173">
        <v>796.52599999999995</v>
      </c>
      <c r="AN21" s="173"/>
      <c r="AO21" s="173"/>
      <c r="AP21" s="173"/>
      <c r="AQ21" s="173"/>
      <c r="AR21" s="173"/>
      <c r="AS21" s="173"/>
      <c r="AT21" s="173"/>
      <c r="AU21" s="173"/>
      <c r="AV21" s="173"/>
      <c r="AW21" s="173"/>
      <c r="AX21" s="173"/>
      <c r="AY21" s="173"/>
    </row>
    <row r="22" spans="1:51" ht="15" x14ac:dyDescent="0.25">
      <c r="A22" s="185">
        <v>43983</v>
      </c>
      <c r="B22" s="163"/>
      <c r="C22" s="163"/>
      <c r="D22" s="166">
        <v>2666.05</v>
      </c>
      <c r="E22" s="124">
        <v>3380.7730000000001</v>
      </c>
      <c r="F22" s="124">
        <v>6239.0050000000001</v>
      </c>
      <c r="G22" s="124">
        <v>6155.3890000000001</v>
      </c>
      <c r="H22" s="125">
        <v>3723.252</v>
      </c>
      <c r="I22" s="125">
        <v>4559.2510000000002</v>
      </c>
      <c r="J22" s="125">
        <v>1839.721</v>
      </c>
      <c r="K22" s="125">
        <v>1886.7560000000001</v>
      </c>
      <c r="L22" s="125">
        <v>1238.7329999999999</v>
      </c>
      <c r="M22" s="125">
        <v>1579.672</v>
      </c>
      <c r="N22" s="125">
        <v>2744.8620000000001</v>
      </c>
      <c r="O22" s="125">
        <v>1247.7860000000001</v>
      </c>
      <c r="P22" s="125">
        <v>4744.8459999999995</v>
      </c>
      <c r="Q22" s="125">
        <v>1667.6320000000001</v>
      </c>
      <c r="R22" s="125">
        <v>5105.7079999999996</v>
      </c>
      <c r="S22" s="125">
        <v>2996.54</v>
      </c>
      <c r="T22" s="125">
        <v>5234.0330000000004</v>
      </c>
      <c r="U22" s="125">
        <v>2649.7959999999998</v>
      </c>
      <c r="V22" s="125">
        <v>3483.6439999999998</v>
      </c>
      <c r="W22" s="125">
        <v>1447.961</v>
      </c>
      <c r="X22" s="125">
        <v>1638.0170000000001</v>
      </c>
      <c r="Y22" s="125">
        <v>334.142</v>
      </c>
      <c r="Z22" s="125">
        <v>2336.6970000000001</v>
      </c>
      <c r="AA22" s="125">
        <v>1057.133</v>
      </c>
      <c r="AB22" s="125">
        <v>3786.7089999999998</v>
      </c>
      <c r="AC22" s="125">
        <v>1993.05</v>
      </c>
      <c r="AD22" s="125">
        <v>1324.9860000000001</v>
      </c>
      <c r="AE22" s="125">
        <v>4076.1729999999998</v>
      </c>
      <c r="AF22" s="125">
        <v>2841.5940000000001</v>
      </c>
      <c r="AG22" s="125">
        <v>2720.7739999999999</v>
      </c>
      <c r="AH22" s="126">
        <v>5635.9650000000001</v>
      </c>
      <c r="AI22" s="173">
        <v>388.00200000000001</v>
      </c>
      <c r="AJ22" s="173">
        <v>1071.1400000000001</v>
      </c>
      <c r="AK22" s="173">
        <v>3262.6770000000001</v>
      </c>
      <c r="AL22" s="173">
        <v>2395.8290000000002</v>
      </c>
      <c r="AM22" s="173">
        <v>1154.2339999999999</v>
      </c>
      <c r="AN22" s="173"/>
      <c r="AO22" s="173"/>
      <c r="AP22" s="173"/>
      <c r="AQ22" s="173"/>
      <c r="AR22" s="173"/>
      <c r="AS22" s="173"/>
      <c r="AT22" s="173"/>
      <c r="AU22" s="173"/>
      <c r="AV22" s="173"/>
      <c r="AW22" s="173"/>
      <c r="AX22" s="173"/>
      <c r="AY22" s="173"/>
    </row>
    <row r="23" spans="1:51" ht="15" x14ac:dyDescent="0.25">
      <c r="A23" s="185">
        <v>44013</v>
      </c>
      <c r="B23" s="163"/>
      <c r="C23" s="163"/>
      <c r="D23" s="166">
        <v>1090.8399999999999</v>
      </c>
      <c r="E23" s="124">
        <v>2123.9749999999999</v>
      </c>
      <c r="F23" s="124">
        <v>3374.6840000000002</v>
      </c>
      <c r="G23" s="124">
        <v>2465.3090000000002</v>
      </c>
      <c r="H23" s="125">
        <v>1131.3520000000001</v>
      </c>
      <c r="I23" s="125">
        <v>1737.0530000000001</v>
      </c>
      <c r="J23" s="125">
        <v>583.34500000000003</v>
      </c>
      <c r="K23" s="125">
        <v>582.92100000000005</v>
      </c>
      <c r="L23" s="125">
        <v>540.09799999999996</v>
      </c>
      <c r="M23" s="125">
        <v>707.62900000000002</v>
      </c>
      <c r="N23" s="125">
        <v>1076.325</v>
      </c>
      <c r="O23" s="125">
        <v>472.291</v>
      </c>
      <c r="P23" s="125">
        <v>1985.347</v>
      </c>
      <c r="Q23" s="125">
        <v>400.08600000000001</v>
      </c>
      <c r="R23" s="125">
        <v>4109.2780000000002</v>
      </c>
      <c r="S23" s="125">
        <v>1189.922</v>
      </c>
      <c r="T23" s="125">
        <v>1839.328</v>
      </c>
      <c r="U23" s="125">
        <v>1480.1130000000001</v>
      </c>
      <c r="V23" s="125">
        <v>1861.41</v>
      </c>
      <c r="W23" s="125">
        <v>329.90699999999998</v>
      </c>
      <c r="X23" s="125">
        <v>392.74700000000001</v>
      </c>
      <c r="Y23" s="125">
        <v>78.555000000000007</v>
      </c>
      <c r="Z23" s="125">
        <v>592.17700000000002</v>
      </c>
      <c r="AA23" s="125">
        <v>476.28800000000001</v>
      </c>
      <c r="AB23" s="125">
        <v>1620.827</v>
      </c>
      <c r="AC23" s="125">
        <v>526.46699999999998</v>
      </c>
      <c r="AD23" s="125">
        <v>400.84899999999999</v>
      </c>
      <c r="AE23" s="125">
        <v>1926.028</v>
      </c>
      <c r="AF23" s="125">
        <v>1583.732</v>
      </c>
      <c r="AG23" s="125">
        <v>917.02800000000002</v>
      </c>
      <c r="AH23" s="126">
        <v>3786.5430000000001</v>
      </c>
      <c r="AI23" s="173">
        <v>156.26599999999999</v>
      </c>
      <c r="AJ23" s="173">
        <v>289.56299999999999</v>
      </c>
      <c r="AK23" s="173">
        <v>1013.643</v>
      </c>
      <c r="AL23" s="173">
        <v>838.69200000000001</v>
      </c>
      <c r="AM23" s="173">
        <v>383.42599999999999</v>
      </c>
      <c r="AN23" s="173"/>
      <c r="AO23" s="173"/>
      <c r="AP23" s="173"/>
      <c r="AQ23" s="173"/>
      <c r="AR23" s="173"/>
      <c r="AS23" s="173"/>
      <c r="AT23" s="173"/>
      <c r="AU23" s="173"/>
      <c r="AV23" s="173"/>
      <c r="AW23" s="173"/>
      <c r="AX23" s="173"/>
      <c r="AY23" s="173"/>
    </row>
    <row r="24" spans="1:51" ht="15" x14ac:dyDescent="0.25">
      <c r="A24" s="185">
        <v>44044</v>
      </c>
      <c r="B24" s="163"/>
      <c r="C24" s="163"/>
      <c r="D24" s="166">
        <v>499.88</v>
      </c>
      <c r="E24" s="124">
        <v>899.26400000000001</v>
      </c>
      <c r="F24" s="124">
        <v>1071.8979999999999</v>
      </c>
      <c r="G24" s="124">
        <v>1012.506</v>
      </c>
      <c r="H24" s="125">
        <v>518.93700000000001</v>
      </c>
      <c r="I24" s="125">
        <v>602.94600000000003</v>
      </c>
      <c r="J24" s="125">
        <v>425.78699999999998</v>
      </c>
      <c r="K24" s="125">
        <v>317.03100000000001</v>
      </c>
      <c r="L24" s="125">
        <v>401.31200000000001</v>
      </c>
      <c r="M24" s="125">
        <v>323.78500000000003</v>
      </c>
      <c r="N24" s="125">
        <v>457.04599999999999</v>
      </c>
      <c r="O24" s="125">
        <v>351.06</v>
      </c>
      <c r="P24" s="125">
        <v>780.47799999999995</v>
      </c>
      <c r="Q24" s="125">
        <v>282.37700000000001</v>
      </c>
      <c r="R24" s="125">
        <v>1146.1099999999999</v>
      </c>
      <c r="S24" s="125">
        <v>440.33199999999999</v>
      </c>
      <c r="T24" s="125">
        <v>962.08</v>
      </c>
      <c r="U24" s="125">
        <v>603.649</v>
      </c>
      <c r="V24" s="125">
        <v>838.16099999999994</v>
      </c>
      <c r="W24" s="125">
        <v>231.56299999999999</v>
      </c>
      <c r="X24" s="125">
        <v>329.47699999999998</v>
      </c>
      <c r="Y24" s="125">
        <v>109.681</v>
      </c>
      <c r="Z24" s="125">
        <v>293.61700000000002</v>
      </c>
      <c r="AA24" s="125">
        <v>275.18200000000002</v>
      </c>
      <c r="AB24" s="125">
        <v>593.21900000000005</v>
      </c>
      <c r="AC24" s="125">
        <v>391.42099999999999</v>
      </c>
      <c r="AD24" s="125">
        <v>371.59500000000003</v>
      </c>
      <c r="AE24" s="125">
        <v>614.23099999999999</v>
      </c>
      <c r="AF24" s="125">
        <v>554.40700000000004</v>
      </c>
      <c r="AG24" s="125">
        <v>497.79500000000002</v>
      </c>
      <c r="AH24" s="126">
        <v>945.86400000000003</v>
      </c>
      <c r="AI24" s="173">
        <v>202.464</v>
      </c>
      <c r="AJ24" s="173">
        <v>314.76900000000001</v>
      </c>
      <c r="AK24" s="173">
        <v>496.875</v>
      </c>
      <c r="AL24" s="173">
        <v>386.83</v>
      </c>
      <c r="AM24" s="173">
        <v>229.43700000000001</v>
      </c>
      <c r="AN24" s="173"/>
      <c r="AO24" s="173"/>
      <c r="AP24" s="173"/>
      <c r="AQ24" s="173"/>
      <c r="AR24" s="173"/>
      <c r="AS24" s="173"/>
      <c r="AT24" s="173"/>
      <c r="AU24" s="173"/>
      <c r="AV24" s="173"/>
      <c r="AW24" s="173"/>
      <c r="AX24" s="173"/>
      <c r="AY24" s="173"/>
    </row>
    <row r="25" spans="1:51" ht="15" x14ac:dyDescent="0.25">
      <c r="A25" s="185">
        <v>44075</v>
      </c>
      <c r="B25" s="163"/>
      <c r="C25" s="163"/>
      <c r="D25" s="166">
        <v>408.21</v>
      </c>
      <c r="E25" s="124">
        <v>744.63900000000001</v>
      </c>
      <c r="F25" s="124">
        <v>605.41899999999998</v>
      </c>
      <c r="G25" s="124">
        <v>660.30200000000002</v>
      </c>
      <c r="H25" s="125">
        <v>550.447</v>
      </c>
      <c r="I25" s="125">
        <v>655.30100000000004</v>
      </c>
      <c r="J25" s="125">
        <v>368.28199999999998</v>
      </c>
      <c r="K25" s="125">
        <v>371.423</v>
      </c>
      <c r="L25" s="125">
        <v>290.84500000000003</v>
      </c>
      <c r="M25" s="125">
        <v>283.904</v>
      </c>
      <c r="N25" s="125">
        <v>482.66800000000001</v>
      </c>
      <c r="O25" s="125">
        <v>362.858</v>
      </c>
      <c r="P25" s="125">
        <v>703.21600000000001</v>
      </c>
      <c r="Q25" s="125">
        <v>365.00700000000001</v>
      </c>
      <c r="R25" s="125">
        <v>596.26300000000003</v>
      </c>
      <c r="S25" s="125">
        <v>431.41</v>
      </c>
      <c r="T25" s="125">
        <v>838.94799999999998</v>
      </c>
      <c r="U25" s="125">
        <v>459.738</v>
      </c>
      <c r="V25" s="125">
        <v>586.12199999999996</v>
      </c>
      <c r="W25" s="125">
        <v>298.22500000000002</v>
      </c>
      <c r="X25" s="125">
        <v>281.22699999999998</v>
      </c>
      <c r="Y25" s="125">
        <v>284.37400000000002</v>
      </c>
      <c r="Z25" s="125">
        <v>485.34699999999998</v>
      </c>
      <c r="AA25" s="125">
        <v>370.34399999999999</v>
      </c>
      <c r="AB25" s="125">
        <v>448.90899999999999</v>
      </c>
      <c r="AC25" s="125">
        <v>398.62099999999998</v>
      </c>
      <c r="AD25" s="125">
        <v>396.11500000000001</v>
      </c>
      <c r="AE25" s="125">
        <v>478.71699999999998</v>
      </c>
      <c r="AF25" s="125">
        <v>391.47</v>
      </c>
      <c r="AG25" s="125">
        <v>339.33</v>
      </c>
      <c r="AH25" s="126">
        <v>606.57799999999997</v>
      </c>
      <c r="AI25" s="173">
        <v>215.208</v>
      </c>
      <c r="AJ25" s="173">
        <v>505.99200000000002</v>
      </c>
      <c r="AK25" s="173">
        <v>485.096</v>
      </c>
      <c r="AL25" s="173">
        <v>307.35899999999998</v>
      </c>
      <c r="AM25" s="173">
        <v>278.91000000000003</v>
      </c>
      <c r="AN25" s="173"/>
      <c r="AO25" s="173"/>
      <c r="AP25" s="173"/>
      <c r="AQ25" s="173"/>
      <c r="AR25" s="173"/>
      <c r="AS25" s="173"/>
      <c r="AT25" s="173"/>
      <c r="AU25" s="173"/>
      <c r="AV25" s="173"/>
      <c r="AW25" s="173"/>
      <c r="AX25" s="173"/>
      <c r="AY25" s="173"/>
    </row>
    <row r="26" spans="1:51" ht="15" x14ac:dyDescent="0.25">
      <c r="A26" s="185">
        <v>44105</v>
      </c>
      <c r="B26" s="163"/>
      <c r="C26" s="163"/>
      <c r="D26" s="166">
        <v>512.25</v>
      </c>
      <c r="E26" s="124">
        <v>738.67899999999997</v>
      </c>
      <c r="F26" s="124">
        <v>683.86800000000005</v>
      </c>
      <c r="G26" s="124">
        <v>756.11199999999997</v>
      </c>
      <c r="H26" s="125">
        <v>851.86400000000003</v>
      </c>
      <c r="I26" s="125">
        <v>842.17499999999995</v>
      </c>
      <c r="J26" s="125">
        <v>354.096</v>
      </c>
      <c r="K26" s="125">
        <v>338.13099999999997</v>
      </c>
      <c r="L26" s="125">
        <v>341.8</v>
      </c>
      <c r="M26" s="125">
        <v>401.01</v>
      </c>
      <c r="N26" s="125">
        <v>350.72199999999998</v>
      </c>
      <c r="O26" s="125">
        <v>297.60199999999998</v>
      </c>
      <c r="P26" s="125">
        <v>612.62699999999995</v>
      </c>
      <c r="Q26" s="125">
        <v>456.99200000000002</v>
      </c>
      <c r="R26" s="125">
        <v>614.35299999999995</v>
      </c>
      <c r="S26" s="125">
        <v>543.74699999999996</v>
      </c>
      <c r="T26" s="125">
        <v>949.81100000000004</v>
      </c>
      <c r="U26" s="125">
        <v>554.31899999999996</v>
      </c>
      <c r="V26" s="125">
        <v>410.697</v>
      </c>
      <c r="W26" s="125">
        <v>426.13200000000001</v>
      </c>
      <c r="X26" s="125">
        <v>286.71100000000001</v>
      </c>
      <c r="Y26" s="125">
        <v>312.23899999999998</v>
      </c>
      <c r="Z26" s="125">
        <v>327.96800000000002</v>
      </c>
      <c r="AA26" s="125">
        <v>481.25099999999998</v>
      </c>
      <c r="AB26" s="125">
        <v>629.60699999999997</v>
      </c>
      <c r="AC26" s="125">
        <v>1093.4110000000001</v>
      </c>
      <c r="AD26" s="125">
        <v>528.52200000000005</v>
      </c>
      <c r="AE26" s="125">
        <v>439.452</v>
      </c>
      <c r="AF26" s="125">
        <v>418.75700000000001</v>
      </c>
      <c r="AG26" s="125">
        <v>463.66800000000001</v>
      </c>
      <c r="AH26" s="126">
        <v>656.28899999999999</v>
      </c>
      <c r="AI26" s="173">
        <v>251.703</v>
      </c>
      <c r="AJ26" s="173">
        <v>551.60500000000002</v>
      </c>
      <c r="AK26" s="173">
        <v>658.94799999999998</v>
      </c>
      <c r="AL26" s="173">
        <v>312.72300000000001</v>
      </c>
      <c r="AM26" s="173">
        <v>438.113</v>
      </c>
      <c r="AN26" s="173"/>
      <c r="AO26" s="173"/>
      <c r="AP26" s="173"/>
      <c r="AQ26" s="173"/>
      <c r="AR26" s="173"/>
      <c r="AS26" s="173"/>
      <c r="AT26" s="173"/>
      <c r="AU26" s="173"/>
      <c r="AV26" s="173"/>
      <c r="AW26" s="173"/>
      <c r="AX26" s="173"/>
      <c r="AY26" s="173"/>
    </row>
    <row r="27" spans="1:51" ht="15" x14ac:dyDescent="0.25">
      <c r="A27" s="185">
        <v>44136</v>
      </c>
      <c r="B27" s="163"/>
      <c r="C27" s="163"/>
      <c r="D27" s="166">
        <v>472.92</v>
      </c>
      <c r="E27" s="124">
        <v>578.56700000000001</v>
      </c>
      <c r="F27" s="124">
        <v>625.10199999999998</v>
      </c>
      <c r="G27" s="124">
        <v>647.37300000000005</v>
      </c>
      <c r="H27" s="125">
        <v>678.75300000000004</v>
      </c>
      <c r="I27" s="125">
        <v>783.76</v>
      </c>
      <c r="J27" s="125">
        <v>548.053</v>
      </c>
      <c r="K27" s="125">
        <v>345.36399999999998</v>
      </c>
      <c r="L27" s="125">
        <v>341.05399999999997</v>
      </c>
      <c r="M27" s="125">
        <v>461.46100000000001</v>
      </c>
      <c r="N27" s="125">
        <v>449.41399999999999</v>
      </c>
      <c r="O27" s="125">
        <v>359.37599999999998</v>
      </c>
      <c r="P27" s="125">
        <v>598.697</v>
      </c>
      <c r="Q27" s="125">
        <v>485.40100000000001</v>
      </c>
      <c r="R27" s="125">
        <v>554.29399999999998</v>
      </c>
      <c r="S27" s="125">
        <v>555.89300000000003</v>
      </c>
      <c r="T27" s="125">
        <v>659.30899999999997</v>
      </c>
      <c r="U27" s="125">
        <v>620.53099999999995</v>
      </c>
      <c r="V27" s="125">
        <v>406.55099999999999</v>
      </c>
      <c r="W27" s="125">
        <v>401.66899999999998</v>
      </c>
      <c r="X27" s="125">
        <v>363.57900000000001</v>
      </c>
      <c r="Y27" s="125">
        <v>304.30500000000001</v>
      </c>
      <c r="Z27" s="125">
        <v>360.19799999999998</v>
      </c>
      <c r="AA27" s="125">
        <v>625.51499999999999</v>
      </c>
      <c r="AB27" s="125">
        <v>582.66999999999996</v>
      </c>
      <c r="AC27" s="125">
        <v>607.553</v>
      </c>
      <c r="AD27" s="125">
        <v>472.221</v>
      </c>
      <c r="AE27" s="125">
        <v>465.74799999999999</v>
      </c>
      <c r="AF27" s="125">
        <v>482.73</v>
      </c>
      <c r="AG27" s="125">
        <v>481.34300000000002</v>
      </c>
      <c r="AH27" s="126">
        <v>618.30200000000002</v>
      </c>
      <c r="AI27" s="173">
        <v>306.66899999999998</v>
      </c>
      <c r="AJ27" s="173">
        <v>474.00799999999998</v>
      </c>
      <c r="AK27" s="173">
        <v>494.35199999999998</v>
      </c>
      <c r="AL27" s="173">
        <v>367.435</v>
      </c>
      <c r="AM27" s="173">
        <v>429.13499999999999</v>
      </c>
      <c r="AN27" s="173"/>
      <c r="AO27" s="173"/>
      <c r="AP27" s="173"/>
      <c r="AQ27" s="173"/>
      <c r="AR27" s="173"/>
      <c r="AS27" s="173"/>
      <c r="AT27" s="173"/>
      <c r="AU27" s="173"/>
      <c r="AV27" s="173"/>
      <c r="AW27" s="173"/>
      <c r="AX27" s="173"/>
      <c r="AY27" s="173"/>
    </row>
    <row r="28" spans="1:51" ht="15" x14ac:dyDescent="0.25">
      <c r="A28" s="185">
        <v>44166</v>
      </c>
      <c r="B28" s="163"/>
      <c r="C28" s="163"/>
      <c r="D28" s="166">
        <v>362.53</v>
      </c>
      <c r="E28" s="124">
        <v>510.84899999999999</v>
      </c>
      <c r="F28" s="124">
        <v>565.96</v>
      </c>
      <c r="G28" s="124">
        <v>591.81799999999998</v>
      </c>
      <c r="H28" s="125">
        <v>539.096</v>
      </c>
      <c r="I28" s="125">
        <v>588.81399999999996</v>
      </c>
      <c r="J28" s="125">
        <v>395.85899999999998</v>
      </c>
      <c r="K28" s="125">
        <v>325.62299999999999</v>
      </c>
      <c r="L28" s="125">
        <v>322.66199999999998</v>
      </c>
      <c r="M28" s="125">
        <v>364.12599999999998</v>
      </c>
      <c r="N28" s="125">
        <v>392.91500000000002</v>
      </c>
      <c r="O28" s="125">
        <v>331.464</v>
      </c>
      <c r="P28" s="125">
        <v>506.99900000000002</v>
      </c>
      <c r="Q28" s="125">
        <v>418.29599999999999</v>
      </c>
      <c r="R28" s="125">
        <v>547.45899999999995</v>
      </c>
      <c r="S28" s="125">
        <v>586.721</v>
      </c>
      <c r="T28" s="125">
        <v>547.55399999999997</v>
      </c>
      <c r="U28" s="125">
        <v>532.81899999999996</v>
      </c>
      <c r="V28" s="125">
        <v>394.62400000000002</v>
      </c>
      <c r="W28" s="125">
        <v>326.09199999999998</v>
      </c>
      <c r="X28" s="125">
        <v>348.43400000000003</v>
      </c>
      <c r="Y28" s="125">
        <v>255.334</v>
      </c>
      <c r="Z28" s="125">
        <v>350.13900000000001</v>
      </c>
      <c r="AA28" s="125">
        <v>406.01</v>
      </c>
      <c r="AB28" s="125">
        <v>477.89600000000002</v>
      </c>
      <c r="AC28" s="125">
        <v>457.279</v>
      </c>
      <c r="AD28" s="125">
        <v>450.72300000000001</v>
      </c>
      <c r="AE28" s="125">
        <v>458.35500000000002</v>
      </c>
      <c r="AF28" s="125">
        <v>439.83</v>
      </c>
      <c r="AG28" s="125">
        <v>465.416</v>
      </c>
      <c r="AH28" s="126">
        <v>549.85799999999995</v>
      </c>
      <c r="AI28" s="173">
        <v>302.13299999999998</v>
      </c>
      <c r="AJ28" s="173">
        <v>347.62299999999999</v>
      </c>
      <c r="AK28" s="173">
        <v>420.779</v>
      </c>
      <c r="AL28" s="173">
        <v>345.90699999999998</v>
      </c>
      <c r="AM28" s="173">
        <v>340.80799999999999</v>
      </c>
      <c r="AN28" s="173"/>
      <c r="AO28" s="173"/>
      <c r="AP28" s="173"/>
      <c r="AQ28" s="173"/>
      <c r="AR28" s="173"/>
      <c r="AS28" s="173"/>
      <c r="AT28" s="173"/>
      <c r="AU28" s="173"/>
      <c r="AV28" s="173"/>
      <c r="AW28" s="173"/>
      <c r="AX28" s="173"/>
      <c r="AY28" s="173"/>
    </row>
    <row r="29" spans="1:51" ht="15" x14ac:dyDescent="0.25">
      <c r="A29" s="185">
        <v>44197</v>
      </c>
      <c r="B29" s="163"/>
      <c r="C29" s="163"/>
      <c r="D29" s="166">
        <v>361.18</v>
      </c>
      <c r="E29" s="124">
        <v>436.291</v>
      </c>
      <c r="F29" s="124">
        <v>507.88400000000001</v>
      </c>
      <c r="G29" s="124">
        <v>560.60500000000002</v>
      </c>
      <c r="H29" s="125">
        <v>452.71800000000002</v>
      </c>
      <c r="I29" s="125">
        <v>473.00299999999999</v>
      </c>
      <c r="J29" s="125">
        <v>346.62099999999998</v>
      </c>
      <c r="K29" s="125">
        <v>300.04000000000002</v>
      </c>
      <c r="L29" s="125">
        <v>304.5</v>
      </c>
      <c r="M29" s="125">
        <v>294.86700000000002</v>
      </c>
      <c r="N29" s="125">
        <v>345.92200000000003</v>
      </c>
      <c r="O29" s="125">
        <v>454.32799999999997</v>
      </c>
      <c r="P29" s="125">
        <v>459.101</v>
      </c>
      <c r="Q29" s="125">
        <v>393.41399999999999</v>
      </c>
      <c r="R29" s="125">
        <v>474.96699999999998</v>
      </c>
      <c r="S29" s="125">
        <v>509.392</v>
      </c>
      <c r="T29" s="125">
        <v>490.85599999999999</v>
      </c>
      <c r="U29" s="125">
        <v>425.42200000000003</v>
      </c>
      <c r="V29" s="125">
        <v>378.642</v>
      </c>
      <c r="W29" s="125">
        <v>312.262</v>
      </c>
      <c r="X29" s="125">
        <v>311.01</v>
      </c>
      <c r="Y29" s="125">
        <v>225.571</v>
      </c>
      <c r="Z29" s="125">
        <v>312.17200000000003</v>
      </c>
      <c r="AA29" s="125">
        <v>609.35599999999999</v>
      </c>
      <c r="AB29" s="125">
        <v>439.07799999999997</v>
      </c>
      <c r="AC29" s="125">
        <v>394.71899999999999</v>
      </c>
      <c r="AD29" s="125">
        <v>370.58100000000002</v>
      </c>
      <c r="AE29" s="125">
        <v>439.36200000000002</v>
      </c>
      <c r="AF29" s="125">
        <v>406.392</v>
      </c>
      <c r="AG29" s="125">
        <v>413.9</v>
      </c>
      <c r="AH29" s="126">
        <v>501.83199999999999</v>
      </c>
      <c r="AI29" s="173">
        <v>290.87299999999999</v>
      </c>
      <c r="AJ29" s="173">
        <v>278.262</v>
      </c>
      <c r="AK29" s="173">
        <v>377.32499999999999</v>
      </c>
      <c r="AL29" s="173">
        <v>340.58600000000001</v>
      </c>
      <c r="AM29" s="173">
        <v>323.262</v>
      </c>
      <c r="AN29" s="173"/>
      <c r="AO29" s="173"/>
      <c r="AP29" s="173"/>
      <c r="AQ29" s="173"/>
      <c r="AR29" s="173"/>
      <c r="AS29" s="173"/>
      <c r="AT29" s="173"/>
      <c r="AU29" s="173"/>
      <c r="AV29" s="173"/>
      <c r="AW29" s="173"/>
      <c r="AX29" s="173"/>
      <c r="AY29" s="173"/>
    </row>
    <row r="30" spans="1:51" ht="15" x14ac:dyDescent="0.25">
      <c r="A30" s="185">
        <v>44228</v>
      </c>
      <c r="B30" s="149"/>
      <c r="C30" s="149"/>
      <c r="D30" s="166">
        <v>392.99</v>
      </c>
      <c r="E30" s="124">
        <v>391.95600000000002</v>
      </c>
      <c r="F30" s="124">
        <v>419.47500000000002</v>
      </c>
      <c r="G30" s="124">
        <v>444.32299999999998</v>
      </c>
      <c r="H30" s="125">
        <v>520.625</v>
      </c>
      <c r="I30" s="125">
        <v>478.78</v>
      </c>
      <c r="J30" s="125">
        <v>322.06700000000001</v>
      </c>
      <c r="K30" s="125">
        <v>288.93200000000002</v>
      </c>
      <c r="L30" s="125">
        <v>264.85000000000002</v>
      </c>
      <c r="M30" s="125">
        <v>273.20100000000002</v>
      </c>
      <c r="N30" s="125">
        <v>350.69200000000001</v>
      </c>
      <c r="O30" s="125">
        <v>534.74400000000003</v>
      </c>
      <c r="P30" s="125">
        <v>402.755</v>
      </c>
      <c r="Q30" s="125">
        <v>396.065</v>
      </c>
      <c r="R30" s="125">
        <v>447.59699999999998</v>
      </c>
      <c r="S30" s="125">
        <v>438.71899999999999</v>
      </c>
      <c r="T30" s="125">
        <v>454.44400000000002</v>
      </c>
      <c r="U30" s="125">
        <v>402.565</v>
      </c>
      <c r="V30" s="125">
        <v>377.73700000000002</v>
      </c>
      <c r="W30" s="125">
        <v>286.34300000000002</v>
      </c>
      <c r="X30" s="125">
        <v>250.667</v>
      </c>
      <c r="Y30" s="125">
        <v>244.78700000000001</v>
      </c>
      <c r="Z30" s="125">
        <v>277.59100000000001</v>
      </c>
      <c r="AA30" s="125">
        <v>566.68899999999996</v>
      </c>
      <c r="AB30" s="125">
        <v>362.048</v>
      </c>
      <c r="AC30" s="125">
        <v>386.834</v>
      </c>
      <c r="AD30" s="125">
        <v>336.827</v>
      </c>
      <c r="AE30" s="125">
        <v>401.52800000000002</v>
      </c>
      <c r="AF30" s="125">
        <v>416.60899999999998</v>
      </c>
      <c r="AG30" s="125">
        <v>365.41800000000001</v>
      </c>
      <c r="AH30" s="126">
        <v>428.59899999999999</v>
      </c>
      <c r="AI30" s="173">
        <v>268.63200000000001</v>
      </c>
      <c r="AJ30" s="173">
        <v>260.62200000000001</v>
      </c>
      <c r="AK30" s="173">
        <v>429.64</v>
      </c>
      <c r="AL30" s="173">
        <v>272.47899999999998</v>
      </c>
      <c r="AM30" s="173">
        <v>270.66500000000002</v>
      </c>
      <c r="AN30" s="173"/>
      <c r="AO30" s="173"/>
      <c r="AP30" s="173"/>
      <c r="AQ30" s="173"/>
      <c r="AR30" s="173"/>
      <c r="AS30" s="173"/>
      <c r="AT30" s="173"/>
      <c r="AU30" s="173"/>
      <c r="AV30" s="173"/>
      <c r="AW30" s="173"/>
      <c r="AX30" s="173"/>
      <c r="AY30" s="173"/>
    </row>
    <row r="31" spans="1:51" ht="15" x14ac:dyDescent="0.25">
      <c r="A31" s="185">
        <v>44256</v>
      </c>
      <c r="B31" s="149"/>
      <c r="C31" s="149"/>
      <c r="D31" s="166">
        <v>665.38</v>
      </c>
      <c r="E31" s="124">
        <v>754.52800000000002</v>
      </c>
      <c r="F31" s="124">
        <v>514.84299999999996</v>
      </c>
      <c r="G31" s="124">
        <v>772.54</v>
      </c>
      <c r="H31" s="125">
        <v>1255.489</v>
      </c>
      <c r="I31" s="125">
        <v>720.36</v>
      </c>
      <c r="J31" s="125">
        <v>442.577</v>
      </c>
      <c r="K31" s="125">
        <v>624.16</v>
      </c>
      <c r="L31" s="125">
        <v>387.995</v>
      </c>
      <c r="M31" s="125">
        <v>425.68299999999999</v>
      </c>
      <c r="N31" s="125">
        <v>592.13599999999997</v>
      </c>
      <c r="O31" s="125">
        <v>667.77599999999995</v>
      </c>
      <c r="P31" s="125">
        <v>650.24599999999998</v>
      </c>
      <c r="Q31" s="125">
        <v>1074.366</v>
      </c>
      <c r="R31" s="125">
        <v>630.86599999999999</v>
      </c>
      <c r="S31" s="125">
        <v>872.41300000000001</v>
      </c>
      <c r="T31" s="125">
        <v>585.66800000000001</v>
      </c>
      <c r="U31" s="125">
        <v>550.94899999999996</v>
      </c>
      <c r="V31" s="125">
        <v>502.46300000000002</v>
      </c>
      <c r="W31" s="125">
        <v>484.71300000000002</v>
      </c>
      <c r="X31" s="125">
        <v>289.06299999999999</v>
      </c>
      <c r="Y31" s="125">
        <v>424.262</v>
      </c>
      <c r="Z31" s="125">
        <v>629.27200000000005</v>
      </c>
      <c r="AA31" s="125">
        <v>770.98599999999999</v>
      </c>
      <c r="AB31" s="125">
        <v>477.036</v>
      </c>
      <c r="AC31" s="125">
        <v>859.846</v>
      </c>
      <c r="AD31" s="125">
        <v>441.25200000000001</v>
      </c>
      <c r="AE31" s="125">
        <v>673.24</v>
      </c>
      <c r="AF31" s="125">
        <v>558.505</v>
      </c>
      <c r="AG31" s="125">
        <v>542.87099999999998</v>
      </c>
      <c r="AH31" s="126">
        <v>630.90200000000004</v>
      </c>
      <c r="AI31" s="173">
        <v>354.947</v>
      </c>
      <c r="AJ31" s="173">
        <v>418.017</v>
      </c>
      <c r="AK31" s="173">
        <v>645.59799999999996</v>
      </c>
      <c r="AL31" s="173">
        <v>398.95600000000002</v>
      </c>
      <c r="AM31" s="173">
        <v>506.685</v>
      </c>
      <c r="AN31" s="173"/>
      <c r="AO31" s="173"/>
      <c r="AP31" s="173"/>
      <c r="AQ31" s="173"/>
      <c r="AR31" s="173"/>
      <c r="AS31" s="173"/>
      <c r="AT31" s="173"/>
      <c r="AU31" s="173"/>
      <c r="AV31" s="173"/>
      <c r="AW31" s="173"/>
      <c r="AX31" s="173"/>
      <c r="AY31" s="173"/>
    </row>
    <row r="32" spans="1:51" ht="15" x14ac:dyDescent="0.25">
      <c r="A32" s="185">
        <v>44287</v>
      </c>
      <c r="B32" s="149"/>
      <c r="C32" s="149"/>
      <c r="D32" s="166">
        <v>1055.51</v>
      </c>
      <c r="E32" s="124">
        <v>812.35500000000002</v>
      </c>
      <c r="F32" s="124">
        <v>938.94100000000003</v>
      </c>
      <c r="G32" s="124">
        <v>1836.9159999999999</v>
      </c>
      <c r="H32" s="125">
        <v>2331.8560000000002</v>
      </c>
      <c r="I32" s="125">
        <v>1162.7929999999999</v>
      </c>
      <c r="J32" s="125">
        <v>750.84699999999998</v>
      </c>
      <c r="K32" s="125">
        <v>1152.057</v>
      </c>
      <c r="L32" s="125">
        <v>691.56600000000003</v>
      </c>
      <c r="M32" s="125">
        <v>536.50800000000004</v>
      </c>
      <c r="N32" s="125">
        <v>1044.9290000000001</v>
      </c>
      <c r="O32" s="125">
        <v>1517.3409999999999</v>
      </c>
      <c r="P32" s="125">
        <v>944.67499999999995</v>
      </c>
      <c r="Q32" s="125">
        <v>869.75099999999998</v>
      </c>
      <c r="R32" s="125">
        <v>1041.028</v>
      </c>
      <c r="S32" s="125">
        <v>1479.751</v>
      </c>
      <c r="T32" s="125">
        <v>1109.421</v>
      </c>
      <c r="U32" s="125">
        <v>668.83799999999997</v>
      </c>
      <c r="V32" s="125">
        <v>789.77599999999995</v>
      </c>
      <c r="W32" s="125">
        <v>763.22799999999995</v>
      </c>
      <c r="X32" s="125">
        <v>489.28</v>
      </c>
      <c r="Y32" s="125">
        <v>547.31500000000005</v>
      </c>
      <c r="Z32" s="125">
        <v>1348.3019999999999</v>
      </c>
      <c r="AA32" s="125">
        <v>1385.175</v>
      </c>
      <c r="AB32" s="125">
        <v>1119.076</v>
      </c>
      <c r="AC32" s="125">
        <v>1070.4380000000001</v>
      </c>
      <c r="AD32" s="125">
        <v>799.12900000000002</v>
      </c>
      <c r="AE32" s="125">
        <v>854.49300000000005</v>
      </c>
      <c r="AF32" s="125">
        <v>809.55499999999995</v>
      </c>
      <c r="AG32" s="125">
        <v>1181.308</v>
      </c>
      <c r="AH32" s="126">
        <v>1099.171</v>
      </c>
      <c r="AI32" s="173">
        <v>391.69</v>
      </c>
      <c r="AJ32" s="173">
        <v>592.72199999999998</v>
      </c>
      <c r="AK32" s="173">
        <v>643.03899999999999</v>
      </c>
      <c r="AL32" s="173">
        <v>483.12299999999999</v>
      </c>
      <c r="AM32" s="173">
        <v>548.79700000000003</v>
      </c>
      <c r="AN32" s="173"/>
      <c r="AO32" s="173"/>
      <c r="AP32" s="173"/>
      <c r="AQ32" s="173"/>
      <c r="AR32" s="173"/>
      <c r="AS32" s="173"/>
      <c r="AT32" s="173"/>
      <c r="AU32" s="173"/>
      <c r="AV32" s="173"/>
      <c r="AW32" s="173"/>
      <c r="AX32" s="173"/>
      <c r="AY32" s="173"/>
    </row>
    <row r="33" spans="1:51" ht="15" x14ac:dyDescent="0.25">
      <c r="A33" s="185">
        <v>44317</v>
      </c>
      <c r="B33" s="152"/>
      <c r="C33" s="152"/>
      <c r="D33" s="153">
        <v>2342.9899999999998</v>
      </c>
      <c r="E33" s="124">
        <v>2349.0259999999998</v>
      </c>
      <c r="F33" s="124">
        <v>4361.2690000000002</v>
      </c>
      <c r="G33" s="124">
        <v>4199.1189999999997</v>
      </c>
      <c r="H33" s="125">
        <v>3539.7570000000001</v>
      </c>
      <c r="I33" s="125">
        <v>2862.5329999999999</v>
      </c>
      <c r="J33" s="125">
        <v>1269.8440000000001</v>
      </c>
      <c r="K33" s="125">
        <v>1452.4059999999999</v>
      </c>
      <c r="L33" s="125">
        <v>756.24699999999996</v>
      </c>
      <c r="M33" s="125">
        <v>1248.242</v>
      </c>
      <c r="N33" s="125">
        <v>1948.867</v>
      </c>
      <c r="O33" s="125">
        <v>3584.1489999999999</v>
      </c>
      <c r="P33" s="125">
        <v>2000.4849999999999</v>
      </c>
      <c r="Q33" s="125">
        <v>2433.1819999999998</v>
      </c>
      <c r="R33" s="125">
        <v>3091.6880000000001</v>
      </c>
      <c r="S33" s="125">
        <v>4080.7429999999999</v>
      </c>
      <c r="T33" s="125">
        <v>2725.2330000000002</v>
      </c>
      <c r="U33" s="125">
        <v>2071.703</v>
      </c>
      <c r="V33" s="125">
        <v>1929.201</v>
      </c>
      <c r="W33" s="125">
        <v>2205.0189999999998</v>
      </c>
      <c r="X33" s="125">
        <v>245.53399999999999</v>
      </c>
      <c r="Y33" s="125">
        <v>1354.7539999999999</v>
      </c>
      <c r="Z33" s="125">
        <v>1710.2159999999999</v>
      </c>
      <c r="AA33" s="125">
        <v>2958.299</v>
      </c>
      <c r="AB33" s="125">
        <v>2407.5149999999999</v>
      </c>
      <c r="AC33" s="125">
        <v>2094.848</v>
      </c>
      <c r="AD33" s="125">
        <v>2297.098</v>
      </c>
      <c r="AE33" s="125">
        <v>2658.2060000000001</v>
      </c>
      <c r="AF33" s="125">
        <v>974.74699999999996</v>
      </c>
      <c r="AG33" s="125">
        <v>2430.7890000000002</v>
      </c>
      <c r="AH33" s="126">
        <v>1202.3779999999999</v>
      </c>
      <c r="AI33" s="173">
        <v>790.11099999999999</v>
      </c>
      <c r="AJ33" s="173">
        <v>1700.462</v>
      </c>
      <c r="AK33" s="173">
        <v>1319.2539999999999</v>
      </c>
      <c r="AL33" s="173">
        <v>823.899</v>
      </c>
      <c r="AM33" s="173">
        <v>1775.3209999999999</v>
      </c>
      <c r="AN33" s="173"/>
      <c r="AO33" s="173"/>
      <c r="AP33" s="173"/>
      <c r="AQ33" s="173"/>
      <c r="AR33" s="173"/>
      <c r="AS33" s="173"/>
      <c r="AT33" s="173"/>
      <c r="AU33" s="173"/>
      <c r="AV33" s="173"/>
      <c r="AW33" s="173"/>
      <c r="AX33" s="173"/>
      <c r="AY33" s="173"/>
    </row>
    <row r="34" spans="1:51" ht="15" x14ac:dyDescent="0.25">
      <c r="A34" s="185">
        <v>44348</v>
      </c>
      <c r="B34" s="149"/>
      <c r="C34" s="149"/>
      <c r="D34" s="153">
        <v>2666.05</v>
      </c>
      <c r="E34" s="124">
        <v>6290.3339999999998</v>
      </c>
      <c r="F34" s="124">
        <v>6298.2889999999998</v>
      </c>
      <c r="G34" s="124">
        <v>3786.9259999999999</v>
      </c>
      <c r="H34" s="125">
        <v>4664.192</v>
      </c>
      <c r="I34" s="125">
        <v>1916.576</v>
      </c>
      <c r="J34" s="125">
        <v>1978.1279999999999</v>
      </c>
      <c r="K34" s="125">
        <v>1245.3610000000001</v>
      </c>
      <c r="L34" s="125">
        <v>1601.0340000000001</v>
      </c>
      <c r="M34" s="125">
        <v>2721.183</v>
      </c>
      <c r="N34" s="125">
        <v>1276.1079999999999</v>
      </c>
      <c r="O34" s="125">
        <v>4882.2389999999996</v>
      </c>
      <c r="P34" s="125">
        <v>1719.5319999999999</v>
      </c>
      <c r="Q34" s="125">
        <v>5225.1210000000001</v>
      </c>
      <c r="R34" s="125">
        <v>3012.3989999999999</v>
      </c>
      <c r="S34" s="125">
        <v>5284.7380000000003</v>
      </c>
      <c r="T34" s="125">
        <v>2757.3249999999998</v>
      </c>
      <c r="U34" s="125">
        <v>3575.0740000000001</v>
      </c>
      <c r="V34" s="125">
        <v>1469.7280000000001</v>
      </c>
      <c r="W34" s="125">
        <v>1616.252</v>
      </c>
      <c r="X34" s="125">
        <v>352.64</v>
      </c>
      <c r="Y34" s="125">
        <v>2323.174</v>
      </c>
      <c r="Z34" s="125">
        <v>1068.3130000000001</v>
      </c>
      <c r="AA34" s="125">
        <v>3825.6909999999998</v>
      </c>
      <c r="AB34" s="125">
        <v>2139.8119999999999</v>
      </c>
      <c r="AC34" s="125">
        <v>1345.3779999999999</v>
      </c>
      <c r="AD34" s="125">
        <v>4184.6819999999998</v>
      </c>
      <c r="AE34" s="125">
        <v>2789.5439999999999</v>
      </c>
      <c r="AF34" s="125">
        <v>2725.1190000000001</v>
      </c>
      <c r="AG34" s="125">
        <v>5620.0259999999998</v>
      </c>
      <c r="AH34" s="126">
        <v>409.911</v>
      </c>
      <c r="AI34" s="173">
        <v>1117.047</v>
      </c>
      <c r="AJ34" s="173">
        <v>3243.183</v>
      </c>
      <c r="AK34" s="173">
        <v>2438.154</v>
      </c>
      <c r="AL34" s="173">
        <v>1178.7670000000001</v>
      </c>
      <c r="AM34" s="173">
        <v>3338.384</v>
      </c>
      <c r="AN34" s="173"/>
      <c r="AO34" s="173"/>
      <c r="AP34" s="173"/>
      <c r="AQ34" s="173"/>
      <c r="AR34" s="173"/>
      <c r="AS34" s="173"/>
      <c r="AT34" s="173"/>
      <c r="AU34" s="173"/>
      <c r="AV34" s="173"/>
      <c r="AW34" s="173"/>
      <c r="AX34" s="173"/>
      <c r="AY34" s="173"/>
    </row>
    <row r="35" spans="1:51" ht="15" x14ac:dyDescent="0.25">
      <c r="A35" s="185">
        <v>44378</v>
      </c>
      <c r="B35" s="149"/>
      <c r="C35" s="149"/>
      <c r="D35" s="153">
        <v>1090.8399999999999</v>
      </c>
      <c r="E35" s="124">
        <v>3376.922</v>
      </c>
      <c r="F35" s="124">
        <v>2494.06</v>
      </c>
      <c r="G35" s="124">
        <v>1155.481</v>
      </c>
      <c r="H35" s="125">
        <v>1843.4960000000001</v>
      </c>
      <c r="I35" s="125">
        <v>616.44500000000005</v>
      </c>
      <c r="J35" s="125">
        <v>607.81799999999998</v>
      </c>
      <c r="K35" s="125">
        <v>532.83299999999997</v>
      </c>
      <c r="L35" s="125">
        <v>745.56100000000004</v>
      </c>
      <c r="M35" s="125">
        <v>1067.1500000000001</v>
      </c>
      <c r="N35" s="125">
        <v>472.61900000000003</v>
      </c>
      <c r="O35" s="125">
        <v>2013.4860000000001</v>
      </c>
      <c r="P35" s="125">
        <v>426.33600000000001</v>
      </c>
      <c r="Q35" s="125">
        <v>4156.3059999999996</v>
      </c>
      <c r="R35" s="125">
        <v>1194.509</v>
      </c>
      <c r="S35" s="125">
        <v>1848.105</v>
      </c>
      <c r="T35" s="125">
        <v>1540.1389999999999</v>
      </c>
      <c r="U35" s="125">
        <v>1889.2760000000001</v>
      </c>
      <c r="V35" s="125">
        <v>334.77699999999999</v>
      </c>
      <c r="W35" s="125">
        <v>381.64100000000002</v>
      </c>
      <c r="X35" s="125">
        <v>90.938999999999993</v>
      </c>
      <c r="Y35" s="125">
        <v>586.94399999999996</v>
      </c>
      <c r="Z35" s="125">
        <v>474.642</v>
      </c>
      <c r="AA35" s="125">
        <v>1627.453</v>
      </c>
      <c r="AB35" s="125">
        <v>568.90200000000004</v>
      </c>
      <c r="AC35" s="125">
        <v>406.58</v>
      </c>
      <c r="AD35" s="125">
        <v>1954.537</v>
      </c>
      <c r="AE35" s="125">
        <v>1560.6880000000001</v>
      </c>
      <c r="AF35" s="125">
        <v>965.39700000000005</v>
      </c>
      <c r="AG35" s="125">
        <v>3776.34</v>
      </c>
      <c r="AH35" s="126">
        <v>170.136</v>
      </c>
      <c r="AI35" s="173">
        <v>306.17099999999999</v>
      </c>
      <c r="AJ35" s="173">
        <v>1028.394</v>
      </c>
      <c r="AK35" s="173">
        <v>848.56399999999996</v>
      </c>
      <c r="AL35" s="173">
        <v>387.661</v>
      </c>
      <c r="AM35" s="173">
        <v>2186.4670000000001</v>
      </c>
      <c r="AN35" s="173"/>
      <c r="AO35" s="173"/>
      <c r="AP35" s="173"/>
      <c r="AQ35" s="173"/>
      <c r="AR35" s="173"/>
      <c r="AS35" s="173"/>
      <c r="AT35" s="173"/>
      <c r="AU35" s="173"/>
      <c r="AV35" s="173"/>
      <c r="AW35" s="173"/>
      <c r="AX35" s="173"/>
      <c r="AY35" s="173"/>
    </row>
    <row r="36" spans="1:51" ht="15" x14ac:dyDescent="0.25">
      <c r="A36" s="185">
        <v>44409</v>
      </c>
      <c r="B36" s="150"/>
      <c r="C36" s="150"/>
      <c r="D36" s="151">
        <v>499.88</v>
      </c>
      <c r="E36" s="125">
        <v>1070.6510000000001</v>
      </c>
      <c r="F36" s="125">
        <v>1031.8979999999999</v>
      </c>
      <c r="G36" s="125">
        <v>539.245</v>
      </c>
      <c r="H36" s="125">
        <v>630.38300000000004</v>
      </c>
      <c r="I36" s="125">
        <v>455.67399999999998</v>
      </c>
      <c r="J36" s="125">
        <v>335.19099999999997</v>
      </c>
      <c r="K36" s="125">
        <v>398.79500000000002</v>
      </c>
      <c r="L36" s="125">
        <v>334.35199999999998</v>
      </c>
      <c r="M36" s="125">
        <v>449.67599999999999</v>
      </c>
      <c r="N36" s="125">
        <v>352.22399999999999</v>
      </c>
      <c r="O36" s="125">
        <v>792.30700000000002</v>
      </c>
      <c r="P36" s="125">
        <v>286.59899999999999</v>
      </c>
      <c r="Q36" s="125">
        <v>1163.7909999999999</v>
      </c>
      <c r="R36" s="125">
        <v>451.11</v>
      </c>
      <c r="S36" s="125">
        <v>968.7</v>
      </c>
      <c r="T36" s="125">
        <v>652.577</v>
      </c>
      <c r="U36" s="125">
        <v>860.33699999999999</v>
      </c>
      <c r="V36" s="125">
        <v>238.625</v>
      </c>
      <c r="W36" s="125">
        <v>322.94299999999998</v>
      </c>
      <c r="X36" s="125">
        <v>116.355</v>
      </c>
      <c r="Y36" s="125">
        <v>292.28199999999998</v>
      </c>
      <c r="Z36" s="125">
        <v>274.13499999999999</v>
      </c>
      <c r="AA36" s="125">
        <v>595.95399999999995</v>
      </c>
      <c r="AB36" s="125">
        <v>414.26900000000001</v>
      </c>
      <c r="AC36" s="125">
        <v>378.86599999999999</v>
      </c>
      <c r="AD36" s="125">
        <v>625.44100000000003</v>
      </c>
      <c r="AE36" s="126">
        <v>541.33100000000002</v>
      </c>
      <c r="AF36" s="125">
        <v>512.33900000000006</v>
      </c>
      <c r="AG36" s="125">
        <v>941.69299999999998</v>
      </c>
      <c r="AH36" s="125">
        <v>217</v>
      </c>
      <c r="AI36" s="173">
        <v>331.40899999999999</v>
      </c>
      <c r="AJ36" s="173">
        <v>489.92500000000001</v>
      </c>
      <c r="AK36" s="173">
        <v>395.47699999999998</v>
      </c>
      <c r="AL36" s="173">
        <v>233.83099999999999</v>
      </c>
      <c r="AM36" s="173">
        <v>902.84199999999998</v>
      </c>
      <c r="AN36" s="173"/>
      <c r="AO36" s="173"/>
      <c r="AP36" s="173"/>
      <c r="AQ36" s="173"/>
      <c r="AR36" s="173"/>
      <c r="AS36" s="173"/>
      <c r="AT36" s="173"/>
      <c r="AU36" s="173"/>
      <c r="AV36" s="173"/>
      <c r="AW36" s="173"/>
      <c r="AX36" s="173"/>
      <c r="AY36" s="173"/>
    </row>
    <row r="37" spans="1:51" ht="15" x14ac:dyDescent="0.25">
      <c r="A37" s="185">
        <v>44440</v>
      </c>
      <c r="B37" s="151"/>
      <c r="C37" s="151"/>
      <c r="D37" s="151">
        <v>408.21</v>
      </c>
      <c r="E37" s="125">
        <v>605.67100000000005</v>
      </c>
      <c r="F37" s="125">
        <v>678.06</v>
      </c>
      <c r="G37" s="125">
        <v>571.40300000000002</v>
      </c>
      <c r="H37" s="125">
        <v>666.37599999999998</v>
      </c>
      <c r="I37" s="125">
        <v>395.50799999999998</v>
      </c>
      <c r="J37" s="125">
        <v>391.51</v>
      </c>
      <c r="K37" s="125">
        <v>290.072</v>
      </c>
      <c r="L37" s="125">
        <v>288.95600000000002</v>
      </c>
      <c r="M37" s="125">
        <v>477.81099999999998</v>
      </c>
      <c r="N37" s="125">
        <v>365.22500000000002</v>
      </c>
      <c r="O37" s="125">
        <v>714.7</v>
      </c>
      <c r="P37" s="125">
        <v>368.62099999999998</v>
      </c>
      <c r="Q37" s="125">
        <v>613.41</v>
      </c>
      <c r="R37" s="125">
        <v>442.46</v>
      </c>
      <c r="S37" s="125">
        <v>846.93</v>
      </c>
      <c r="T37" s="125">
        <v>484.30900000000003</v>
      </c>
      <c r="U37" s="125">
        <v>606.28800000000001</v>
      </c>
      <c r="V37" s="125">
        <v>312.92099999999999</v>
      </c>
      <c r="W37" s="125">
        <v>276.529</v>
      </c>
      <c r="X37" s="125">
        <v>290.10199999999998</v>
      </c>
      <c r="Y37" s="125">
        <v>486.59300000000002</v>
      </c>
      <c r="Z37" s="125">
        <v>371.08300000000003</v>
      </c>
      <c r="AA37" s="125">
        <v>452.47399999999999</v>
      </c>
      <c r="AB37" s="125">
        <v>423.44099999999997</v>
      </c>
      <c r="AC37" s="125">
        <v>404.88099999999997</v>
      </c>
      <c r="AD37" s="125">
        <v>490.399</v>
      </c>
      <c r="AE37" s="126">
        <v>381.52199999999999</v>
      </c>
      <c r="AF37" s="125">
        <v>349.20600000000002</v>
      </c>
      <c r="AG37" s="125">
        <v>604.96600000000001</v>
      </c>
      <c r="AH37" s="125">
        <v>231.08</v>
      </c>
      <c r="AI37" s="173">
        <v>527.596</v>
      </c>
      <c r="AJ37" s="173">
        <v>467.846</v>
      </c>
      <c r="AK37" s="173">
        <v>316.90699999999998</v>
      </c>
      <c r="AL37" s="173">
        <v>282.649</v>
      </c>
      <c r="AM37" s="173">
        <v>741.101</v>
      </c>
      <c r="AN37" s="173"/>
      <c r="AO37" s="173"/>
      <c r="AP37" s="173"/>
      <c r="AQ37" s="173"/>
      <c r="AR37" s="173"/>
      <c r="AS37" s="173"/>
      <c r="AT37" s="173"/>
      <c r="AU37" s="173"/>
      <c r="AV37" s="173"/>
      <c r="AW37" s="173"/>
      <c r="AX37" s="173"/>
      <c r="AY37" s="173"/>
    </row>
    <row r="38" spans="1:51" ht="15" x14ac:dyDescent="0.25">
      <c r="A38" s="185">
        <v>44470</v>
      </c>
      <c r="B38" s="151"/>
      <c r="C38" s="151"/>
      <c r="D38" s="151">
        <v>512.25</v>
      </c>
      <c r="E38" s="125">
        <v>684.97199999999998</v>
      </c>
      <c r="F38" s="125">
        <v>775.72900000000004</v>
      </c>
      <c r="G38" s="125">
        <v>874.91899999999998</v>
      </c>
      <c r="H38" s="125">
        <v>872.46900000000005</v>
      </c>
      <c r="I38" s="125">
        <v>380.48399999999998</v>
      </c>
      <c r="J38" s="125">
        <v>355.83100000000002</v>
      </c>
      <c r="K38" s="125">
        <v>341.67</v>
      </c>
      <c r="L38" s="125">
        <v>407.35300000000001</v>
      </c>
      <c r="M38" s="125">
        <v>346.15</v>
      </c>
      <c r="N38" s="125">
        <v>299.048</v>
      </c>
      <c r="O38" s="125">
        <v>623.17200000000003</v>
      </c>
      <c r="P38" s="125">
        <v>459.577</v>
      </c>
      <c r="Q38" s="125">
        <v>631.59</v>
      </c>
      <c r="R38" s="125">
        <v>552.63499999999999</v>
      </c>
      <c r="S38" s="125">
        <v>957.053</v>
      </c>
      <c r="T38" s="125">
        <v>560.63400000000001</v>
      </c>
      <c r="U38" s="125">
        <v>429.46</v>
      </c>
      <c r="V38" s="125">
        <v>435.815</v>
      </c>
      <c r="W38" s="125">
        <v>282.39299999999997</v>
      </c>
      <c r="X38" s="125">
        <v>322.42700000000002</v>
      </c>
      <c r="Y38" s="125">
        <v>327.71199999999999</v>
      </c>
      <c r="Z38" s="125">
        <v>481.68400000000003</v>
      </c>
      <c r="AA38" s="125">
        <v>633.55200000000002</v>
      </c>
      <c r="AB38" s="125">
        <v>1127.231</v>
      </c>
      <c r="AC38" s="125">
        <v>537.75699999999995</v>
      </c>
      <c r="AD38" s="125">
        <v>450.81799999999998</v>
      </c>
      <c r="AE38" s="126">
        <v>409.10899999999998</v>
      </c>
      <c r="AF38" s="125">
        <v>470.01499999999999</v>
      </c>
      <c r="AG38" s="125">
        <v>654.92899999999997</v>
      </c>
      <c r="AH38" s="125">
        <v>267.71499999999997</v>
      </c>
      <c r="AI38" s="173">
        <v>574.18200000000002</v>
      </c>
      <c r="AJ38" s="173">
        <v>650.97299999999996</v>
      </c>
      <c r="AK38" s="173">
        <v>325.35199999999998</v>
      </c>
      <c r="AL38" s="173">
        <v>441.83</v>
      </c>
      <c r="AM38" s="173">
        <v>747.38900000000001</v>
      </c>
      <c r="AN38" s="173"/>
      <c r="AO38" s="173"/>
      <c r="AP38" s="173"/>
      <c r="AQ38" s="173"/>
      <c r="AR38" s="173"/>
      <c r="AS38" s="173"/>
      <c r="AT38" s="173"/>
      <c r="AU38" s="173"/>
      <c r="AV38" s="173"/>
      <c r="AW38" s="173"/>
      <c r="AX38" s="173"/>
      <c r="AY38" s="173"/>
    </row>
    <row r="39" spans="1:51" ht="15" x14ac:dyDescent="0.25">
      <c r="A39" s="185">
        <v>44501</v>
      </c>
      <c r="B39" s="151"/>
      <c r="C39" s="151"/>
      <c r="D39" s="151">
        <v>472.92</v>
      </c>
      <c r="E39" s="125">
        <v>626.91</v>
      </c>
      <c r="F39" s="125">
        <v>666.46199999999999</v>
      </c>
      <c r="G39" s="125">
        <v>699.73500000000001</v>
      </c>
      <c r="H39" s="125">
        <v>809.678</v>
      </c>
      <c r="I39" s="125">
        <v>577.32399999999996</v>
      </c>
      <c r="J39" s="125">
        <v>362.95100000000002</v>
      </c>
      <c r="K39" s="125">
        <v>341.59500000000003</v>
      </c>
      <c r="L39" s="125">
        <v>472.73500000000001</v>
      </c>
      <c r="M39" s="125">
        <v>445.80200000000002</v>
      </c>
      <c r="N39" s="125">
        <v>361.30599999999998</v>
      </c>
      <c r="O39" s="125">
        <v>609.65499999999997</v>
      </c>
      <c r="P39" s="125">
        <v>493.60199999999998</v>
      </c>
      <c r="Q39" s="125">
        <v>571.15200000000004</v>
      </c>
      <c r="R39" s="125">
        <v>565.28300000000002</v>
      </c>
      <c r="S39" s="125">
        <v>666.06700000000001</v>
      </c>
      <c r="T39" s="125">
        <v>659.83900000000006</v>
      </c>
      <c r="U39" s="125">
        <v>425.03300000000002</v>
      </c>
      <c r="V39" s="125">
        <v>411.34500000000003</v>
      </c>
      <c r="W39" s="125">
        <v>360.16899999999998</v>
      </c>
      <c r="X39" s="125">
        <v>319.17</v>
      </c>
      <c r="Y39" s="125">
        <v>361.15199999999999</v>
      </c>
      <c r="Z39" s="125">
        <v>625.47400000000005</v>
      </c>
      <c r="AA39" s="125">
        <v>586.81200000000001</v>
      </c>
      <c r="AB39" s="125">
        <v>639.69399999999996</v>
      </c>
      <c r="AC39" s="125">
        <v>480.99700000000001</v>
      </c>
      <c r="AD39" s="125">
        <v>477.20100000000002</v>
      </c>
      <c r="AE39" s="126">
        <v>473.50099999999998</v>
      </c>
      <c r="AF39" s="125">
        <v>491.404</v>
      </c>
      <c r="AG39" s="125">
        <v>617.96100000000001</v>
      </c>
      <c r="AH39" s="125">
        <v>323.69499999999999</v>
      </c>
      <c r="AI39" s="173">
        <v>494.18599999999998</v>
      </c>
      <c r="AJ39" s="173">
        <v>491.673</v>
      </c>
      <c r="AK39" s="173">
        <v>380.113</v>
      </c>
      <c r="AL39" s="173">
        <v>433.18299999999999</v>
      </c>
      <c r="AM39" s="173">
        <v>581.86500000000001</v>
      </c>
      <c r="AN39" s="173"/>
      <c r="AO39" s="173"/>
      <c r="AP39" s="173"/>
      <c r="AQ39" s="173"/>
      <c r="AR39" s="173"/>
      <c r="AS39" s="173"/>
      <c r="AT39" s="173"/>
      <c r="AU39" s="173"/>
      <c r="AV39" s="173"/>
      <c r="AW39" s="173"/>
      <c r="AX39" s="173"/>
      <c r="AY39" s="173"/>
    </row>
    <row r="40" spans="1:51" ht="15" x14ac:dyDescent="0.25">
      <c r="A40" s="185">
        <v>44531</v>
      </c>
      <c r="B40" s="151"/>
      <c r="C40" s="151"/>
      <c r="D40" s="151">
        <v>362.53</v>
      </c>
      <c r="E40" s="125">
        <v>568.47199999999998</v>
      </c>
      <c r="F40" s="125">
        <v>609.99300000000005</v>
      </c>
      <c r="G40" s="125">
        <v>559.66</v>
      </c>
      <c r="H40" s="125">
        <v>614.58600000000001</v>
      </c>
      <c r="I40" s="125">
        <v>426.20499999999998</v>
      </c>
      <c r="J40" s="125">
        <v>344.916</v>
      </c>
      <c r="K40" s="125">
        <v>323.82600000000002</v>
      </c>
      <c r="L40" s="125">
        <v>375.654</v>
      </c>
      <c r="M40" s="125">
        <v>389.79700000000003</v>
      </c>
      <c r="N40" s="125">
        <v>333.84500000000003</v>
      </c>
      <c r="O40" s="125">
        <v>518.03399999999999</v>
      </c>
      <c r="P40" s="125">
        <v>425.46300000000002</v>
      </c>
      <c r="Q40" s="125">
        <v>564.87800000000004</v>
      </c>
      <c r="R40" s="125">
        <v>596.52700000000004</v>
      </c>
      <c r="S40" s="125">
        <v>554.65300000000002</v>
      </c>
      <c r="T40" s="125">
        <v>558.31399999999996</v>
      </c>
      <c r="U40" s="125">
        <v>413.92099999999999</v>
      </c>
      <c r="V40" s="125">
        <v>336.36099999999999</v>
      </c>
      <c r="W40" s="125">
        <v>346.024</v>
      </c>
      <c r="X40" s="125">
        <v>266.76</v>
      </c>
      <c r="Y40" s="125">
        <v>351.82299999999998</v>
      </c>
      <c r="Z40" s="125">
        <v>406.512</v>
      </c>
      <c r="AA40" s="125">
        <v>482.29700000000003</v>
      </c>
      <c r="AB40" s="125">
        <v>481.79899999999998</v>
      </c>
      <c r="AC40" s="125">
        <v>461.24200000000002</v>
      </c>
      <c r="AD40" s="125">
        <v>470.084</v>
      </c>
      <c r="AE40" s="126">
        <v>431.89299999999997</v>
      </c>
      <c r="AF40" s="125">
        <v>472.072</v>
      </c>
      <c r="AG40" s="125">
        <v>549.61300000000006</v>
      </c>
      <c r="AH40" s="125">
        <v>321.83199999999999</v>
      </c>
      <c r="AI40" s="173">
        <v>367.24099999999999</v>
      </c>
      <c r="AJ40" s="173">
        <v>412.36200000000002</v>
      </c>
      <c r="AK40" s="173">
        <v>359.21499999999997</v>
      </c>
      <c r="AL40" s="173">
        <v>345.23200000000003</v>
      </c>
      <c r="AM40" s="173">
        <v>511.38299999999998</v>
      </c>
      <c r="AN40" s="173"/>
      <c r="AO40" s="173"/>
      <c r="AP40" s="173"/>
      <c r="AQ40" s="173"/>
      <c r="AR40" s="173"/>
      <c r="AS40" s="173"/>
      <c r="AT40" s="173"/>
      <c r="AU40" s="173"/>
      <c r="AV40" s="173"/>
      <c r="AW40" s="173"/>
      <c r="AX40" s="173"/>
      <c r="AY40" s="173"/>
    </row>
    <row r="41" spans="1:51" ht="15" x14ac:dyDescent="0.25">
      <c r="A41" s="185">
        <v>44562</v>
      </c>
      <c r="B41" s="151"/>
      <c r="C41" s="151"/>
      <c r="D41" s="151">
        <v>361.18</v>
      </c>
      <c r="E41" s="125">
        <v>510.291</v>
      </c>
      <c r="F41" s="125">
        <v>577.91</v>
      </c>
      <c r="G41" s="125">
        <v>471.84300000000002</v>
      </c>
      <c r="H41" s="125">
        <v>488.577</v>
      </c>
      <c r="I41" s="125">
        <v>372.13900000000001</v>
      </c>
      <c r="J41" s="125">
        <v>316.99599999999998</v>
      </c>
      <c r="K41" s="125">
        <v>305.69499999999999</v>
      </c>
      <c r="L41" s="125">
        <v>302.04399999999998</v>
      </c>
      <c r="M41" s="125">
        <v>343.09399999999999</v>
      </c>
      <c r="N41" s="125">
        <v>456.76</v>
      </c>
      <c r="O41" s="125">
        <v>469.23</v>
      </c>
      <c r="P41" s="125">
        <v>396.59199999999998</v>
      </c>
      <c r="Q41" s="125">
        <v>490.73899999999998</v>
      </c>
      <c r="R41" s="125">
        <v>518.29999999999995</v>
      </c>
      <c r="S41" s="125">
        <v>497.42</v>
      </c>
      <c r="T41" s="125">
        <v>445.24099999999999</v>
      </c>
      <c r="U41" s="125">
        <v>396.82600000000002</v>
      </c>
      <c r="V41" s="125">
        <v>321.71499999999997</v>
      </c>
      <c r="W41" s="125">
        <v>308.80799999999999</v>
      </c>
      <c r="X41" s="125">
        <v>235.251</v>
      </c>
      <c r="Y41" s="125">
        <v>313.7</v>
      </c>
      <c r="Z41" s="125">
        <v>609.42399999999998</v>
      </c>
      <c r="AA41" s="125">
        <v>443.12</v>
      </c>
      <c r="AB41" s="125">
        <v>416.03</v>
      </c>
      <c r="AC41" s="125">
        <v>379.87900000000002</v>
      </c>
      <c r="AD41" s="125">
        <v>450.32799999999997</v>
      </c>
      <c r="AE41" s="126">
        <v>399.036</v>
      </c>
      <c r="AF41" s="125">
        <v>426.35599999999999</v>
      </c>
      <c r="AG41" s="125">
        <v>502.02800000000002</v>
      </c>
      <c r="AH41" s="125">
        <v>307.572</v>
      </c>
      <c r="AI41" s="173">
        <v>296.11399999999998</v>
      </c>
      <c r="AJ41" s="173">
        <v>368.61099999999999</v>
      </c>
      <c r="AK41" s="173">
        <v>350.49599999999998</v>
      </c>
      <c r="AL41" s="173">
        <v>327.279</v>
      </c>
      <c r="AM41" s="173">
        <v>433.47399999999999</v>
      </c>
      <c r="AN41" s="173"/>
      <c r="AO41" s="173"/>
      <c r="AP41" s="173"/>
      <c r="AQ41" s="173"/>
      <c r="AR41" s="173"/>
      <c r="AS41" s="173"/>
      <c r="AT41" s="173"/>
      <c r="AU41" s="173"/>
      <c r="AV41" s="173"/>
      <c r="AW41" s="173"/>
      <c r="AX41" s="173"/>
      <c r="AY41" s="173"/>
    </row>
    <row r="42" spans="1:51" ht="15" x14ac:dyDescent="0.25">
      <c r="A42" s="185">
        <v>44593</v>
      </c>
      <c r="B42" s="151"/>
      <c r="C42" s="151"/>
      <c r="D42" s="151">
        <v>392.99</v>
      </c>
      <c r="E42" s="125">
        <v>421.37799999999999</v>
      </c>
      <c r="F42" s="125">
        <v>458.42700000000002</v>
      </c>
      <c r="G42" s="125">
        <v>539.65599999999995</v>
      </c>
      <c r="H42" s="125">
        <v>493.16800000000001</v>
      </c>
      <c r="I42" s="125">
        <v>342.54899999999998</v>
      </c>
      <c r="J42" s="125">
        <v>303.33999999999997</v>
      </c>
      <c r="K42" s="125">
        <v>265.62</v>
      </c>
      <c r="L42" s="125">
        <v>276.74200000000002</v>
      </c>
      <c r="M42" s="125">
        <v>348.27499999999998</v>
      </c>
      <c r="N42" s="125">
        <v>536.80899999999997</v>
      </c>
      <c r="O42" s="125">
        <v>411.15499999999997</v>
      </c>
      <c r="P42" s="125">
        <v>396.62400000000002</v>
      </c>
      <c r="Q42" s="125">
        <v>461.60300000000001</v>
      </c>
      <c r="R42" s="125">
        <v>446.24</v>
      </c>
      <c r="S42" s="125">
        <v>459.90800000000002</v>
      </c>
      <c r="T42" s="125">
        <v>418.495</v>
      </c>
      <c r="U42" s="125">
        <v>393.32400000000001</v>
      </c>
      <c r="V42" s="125">
        <v>294.649</v>
      </c>
      <c r="W42" s="125">
        <v>248.976</v>
      </c>
      <c r="X42" s="125">
        <v>248.44300000000001</v>
      </c>
      <c r="Y42" s="125">
        <v>278.899</v>
      </c>
      <c r="Z42" s="125">
        <v>566.65099999999995</v>
      </c>
      <c r="AA42" s="125">
        <v>365.32400000000001</v>
      </c>
      <c r="AB42" s="125">
        <v>401.46800000000002</v>
      </c>
      <c r="AC42" s="125">
        <v>344.46600000000001</v>
      </c>
      <c r="AD42" s="125">
        <v>411.185</v>
      </c>
      <c r="AE42" s="126">
        <v>410.58100000000002</v>
      </c>
      <c r="AF42" s="125">
        <v>369.17399999999998</v>
      </c>
      <c r="AG42" s="125">
        <v>428.88200000000001</v>
      </c>
      <c r="AH42" s="125">
        <v>282.83</v>
      </c>
      <c r="AI42" s="173">
        <v>275.76</v>
      </c>
      <c r="AJ42" s="173">
        <v>416.59199999999998</v>
      </c>
      <c r="AK42" s="173">
        <v>280.58</v>
      </c>
      <c r="AL42" s="173">
        <v>273.78800000000001</v>
      </c>
      <c r="AM42" s="173">
        <v>389.66300000000001</v>
      </c>
      <c r="AN42" s="173"/>
      <c r="AO42" s="173"/>
      <c r="AP42" s="173"/>
      <c r="AQ42" s="173"/>
      <c r="AR42" s="173"/>
      <c r="AS42" s="173"/>
      <c r="AT42" s="173"/>
      <c r="AU42" s="173"/>
      <c r="AV42" s="173"/>
      <c r="AW42" s="173"/>
      <c r="AX42" s="173"/>
      <c r="AY42" s="173"/>
    </row>
    <row r="43" spans="1:51" ht="15" x14ac:dyDescent="0.25">
      <c r="A43" s="185">
        <v>44621</v>
      </c>
      <c r="B43" s="151"/>
      <c r="C43" s="151"/>
      <c r="D43" s="151">
        <v>665.38</v>
      </c>
      <c r="E43" s="125">
        <v>517.548</v>
      </c>
      <c r="F43" s="125">
        <v>792.05399999999997</v>
      </c>
      <c r="G43" s="125">
        <v>1280.511</v>
      </c>
      <c r="H43" s="125">
        <v>737.49699999999996</v>
      </c>
      <c r="I43" s="125">
        <v>466.73899999999998</v>
      </c>
      <c r="J43" s="125">
        <v>645.66</v>
      </c>
      <c r="K43" s="125">
        <v>389.51499999999999</v>
      </c>
      <c r="L43" s="125">
        <v>426.88299999999998</v>
      </c>
      <c r="M43" s="125">
        <v>589.64400000000001</v>
      </c>
      <c r="N43" s="125">
        <v>671.56899999999996</v>
      </c>
      <c r="O43" s="125">
        <v>660.56600000000003</v>
      </c>
      <c r="P43" s="125">
        <v>1075.739</v>
      </c>
      <c r="Q43" s="125">
        <v>646.904</v>
      </c>
      <c r="R43" s="125">
        <v>886.18499999999995</v>
      </c>
      <c r="S43" s="125">
        <v>592.14200000000005</v>
      </c>
      <c r="T43" s="125">
        <v>558.29999999999995</v>
      </c>
      <c r="U43" s="125">
        <v>520.02800000000002</v>
      </c>
      <c r="V43" s="125">
        <v>495.75799999999998</v>
      </c>
      <c r="W43" s="125">
        <v>287.31599999999997</v>
      </c>
      <c r="X43" s="125">
        <v>426.63400000000001</v>
      </c>
      <c r="Y43" s="125">
        <v>631.88</v>
      </c>
      <c r="Z43" s="125">
        <v>770.92899999999997</v>
      </c>
      <c r="AA43" s="125">
        <v>480.68</v>
      </c>
      <c r="AB43" s="125">
        <v>856.548</v>
      </c>
      <c r="AC43" s="125">
        <v>451.09199999999998</v>
      </c>
      <c r="AD43" s="125">
        <v>685.11199999999997</v>
      </c>
      <c r="AE43" s="126">
        <v>552.29100000000005</v>
      </c>
      <c r="AF43" s="125">
        <v>544.52300000000002</v>
      </c>
      <c r="AG43" s="125">
        <v>631.22400000000005</v>
      </c>
      <c r="AH43" s="125">
        <v>370.77</v>
      </c>
      <c r="AI43" s="173">
        <v>435.73200000000003</v>
      </c>
      <c r="AJ43" s="173">
        <v>629.35799999999995</v>
      </c>
      <c r="AK43" s="173">
        <v>410.767</v>
      </c>
      <c r="AL43" s="173">
        <v>509.50700000000001</v>
      </c>
      <c r="AM43" s="173">
        <v>749.05899999999997</v>
      </c>
      <c r="AN43" s="173"/>
      <c r="AO43" s="173"/>
      <c r="AP43" s="173"/>
      <c r="AQ43" s="173"/>
      <c r="AR43" s="173"/>
      <c r="AS43" s="173"/>
      <c r="AT43" s="173"/>
      <c r="AU43" s="173"/>
      <c r="AV43" s="173"/>
      <c r="AW43" s="173"/>
      <c r="AX43" s="173"/>
      <c r="AY43" s="173"/>
    </row>
    <row r="44" spans="1:51" ht="15" x14ac:dyDescent="0.25">
      <c r="A44" s="185">
        <v>44652</v>
      </c>
      <c r="B44" s="151"/>
      <c r="C44" s="151"/>
      <c r="D44" s="151">
        <v>1055.51</v>
      </c>
      <c r="E44" s="125">
        <v>941.149</v>
      </c>
      <c r="F44" s="125">
        <v>1861.4929999999999</v>
      </c>
      <c r="G44" s="125">
        <v>2357.5079999999998</v>
      </c>
      <c r="H44" s="125">
        <v>1108.672</v>
      </c>
      <c r="I44" s="125">
        <v>781.6</v>
      </c>
      <c r="J44" s="125">
        <v>1177.2249999999999</v>
      </c>
      <c r="K44" s="125">
        <v>691.56899999999996</v>
      </c>
      <c r="L44" s="125">
        <v>534.30499999999995</v>
      </c>
      <c r="M44" s="125">
        <v>1040.876</v>
      </c>
      <c r="N44" s="125">
        <v>1521.662</v>
      </c>
      <c r="O44" s="125">
        <v>955.76300000000003</v>
      </c>
      <c r="P44" s="125">
        <v>864.87300000000005</v>
      </c>
      <c r="Q44" s="125">
        <v>1058.585</v>
      </c>
      <c r="R44" s="125">
        <v>1493.2380000000001</v>
      </c>
      <c r="S44" s="125">
        <v>1117.1510000000001</v>
      </c>
      <c r="T44" s="125">
        <v>662.72400000000005</v>
      </c>
      <c r="U44" s="125">
        <v>811.42100000000005</v>
      </c>
      <c r="V44" s="125">
        <v>776.25800000000004</v>
      </c>
      <c r="W44" s="125">
        <v>486.25400000000002</v>
      </c>
      <c r="X44" s="125">
        <v>537.78800000000001</v>
      </c>
      <c r="Y44" s="125">
        <v>1350.604</v>
      </c>
      <c r="Z44" s="125">
        <v>1386.4739999999999</v>
      </c>
      <c r="AA44" s="125">
        <v>1125.047</v>
      </c>
      <c r="AB44" s="125">
        <v>1101.354</v>
      </c>
      <c r="AC44" s="125">
        <v>810.77</v>
      </c>
      <c r="AD44" s="125">
        <v>866.43499999999995</v>
      </c>
      <c r="AE44" s="126">
        <v>801.61</v>
      </c>
      <c r="AF44" s="125">
        <v>1142.7260000000001</v>
      </c>
      <c r="AG44" s="125">
        <v>1099.7950000000001</v>
      </c>
      <c r="AH44" s="125">
        <v>407.13900000000001</v>
      </c>
      <c r="AI44" s="173">
        <v>614.71199999999999</v>
      </c>
      <c r="AJ44" s="173">
        <v>637.59400000000005</v>
      </c>
      <c r="AK44" s="173">
        <v>494.80700000000002</v>
      </c>
      <c r="AL44" s="173">
        <v>552.42499999999995</v>
      </c>
      <c r="AM44" s="173">
        <v>754.89800000000002</v>
      </c>
      <c r="AN44" s="173"/>
      <c r="AO44" s="173"/>
      <c r="AP44" s="173"/>
      <c r="AQ44" s="173"/>
      <c r="AR44" s="173"/>
      <c r="AS44" s="173"/>
      <c r="AT44" s="173"/>
      <c r="AU44" s="173"/>
      <c r="AV44" s="173"/>
      <c r="AW44" s="173"/>
      <c r="AX44" s="173"/>
      <c r="AY44" s="173"/>
    </row>
    <row r="45" spans="1:51" ht="15" x14ac:dyDescent="0.25">
      <c r="A45" s="185">
        <v>44682</v>
      </c>
      <c r="B45" s="151"/>
      <c r="C45" s="151"/>
      <c r="D45" s="151">
        <v>2342.9899999999998</v>
      </c>
      <c r="E45" s="125">
        <v>4361.5609999999997</v>
      </c>
      <c r="F45" s="125">
        <v>4225.8440000000001</v>
      </c>
      <c r="G45" s="125">
        <v>3563.4070000000002</v>
      </c>
      <c r="H45" s="125">
        <v>2887.453</v>
      </c>
      <c r="I45" s="125">
        <v>1297.8530000000001</v>
      </c>
      <c r="J45" s="125">
        <v>1499.8140000000001</v>
      </c>
      <c r="K45" s="125">
        <v>755.96400000000006</v>
      </c>
      <c r="L45" s="125">
        <v>1169.1310000000001</v>
      </c>
      <c r="M45" s="125">
        <v>1942.8789999999999</v>
      </c>
      <c r="N45" s="125">
        <v>3588.8879999999999</v>
      </c>
      <c r="O45" s="125">
        <v>2012.5609999999999</v>
      </c>
      <c r="P45" s="125">
        <v>2343.0680000000002</v>
      </c>
      <c r="Q45" s="125">
        <v>3109.9659999999999</v>
      </c>
      <c r="R45" s="125">
        <v>4093.9270000000001</v>
      </c>
      <c r="S45" s="125">
        <v>2734.5970000000002</v>
      </c>
      <c r="T45" s="125">
        <v>1989.4059999999999</v>
      </c>
      <c r="U45" s="125">
        <v>1948.087</v>
      </c>
      <c r="V45" s="125">
        <v>2219.768</v>
      </c>
      <c r="W45" s="125">
        <v>242.416</v>
      </c>
      <c r="X45" s="125">
        <v>1265.452</v>
      </c>
      <c r="Y45" s="125">
        <v>1712.086</v>
      </c>
      <c r="Z45" s="125">
        <v>2960.201</v>
      </c>
      <c r="AA45" s="125">
        <v>2413.0509999999999</v>
      </c>
      <c r="AB45" s="125">
        <v>2063.8110000000001</v>
      </c>
      <c r="AC45" s="125">
        <v>2310.0279999999998</v>
      </c>
      <c r="AD45" s="125">
        <v>2672.9580000000001</v>
      </c>
      <c r="AE45" s="126">
        <v>967.61900000000003</v>
      </c>
      <c r="AF45" s="125">
        <v>2338.384</v>
      </c>
      <c r="AG45" s="125">
        <v>1202.808</v>
      </c>
      <c r="AH45" s="125">
        <v>805.28099999999995</v>
      </c>
      <c r="AI45" s="173">
        <v>1726.075</v>
      </c>
      <c r="AJ45" s="173">
        <v>1246.6980000000001</v>
      </c>
      <c r="AK45" s="173">
        <v>832.48400000000004</v>
      </c>
      <c r="AL45" s="173">
        <v>1784.8440000000001</v>
      </c>
      <c r="AM45" s="173">
        <v>2198.1999999999998</v>
      </c>
      <c r="AN45" s="173"/>
      <c r="AO45" s="173"/>
      <c r="AP45" s="173"/>
      <c r="AQ45" s="173"/>
      <c r="AR45" s="173"/>
      <c r="AS45" s="173"/>
      <c r="AT45" s="173"/>
      <c r="AU45" s="173"/>
      <c r="AV45" s="173"/>
      <c r="AW45" s="173"/>
      <c r="AX45" s="173"/>
      <c r="AY45" s="173"/>
    </row>
    <row r="46" spans="1:51" ht="15" x14ac:dyDescent="0.25">
      <c r="A46" s="185">
        <v>44713</v>
      </c>
      <c r="B46" s="151"/>
      <c r="C46" s="151"/>
      <c r="D46" s="151">
        <v>2666.05</v>
      </c>
      <c r="E46" s="125">
        <v>6301.1350000000002</v>
      </c>
      <c r="F46" s="125">
        <v>3798.6460000000002</v>
      </c>
      <c r="G46" s="125">
        <v>4679.2820000000002</v>
      </c>
      <c r="H46" s="125">
        <v>1942.6410000000001</v>
      </c>
      <c r="I46" s="125">
        <v>1997.799</v>
      </c>
      <c r="J46" s="125">
        <v>1257.4390000000001</v>
      </c>
      <c r="K46" s="125">
        <v>1600.2919999999999</v>
      </c>
      <c r="L46" s="125">
        <v>2750.701</v>
      </c>
      <c r="M46" s="125">
        <v>1274.7349999999999</v>
      </c>
      <c r="N46" s="125">
        <v>4884.9359999999997</v>
      </c>
      <c r="O46" s="125">
        <v>1726.39</v>
      </c>
      <c r="P46" s="125">
        <v>5131.3860000000004</v>
      </c>
      <c r="Q46" s="125">
        <v>3023.634</v>
      </c>
      <c r="R46" s="125">
        <v>5291.7060000000001</v>
      </c>
      <c r="S46" s="125">
        <v>2762.5880000000002</v>
      </c>
      <c r="T46" s="125">
        <v>3591.252</v>
      </c>
      <c r="U46" s="125">
        <v>1480.5509999999999</v>
      </c>
      <c r="V46" s="125">
        <v>1623.1780000000001</v>
      </c>
      <c r="W46" s="125">
        <v>350.96800000000002</v>
      </c>
      <c r="X46" s="125">
        <v>2400.0149999999999</v>
      </c>
      <c r="Y46" s="125">
        <v>1068.8489999999999</v>
      </c>
      <c r="Z46" s="125">
        <v>3827.7510000000002</v>
      </c>
      <c r="AA46" s="125">
        <v>2143.5059999999999</v>
      </c>
      <c r="AB46" s="125">
        <v>1384.0429999999999</v>
      </c>
      <c r="AC46" s="125">
        <v>4193.5559999999996</v>
      </c>
      <c r="AD46" s="125">
        <v>2801.2730000000001</v>
      </c>
      <c r="AE46" s="126">
        <v>2717.817</v>
      </c>
      <c r="AF46" s="125">
        <v>5557.5690000000004</v>
      </c>
      <c r="AG46" s="125">
        <v>409.96499999999997</v>
      </c>
      <c r="AH46" s="125">
        <v>1126.3309999999999</v>
      </c>
      <c r="AI46" s="173">
        <v>3262.5639999999999</v>
      </c>
      <c r="AJ46" s="173">
        <v>2423.4140000000002</v>
      </c>
      <c r="AK46" s="173">
        <v>1184.598</v>
      </c>
      <c r="AL46" s="173">
        <v>3347.2530000000002</v>
      </c>
      <c r="AM46" s="173">
        <v>6258.4840000000004</v>
      </c>
      <c r="AN46" s="173"/>
      <c r="AO46" s="173"/>
      <c r="AP46" s="173"/>
      <c r="AQ46" s="173"/>
      <c r="AR46" s="173"/>
      <c r="AS46" s="173"/>
      <c r="AT46" s="173"/>
      <c r="AU46" s="173"/>
      <c r="AV46" s="173"/>
      <c r="AW46" s="173"/>
      <c r="AX46" s="173"/>
      <c r="AY46" s="173"/>
    </row>
    <row r="47" spans="1:51" ht="15" x14ac:dyDescent="0.25">
      <c r="A47" s="185">
        <v>44743</v>
      </c>
      <c r="B47" s="151"/>
      <c r="C47" s="151"/>
      <c r="D47" s="151">
        <v>1090.8399999999999</v>
      </c>
      <c r="E47" s="125">
        <v>2495.3319999999999</v>
      </c>
      <c r="F47" s="125">
        <v>1162.79</v>
      </c>
      <c r="G47" s="125">
        <v>1851.414</v>
      </c>
      <c r="H47" s="125">
        <v>652.30999999999995</v>
      </c>
      <c r="I47" s="125">
        <v>618.29600000000005</v>
      </c>
      <c r="J47" s="125">
        <v>539.49199999999996</v>
      </c>
      <c r="K47" s="125">
        <v>745.78899999999999</v>
      </c>
      <c r="L47" s="125">
        <v>1129.8920000000001</v>
      </c>
      <c r="M47" s="125">
        <v>471.38299999999998</v>
      </c>
      <c r="N47" s="125">
        <v>2014.1610000000001</v>
      </c>
      <c r="O47" s="125">
        <v>430.07400000000001</v>
      </c>
      <c r="P47" s="125">
        <v>4268.79</v>
      </c>
      <c r="Q47" s="125">
        <v>1202.452</v>
      </c>
      <c r="R47" s="125">
        <v>1851.0139999999999</v>
      </c>
      <c r="S47" s="125">
        <v>1543.779</v>
      </c>
      <c r="T47" s="125">
        <v>1986.3230000000001</v>
      </c>
      <c r="U47" s="125">
        <v>342.08199999999999</v>
      </c>
      <c r="V47" s="125">
        <v>384.98500000000001</v>
      </c>
      <c r="W47" s="125">
        <v>89.978999999999999</v>
      </c>
      <c r="X47" s="125">
        <v>621.88900000000001</v>
      </c>
      <c r="Y47" s="125">
        <v>475.19200000000001</v>
      </c>
      <c r="Z47" s="125">
        <v>1628.403</v>
      </c>
      <c r="AA47" s="125">
        <v>570.73</v>
      </c>
      <c r="AB47" s="125">
        <v>439.34899999999999</v>
      </c>
      <c r="AC47" s="125">
        <v>1958.8150000000001</v>
      </c>
      <c r="AD47" s="125">
        <v>1566.2180000000001</v>
      </c>
      <c r="AE47" s="126">
        <v>961.79700000000003</v>
      </c>
      <c r="AF47" s="125">
        <v>3915.2240000000002</v>
      </c>
      <c r="AG47" s="125">
        <v>170.11500000000001</v>
      </c>
      <c r="AH47" s="125">
        <v>312.94900000000001</v>
      </c>
      <c r="AI47" s="173">
        <v>1035.5150000000001</v>
      </c>
      <c r="AJ47" s="173">
        <v>886.74699999999996</v>
      </c>
      <c r="AK47" s="173">
        <v>392.26499999999999</v>
      </c>
      <c r="AL47" s="173">
        <v>2192.337</v>
      </c>
      <c r="AM47" s="173">
        <v>3536.3789999999999</v>
      </c>
      <c r="AN47" s="173"/>
      <c r="AO47" s="173"/>
      <c r="AP47" s="173"/>
      <c r="AQ47" s="173"/>
      <c r="AR47" s="173"/>
      <c r="AS47" s="173"/>
      <c r="AT47" s="173"/>
      <c r="AU47" s="173"/>
      <c r="AV47" s="173"/>
      <c r="AW47" s="173"/>
      <c r="AX47" s="173"/>
      <c r="AY47" s="173"/>
    </row>
    <row r="48" spans="1:51" ht="15" x14ac:dyDescent="0.25">
      <c r="A48" s="185">
        <v>44774</v>
      </c>
      <c r="B48" s="151"/>
      <c r="C48" s="151"/>
      <c r="D48" s="151">
        <v>499.88</v>
      </c>
      <c r="E48" s="125">
        <v>1032.9549999999999</v>
      </c>
      <c r="F48" s="125">
        <v>545.16700000000003</v>
      </c>
      <c r="G48" s="125">
        <v>636.923</v>
      </c>
      <c r="H48" s="125">
        <v>462.73700000000002</v>
      </c>
      <c r="I48" s="125">
        <v>344.56299999999999</v>
      </c>
      <c r="J48" s="125">
        <v>404.89100000000002</v>
      </c>
      <c r="K48" s="125">
        <v>334.82900000000001</v>
      </c>
      <c r="L48" s="125">
        <v>462.988</v>
      </c>
      <c r="M48" s="125">
        <v>351.18599999999998</v>
      </c>
      <c r="N48" s="125">
        <v>792.64400000000001</v>
      </c>
      <c r="O48" s="125">
        <v>290.06599999999997</v>
      </c>
      <c r="P48" s="125">
        <v>1203.7670000000001</v>
      </c>
      <c r="Q48" s="125">
        <v>458.17599999999999</v>
      </c>
      <c r="R48" s="125">
        <v>971.66899999999998</v>
      </c>
      <c r="S48" s="125">
        <v>655.072</v>
      </c>
      <c r="T48" s="125">
        <v>887.48299999999995</v>
      </c>
      <c r="U48" s="125">
        <v>245.47300000000001</v>
      </c>
      <c r="V48" s="125">
        <v>326.16199999999998</v>
      </c>
      <c r="W48" s="125">
        <v>115.616</v>
      </c>
      <c r="X48" s="125">
        <v>298.58100000000002</v>
      </c>
      <c r="Y48" s="125">
        <v>274.73500000000001</v>
      </c>
      <c r="Z48" s="125">
        <v>596.00800000000004</v>
      </c>
      <c r="AA48" s="125">
        <v>416.02300000000002</v>
      </c>
      <c r="AB48" s="125">
        <v>387.29700000000003</v>
      </c>
      <c r="AC48" s="125">
        <v>628.41200000000003</v>
      </c>
      <c r="AD48" s="125">
        <v>545.32100000000003</v>
      </c>
      <c r="AE48" s="126">
        <v>509.303</v>
      </c>
      <c r="AF48" s="125">
        <v>982.09799999999996</v>
      </c>
      <c r="AG48" s="125">
        <v>217.04499999999999</v>
      </c>
      <c r="AH48" s="125">
        <v>337.84300000000002</v>
      </c>
      <c r="AI48" s="173">
        <v>495.37799999999999</v>
      </c>
      <c r="AJ48" s="173">
        <v>377.08100000000002</v>
      </c>
      <c r="AK48" s="173">
        <v>237.726</v>
      </c>
      <c r="AL48" s="173">
        <v>903.73699999999997</v>
      </c>
      <c r="AM48" s="173">
        <v>1100.7170000000001</v>
      </c>
      <c r="AN48" s="173"/>
      <c r="AO48" s="173"/>
      <c r="AP48" s="173"/>
      <c r="AQ48" s="173"/>
      <c r="AR48" s="173"/>
      <c r="AS48" s="173"/>
      <c r="AT48" s="173"/>
      <c r="AU48" s="173"/>
      <c r="AV48" s="173"/>
      <c r="AW48" s="173"/>
      <c r="AX48" s="173"/>
      <c r="AY48" s="173"/>
    </row>
    <row r="49" spans="1:1005" ht="15" x14ac:dyDescent="0.25">
      <c r="A49" s="185">
        <v>44805</v>
      </c>
      <c r="B49" s="151"/>
      <c r="C49" s="151"/>
      <c r="D49" s="151">
        <v>408.21</v>
      </c>
      <c r="E49" s="125">
        <v>679.06399999999996</v>
      </c>
      <c r="F49" s="125">
        <v>577.26400000000001</v>
      </c>
      <c r="G49" s="125">
        <v>673.15200000000004</v>
      </c>
      <c r="H49" s="125">
        <v>410.40499999999997</v>
      </c>
      <c r="I49" s="125">
        <v>400.91899999999998</v>
      </c>
      <c r="J49" s="125">
        <v>295.43200000000002</v>
      </c>
      <c r="K49" s="125">
        <v>289.61599999999999</v>
      </c>
      <c r="L49" s="125">
        <v>481.68700000000001</v>
      </c>
      <c r="M49" s="125">
        <v>364.315</v>
      </c>
      <c r="N49" s="125">
        <v>715.11599999999999</v>
      </c>
      <c r="O49" s="125">
        <v>372.22699999999998</v>
      </c>
      <c r="P49" s="125">
        <v>628.15599999999995</v>
      </c>
      <c r="Q49" s="125">
        <v>449.20600000000002</v>
      </c>
      <c r="R49" s="125">
        <v>850.09100000000001</v>
      </c>
      <c r="S49" s="125">
        <v>486.69900000000001</v>
      </c>
      <c r="T49" s="125">
        <v>620.64099999999996</v>
      </c>
      <c r="U49" s="125">
        <v>320.05399999999997</v>
      </c>
      <c r="V49" s="125">
        <v>279.428</v>
      </c>
      <c r="W49" s="125">
        <v>289.49099999999999</v>
      </c>
      <c r="X49" s="125">
        <v>489.58600000000001</v>
      </c>
      <c r="Y49" s="125">
        <v>371.88400000000001</v>
      </c>
      <c r="Z49" s="125">
        <v>452.37900000000002</v>
      </c>
      <c r="AA49" s="125">
        <v>425.08499999999998</v>
      </c>
      <c r="AB49" s="125">
        <v>408.56200000000001</v>
      </c>
      <c r="AC49" s="125">
        <v>493.13200000000001</v>
      </c>
      <c r="AD49" s="125">
        <v>385.20499999999998</v>
      </c>
      <c r="AE49" s="126">
        <v>346.40499999999997</v>
      </c>
      <c r="AF49" s="125">
        <v>612.34100000000001</v>
      </c>
      <c r="AG49" s="125">
        <v>231.17400000000001</v>
      </c>
      <c r="AH49" s="125">
        <v>535.447</v>
      </c>
      <c r="AI49" s="173">
        <v>474.35899999999998</v>
      </c>
      <c r="AJ49" s="173">
        <v>337.654</v>
      </c>
      <c r="AK49" s="173">
        <v>286.22399999999999</v>
      </c>
      <c r="AL49" s="173">
        <v>741.75199999999995</v>
      </c>
      <c r="AM49" s="173">
        <v>614.98599999999999</v>
      </c>
      <c r="AN49" s="173"/>
      <c r="AO49" s="173"/>
      <c r="AP49" s="173"/>
      <c r="AQ49" s="173"/>
      <c r="AR49" s="173"/>
      <c r="AS49" s="173"/>
      <c r="AT49" s="173"/>
      <c r="AU49" s="173"/>
      <c r="AV49" s="173"/>
      <c r="AW49" s="173"/>
      <c r="AX49" s="173"/>
      <c r="AY49" s="173"/>
    </row>
    <row r="50" spans="1:1005" ht="15" x14ac:dyDescent="0.25">
      <c r="A50" s="185">
        <v>44835</v>
      </c>
      <c r="B50" s="151"/>
      <c r="C50" s="151"/>
      <c r="D50" s="151">
        <v>512.25</v>
      </c>
      <c r="E50" s="125">
        <v>776.94200000000001</v>
      </c>
      <c r="F50" s="125">
        <v>881.25800000000004</v>
      </c>
      <c r="G50" s="125">
        <v>879.97699999999998</v>
      </c>
      <c r="H50" s="125">
        <v>384.41800000000001</v>
      </c>
      <c r="I50" s="125">
        <v>365.05500000000001</v>
      </c>
      <c r="J50" s="125">
        <v>347.24299999999999</v>
      </c>
      <c r="K50" s="125">
        <v>408.39</v>
      </c>
      <c r="L50" s="125">
        <v>350.54599999999999</v>
      </c>
      <c r="M50" s="125">
        <v>298.18400000000003</v>
      </c>
      <c r="N50" s="125">
        <v>623.48199999999997</v>
      </c>
      <c r="O50" s="125">
        <v>463.62900000000002</v>
      </c>
      <c r="P50" s="125">
        <v>633.601</v>
      </c>
      <c r="Q50" s="125">
        <v>559.54399999999998</v>
      </c>
      <c r="R50" s="125">
        <v>959.77099999999996</v>
      </c>
      <c r="S50" s="125">
        <v>563.14400000000001</v>
      </c>
      <c r="T50" s="125">
        <v>442.80399999999997</v>
      </c>
      <c r="U50" s="125">
        <v>443.33600000000001</v>
      </c>
      <c r="V50" s="125">
        <v>285.29000000000002</v>
      </c>
      <c r="W50" s="125">
        <v>321.61399999999998</v>
      </c>
      <c r="X50" s="125">
        <v>336.495</v>
      </c>
      <c r="Y50" s="125">
        <v>482.59399999999999</v>
      </c>
      <c r="Z50" s="125">
        <v>633.46400000000006</v>
      </c>
      <c r="AA50" s="125">
        <v>1129.145</v>
      </c>
      <c r="AB50" s="125">
        <v>552.02200000000005</v>
      </c>
      <c r="AC50" s="125">
        <v>453.488</v>
      </c>
      <c r="AD50" s="125">
        <v>412.94099999999997</v>
      </c>
      <c r="AE50" s="126">
        <v>467.22</v>
      </c>
      <c r="AF50" s="125">
        <v>655.72299999999996</v>
      </c>
      <c r="AG50" s="125">
        <v>267.83999999999997</v>
      </c>
      <c r="AH50" s="125">
        <v>581.36099999999999</v>
      </c>
      <c r="AI50" s="173">
        <v>657.99400000000003</v>
      </c>
      <c r="AJ50" s="173">
        <v>320.76799999999997</v>
      </c>
      <c r="AK50" s="173">
        <v>446.12799999999999</v>
      </c>
      <c r="AL50" s="173">
        <v>747.84100000000001</v>
      </c>
      <c r="AM50" s="173">
        <v>687.97199999999998</v>
      </c>
      <c r="AN50" s="173"/>
      <c r="AO50" s="173"/>
      <c r="AP50" s="173"/>
      <c r="AQ50" s="173"/>
      <c r="AR50" s="173"/>
      <c r="AS50" s="173"/>
      <c r="AT50" s="173"/>
      <c r="AU50" s="173"/>
      <c r="AV50" s="173"/>
      <c r="AW50" s="173"/>
      <c r="AX50" s="173"/>
      <c r="AY50" s="173"/>
    </row>
    <row r="51" spans="1:1005" ht="15" x14ac:dyDescent="0.25">
      <c r="A51" s="185">
        <v>44866</v>
      </c>
      <c r="B51" s="151"/>
      <c r="C51" s="151"/>
      <c r="D51" s="151">
        <v>472.92</v>
      </c>
      <c r="E51" s="125">
        <v>667.82100000000003</v>
      </c>
      <c r="F51" s="125">
        <v>705.47699999999998</v>
      </c>
      <c r="G51" s="125">
        <v>817.09699999999998</v>
      </c>
      <c r="H51" s="125">
        <v>586.64800000000002</v>
      </c>
      <c r="I51" s="125">
        <v>372.30200000000002</v>
      </c>
      <c r="J51" s="125">
        <v>347.16300000000001</v>
      </c>
      <c r="K51" s="125">
        <v>473.78100000000001</v>
      </c>
      <c r="L51" s="125">
        <v>448.82299999999998</v>
      </c>
      <c r="M51" s="125">
        <v>360.44600000000003</v>
      </c>
      <c r="N51" s="125">
        <v>610.125</v>
      </c>
      <c r="O51" s="125">
        <v>497.87700000000001</v>
      </c>
      <c r="P51" s="125">
        <v>573.67999999999995</v>
      </c>
      <c r="Q51" s="125">
        <v>572.74599999999998</v>
      </c>
      <c r="R51" s="125">
        <v>668.49</v>
      </c>
      <c r="S51" s="125">
        <v>662.68499999999995</v>
      </c>
      <c r="T51" s="125">
        <v>432.91699999999997</v>
      </c>
      <c r="U51" s="125">
        <v>419.09800000000001</v>
      </c>
      <c r="V51" s="125">
        <v>363.61500000000001</v>
      </c>
      <c r="W51" s="125">
        <v>318.56799999999998</v>
      </c>
      <c r="X51" s="125">
        <v>364.58199999999999</v>
      </c>
      <c r="Y51" s="125">
        <v>626.01400000000001</v>
      </c>
      <c r="Z51" s="125">
        <v>586.63400000000001</v>
      </c>
      <c r="AA51" s="125">
        <v>641.38599999999997</v>
      </c>
      <c r="AB51" s="125">
        <v>497.97199999999998</v>
      </c>
      <c r="AC51" s="125">
        <v>479.99200000000002</v>
      </c>
      <c r="AD51" s="125">
        <v>477.50599999999997</v>
      </c>
      <c r="AE51" s="126">
        <v>488.55099999999999</v>
      </c>
      <c r="AF51" s="125">
        <v>628.60599999999999</v>
      </c>
      <c r="AG51" s="125">
        <v>323.92099999999999</v>
      </c>
      <c r="AH51" s="125">
        <v>501.27800000000002</v>
      </c>
      <c r="AI51" s="173">
        <v>497.82299999999998</v>
      </c>
      <c r="AJ51" s="173">
        <v>378.452</v>
      </c>
      <c r="AK51" s="173">
        <v>437.173</v>
      </c>
      <c r="AL51" s="173">
        <v>582.28300000000002</v>
      </c>
      <c r="AM51" s="173">
        <v>630.18600000000004</v>
      </c>
      <c r="AN51" s="173"/>
      <c r="AO51" s="173"/>
      <c r="AP51" s="173"/>
      <c r="AQ51" s="173"/>
      <c r="AR51" s="173"/>
      <c r="AS51" s="173"/>
      <c r="AT51" s="173"/>
      <c r="AU51" s="173"/>
      <c r="AV51" s="173"/>
      <c r="AW51" s="173"/>
      <c r="AX51" s="173"/>
      <c r="AY51" s="173"/>
    </row>
    <row r="52" spans="1:1005" ht="15" x14ac:dyDescent="0.25">
      <c r="A52" s="185">
        <v>44896</v>
      </c>
      <c r="B52" s="151"/>
      <c r="C52" s="151"/>
      <c r="D52" s="151">
        <v>362.53</v>
      </c>
      <c r="E52" s="125">
        <v>611.30799999999999</v>
      </c>
      <c r="F52" s="125">
        <v>565.29100000000005</v>
      </c>
      <c r="G52" s="125">
        <v>621.35400000000004</v>
      </c>
      <c r="H52" s="125">
        <v>434.71800000000002</v>
      </c>
      <c r="I52" s="125">
        <v>354.53500000000003</v>
      </c>
      <c r="J52" s="125">
        <v>329.87</v>
      </c>
      <c r="K52" s="125">
        <v>376.53</v>
      </c>
      <c r="L52" s="125">
        <v>394.83300000000003</v>
      </c>
      <c r="M52" s="125">
        <v>332.95299999999997</v>
      </c>
      <c r="N52" s="125">
        <v>518.46</v>
      </c>
      <c r="O52" s="125">
        <v>429.529</v>
      </c>
      <c r="P52" s="125">
        <v>568.19100000000003</v>
      </c>
      <c r="Q52" s="125">
        <v>604.16499999999996</v>
      </c>
      <c r="R52" s="125">
        <v>557.03099999999995</v>
      </c>
      <c r="S52" s="125">
        <v>561</v>
      </c>
      <c r="T52" s="125">
        <v>421.185</v>
      </c>
      <c r="U52" s="125">
        <v>343.95600000000002</v>
      </c>
      <c r="V52" s="125">
        <v>349.75200000000001</v>
      </c>
      <c r="W52" s="125">
        <v>266.25299999999999</v>
      </c>
      <c r="X52" s="125">
        <v>354.97800000000001</v>
      </c>
      <c r="Y52" s="125">
        <v>407.31099999999998</v>
      </c>
      <c r="Z52" s="125">
        <v>482.01799999999997</v>
      </c>
      <c r="AA52" s="125">
        <v>483.29199999999997</v>
      </c>
      <c r="AB52" s="125">
        <v>471.51499999999999</v>
      </c>
      <c r="AC52" s="125">
        <v>473.03500000000003</v>
      </c>
      <c r="AD52" s="125">
        <v>435.935</v>
      </c>
      <c r="AE52" s="126">
        <v>469.238</v>
      </c>
      <c r="AF52" s="125">
        <v>555.15599999999995</v>
      </c>
      <c r="AG52" s="125">
        <v>322.024</v>
      </c>
      <c r="AH52" s="125">
        <v>374.56400000000002</v>
      </c>
      <c r="AI52" s="173">
        <v>418.83499999999998</v>
      </c>
      <c r="AJ52" s="173">
        <v>356.24799999999999</v>
      </c>
      <c r="AK52" s="173">
        <v>349.18900000000002</v>
      </c>
      <c r="AL52" s="173">
        <v>511.798</v>
      </c>
      <c r="AM52" s="173">
        <v>568.553</v>
      </c>
      <c r="AN52" s="173"/>
      <c r="AO52" s="173"/>
      <c r="AP52" s="173"/>
      <c r="AQ52" s="173"/>
      <c r="AR52" s="173"/>
      <c r="AS52" s="173"/>
      <c r="AT52" s="173"/>
      <c r="AU52" s="173"/>
      <c r="AV52" s="173"/>
      <c r="AW52" s="173"/>
      <c r="AX52" s="173"/>
      <c r="AY52" s="173"/>
    </row>
    <row r="53" spans="1:1005" ht="15" x14ac:dyDescent="0.25">
      <c r="A53" s="185">
        <v>44927</v>
      </c>
      <c r="B53" s="151"/>
      <c r="C53" s="151"/>
      <c r="D53" s="151">
        <v>361.18</v>
      </c>
      <c r="E53" s="125">
        <v>579.20100000000002</v>
      </c>
      <c r="F53" s="125">
        <v>477.10899999999998</v>
      </c>
      <c r="G53" s="125">
        <v>494.58699999999999</v>
      </c>
      <c r="H53" s="125">
        <v>378.39699999999999</v>
      </c>
      <c r="I53" s="125">
        <v>325.84699999999998</v>
      </c>
      <c r="J53" s="125">
        <v>311.39299999999997</v>
      </c>
      <c r="K53" s="125">
        <v>303.05700000000002</v>
      </c>
      <c r="L53" s="125">
        <v>344.75700000000001</v>
      </c>
      <c r="M53" s="125">
        <v>455.92899999999997</v>
      </c>
      <c r="N53" s="125">
        <v>469.637</v>
      </c>
      <c r="O53" s="125">
        <v>400.34500000000003</v>
      </c>
      <c r="P53" s="125">
        <v>492.79700000000003</v>
      </c>
      <c r="Q53" s="125">
        <v>525.18899999999996</v>
      </c>
      <c r="R53" s="125">
        <v>499.65199999999999</v>
      </c>
      <c r="S53" s="125">
        <v>447.61399999999998</v>
      </c>
      <c r="T53" s="125">
        <v>400.72899999999998</v>
      </c>
      <c r="U53" s="125">
        <v>328.82400000000001</v>
      </c>
      <c r="V53" s="125">
        <v>312.36799999999999</v>
      </c>
      <c r="W53" s="125">
        <v>234.80799999999999</v>
      </c>
      <c r="X53" s="125">
        <v>318.95299999999997</v>
      </c>
      <c r="Y53" s="125">
        <v>610.61199999999997</v>
      </c>
      <c r="Z53" s="125">
        <v>442.81700000000001</v>
      </c>
      <c r="AA53" s="125">
        <v>417.41899999999998</v>
      </c>
      <c r="AB53" s="125">
        <v>387.60899999999998</v>
      </c>
      <c r="AC53" s="125">
        <v>453.178</v>
      </c>
      <c r="AD53" s="125">
        <v>402.858</v>
      </c>
      <c r="AE53" s="126">
        <v>423.79300000000001</v>
      </c>
      <c r="AF53" s="125">
        <v>505.79</v>
      </c>
      <c r="AG53" s="125">
        <v>307.875</v>
      </c>
      <c r="AH53" s="125">
        <v>302.834</v>
      </c>
      <c r="AI53" s="173">
        <v>374.65100000000001</v>
      </c>
      <c r="AJ53" s="173">
        <v>348.44</v>
      </c>
      <c r="AK53" s="173">
        <v>330.983</v>
      </c>
      <c r="AL53" s="173">
        <v>433.87799999999999</v>
      </c>
      <c r="AM53" s="173">
        <v>513.37599999999998</v>
      </c>
      <c r="AN53" s="173"/>
      <c r="AO53" s="173"/>
      <c r="AP53" s="173"/>
      <c r="AQ53" s="173"/>
      <c r="AR53" s="173"/>
      <c r="AS53" s="173"/>
      <c r="AT53" s="173"/>
      <c r="AU53" s="173"/>
      <c r="AV53" s="173"/>
      <c r="AW53" s="173"/>
      <c r="AX53" s="173"/>
      <c r="AY53" s="173"/>
    </row>
    <row r="54" spans="1:1005" ht="15" x14ac:dyDescent="0.25">
      <c r="A54" s="185">
        <v>44958</v>
      </c>
      <c r="B54" s="151"/>
      <c r="C54" s="151"/>
      <c r="D54" s="151">
        <v>392.99</v>
      </c>
      <c r="E54" s="125">
        <v>459.53399999999999</v>
      </c>
      <c r="F54" s="125">
        <v>544.923</v>
      </c>
      <c r="G54" s="125">
        <v>498.38900000000001</v>
      </c>
      <c r="H54" s="125">
        <v>346.68599999999998</v>
      </c>
      <c r="I54" s="125">
        <v>310.762</v>
      </c>
      <c r="J54" s="125">
        <v>270.5</v>
      </c>
      <c r="K54" s="125">
        <v>277.70699999999999</v>
      </c>
      <c r="L54" s="125">
        <v>349.92099999999999</v>
      </c>
      <c r="M54" s="125">
        <v>536.11900000000003</v>
      </c>
      <c r="N54" s="125">
        <v>411.50700000000001</v>
      </c>
      <c r="O54" s="125">
        <v>400.14100000000002</v>
      </c>
      <c r="P54" s="125">
        <v>455.738</v>
      </c>
      <c r="Q54" s="125">
        <v>452.19400000000002</v>
      </c>
      <c r="R54" s="125">
        <v>461.81900000000002</v>
      </c>
      <c r="S54" s="125">
        <v>420.51499999999999</v>
      </c>
      <c r="T54" s="125">
        <v>397.52600000000001</v>
      </c>
      <c r="U54" s="125">
        <v>300.83100000000002</v>
      </c>
      <c r="V54" s="125">
        <v>251.99199999999999</v>
      </c>
      <c r="W54" s="125">
        <v>248.089</v>
      </c>
      <c r="X54" s="125">
        <v>277.22399999999999</v>
      </c>
      <c r="Y54" s="125">
        <v>567.86699999999996</v>
      </c>
      <c r="Z54" s="125">
        <v>365.06799999999998</v>
      </c>
      <c r="AA54" s="125">
        <v>402.71800000000002</v>
      </c>
      <c r="AB54" s="125">
        <v>346.125</v>
      </c>
      <c r="AC54" s="125">
        <v>413.75400000000002</v>
      </c>
      <c r="AD54" s="125">
        <v>413.89600000000002</v>
      </c>
      <c r="AE54" s="126">
        <v>366.976</v>
      </c>
      <c r="AF54" s="125">
        <v>431.43599999999998</v>
      </c>
      <c r="AG54" s="125">
        <v>283.14499999999998</v>
      </c>
      <c r="AH54" s="125">
        <v>281.57299999999998</v>
      </c>
      <c r="AI54" s="173">
        <v>422.262</v>
      </c>
      <c r="AJ54" s="173">
        <v>277.32400000000001</v>
      </c>
      <c r="AK54" s="173">
        <v>276.79700000000003</v>
      </c>
      <c r="AL54" s="173">
        <v>389.95</v>
      </c>
      <c r="AM54" s="173">
        <v>422.34800000000001</v>
      </c>
      <c r="AN54" s="173"/>
      <c r="AO54" s="173"/>
      <c r="AP54" s="173"/>
      <c r="AQ54" s="173"/>
      <c r="AR54" s="173"/>
      <c r="AS54" s="173"/>
      <c r="AT54" s="173"/>
      <c r="AU54" s="173"/>
      <c r="AV54" s="173"/>
      <c r="AW54" s="173"/>
      <c r="AX54" s="173"/>
      <c r="AY54" s="173"/>
    </row>
    <row r="55" spans="1:1005" ht="15" x14ac:dyDescent="0.25">
      <c r="A55" s="185">
        <v>44986</v>
      </c>
      <c r="B55" s="151"/>
      <c r="C55" s="151"/>
      <c r="D55" s="151">
        <v>665.38</v>
      </c>
      <c r="E55" s="125">
        <v>793.43200000000002</v>
      </c>
      <c r="F55" s="125">
        <v>1287.2560000000001</v>
      </c>
      <c r="G55" s="125">
        <v>743.51800000000003</v>
      </c>
      <c r="H55" s="125">
        <v>465.63099999999997</v>
      </c>
      <c r="I55" s="125">
        <v>656.33199999999999</v>
      </c>
      <c r="J55" s="125">
        <v>395.23899999999998</v>
      </c>
      <c r="K55" s="125">
        <v>428.09300000000002</v>
      </c>
      <c r="L55" s="125">
        <v>579.25900000000001</v>
      </c>
      <c r="M55" s="125">
        <v>670.84900000000005</v>
      </c>
      <c r="N55" s="125">
        <v>661.005</v>
      </c>
      <c r="O55" s="125">
        <v>1080.346</v>
      </c>
      <c r="P55" s="125">
        <v>646.59500000000003</v>
      </c>
      <c r="Q55" s="125">
        <v>894.51300000000003</v>
      </c>
      <c r="R55" s="125">
        <v>594.76599999999996</v>
      </c>
      <c r="S55" s="125">
        <v>560.70399999999995</v>
      </c>
      <c r="T55" s="125">
        <v>520.82899999999995</v>
      </c>
      <c r="U55" s="125">
        <v>503.56700000000001</v>
      </c>
      <c r="V55" s="125">
        <v>290.53199999999998</v>
      </c>
      <c r="W55" s="125">
        <v>426.27499999999998</v>
      </c>
      <c r="X55" s="125">
        <v>604.85</v>
      </c>
      <c r="Y55" s="125">
        <v>772.04700000000003</v>
      </c>
      <c r="Z55" s="125">
        <v>480.387</v>
      </c>
      <c r="AA55" s="125">
        <v>858.22299999999996</v>
      </c>
      <c r="AB55" s="125">
        <v>453.46100000000001</v>
      </c>
      <c r="AC55" s="125">
        <v>688.22</v>
      </c>
      <c r="AD55" s="125">
        <v>556.06100000000004</v>
      </c>
      <c r="AE55" s="126">
        <v>542.12800000000004</v>
      </c>
      <c r="AF55" s="125">
        <v>612.34199999999998</v>
      </c>
      <c r="AG55" s="125">
        <v>371.19200000000001</v>
      </c>
      <c r="AH55" s="125">
        <v>442.245</v>
      </c>
      <c r="AI55" s="173">
        <v>635.96400000000006</v>
      </c>
      <c r="AJ55" s="173">
        <v>402.51100000000002</v>
      </c>
      <c r="AK55" s="173">
        <v>513.52</v>
      </c>
      <c r="AL55" s="173">
        <v>749.21</v>
      </c>
      <c r="AM55" s="173">
        <v>516.90099999999995</v>
      </c>
      <c r="AN55" s="173"/>
      <c r="AO55" s="173"/>
      <c r="AP55" s="173"/>
      <c r="AQ55" s="173"/>
      <c r="AR55" s="173"/>
      <c r="AS55" s="173"/>
      <c r="AT55" s="173"/>
      <c r="AU55" s="173"/>
      <c r="AV55" s="173"/>
      <c r="AW55" s="173"/>
      <c r="AX55" s="173"/>
      <c r="AY55" s="173"/>
    </row>
    <row r="56" spans="1:1005" ht="15" x14ac:dyDescent="0.25">
      <c r="A56" s="185">
        <v>45017</v>
      </c>
      <c r="B56" s="151"/>
      <c r="C56" s="151"/>
      <c r="D56" s="151">
        <v>1055.51</v>
      </c>
      <c r="E56" s="125">
        <v>1862.9649999999999</v>
      </c>
      <c r="F56" s="125">
        <v>2364.346</v>
      </c>
      <c r="G56" s="125">
        <v>1115.3309999999999</v>
      </c>
      <c r="H56" s="125">
        <v>763.952</v>
      </c>
      <c r="I56" s="125">
        <v>1188.989</v>
      </c>
      <c r="J56" s="125">
        <v>697.99900000000002</v>
      </c>
      <c r="K56" s="125">
        <v>534.78800000000001</v>
      </c>
      <c r="L56" s="125">
        <v>1022.7859999999999</v>
      </c>
      <c r="M56" s="125">
        <v>1520.395</v>
      </c>
      <c r="N56" s="125">
        <v>956.21500000000003</v>
      </c>
      <c r="O56" s="125">
        <v>868.31299999999999</v>
      </c>
      <c r="P56" s="125">
        <v>1021.619</v>
      </c>
      <c r="Q56" s="125">
        <v>1501.1410000000001</v>
      </c>
      <c r="R56" s="125">
        <v>1120.451</v>
      </c>
      <c r="S56" s="125">
        <v>664.95799999999997</v>
      </c>
      <c r="T56" s="125">
        <v>790.07399999999996</v>
      </c>
      <c r="U56" s="125">
        <v>784.88</v>
      </c>
      <c r="V56" s="125">
        <v>489.64299999999997</v>
      </c>
      <c r="W56" s="125">
        <v>536.97500000000002</v>
      </c>
      <c r="X56" s="125">
        <v>1361.4549999999999</v>
      </c>
      <c r="Y56" s="125">
        <v>1387.626</v>
      </c>
      <c r="Z56" s="125">
        <v>1124.6410000000001</v>
      </c>
      <c r="AA56" s="125">
        <v>1102.943</v>
      </c>
      <c r="AB56" s="125">
        <v>790.71500000000003</v>
      </c>
      <c r="AC56" s="125">
        <v>869.25699999999995</v>
      </c>
      <c r="AD56" s="125">
        <v>805.92</v>
      </c>
      <c r="AE56" s="126">
        <v>1139.3910000000001</v>
      </c>
      <c r="AF56" s="125">
        <v>1072.989</v>
      </c>
      <c r="AG56" s="125">
        <v>407.58</v>
      </c>
      <c r="AH56" s="125">
        <v>621.27700000000004</v>
      </c>
      <c r="AI56" s="173">
        <v>643.04999999999995</v>
      </c>
      <c r="AJ56" s="173">
        <v>462.714</v>
      </c>
      <c r="AK56" s="173">
        <v>556.61500000000001</v>
      </c>
      <c r="AL56" s="173">
        <v>755.00300000000004</v>
      </c>
      <c r="AM56" s="173">
        <v>945.95899999999995</v>
      </c>
      <c r="AN56" s="173"/>
      <c r="AO56" s="173"/>
      <c r="AP56" s="173"/>
      <c r="AQ56" s="173"/>
      <c r="AR56" s="173"/>
      <c r="AS56" s="173"/>
      <c r="AT56" s="173"/>
      <c r="AU56" s="173"/>
      <c r="AV56" s="173"/>
      <c r="AW56" s="173"/>
      <c r="AX56" s="173"/>
      <c r="AY56" s="173"/>
    </row>
    <row r="57" spans="1:1005" ht="15" x14ac:dyDescent="0.25">
      <c r="A57" s="185">
        <v>45047</v>
      </c>
      <c r="B57" s="151"/>
      <c r="C57" s="151"/>
      <c r="D57" s="151">
        <v>2342.9899999999998</v>
      </c>
      <c r="E57" s="125">
        <v>4227.5150000000003</v>
      </c>
      <c r="F57" s="125">
        <v>3569.221</v>
      </c>
      <c r="G57" s="125">
        <v>2893.3670000000002</v>
      </c>
      <c r="H57" s="125">
        <v>1249.578</v>
      </c>
      <c r="I57" s="125">
        <v>1507.6610000000001</v>
      </c>
      <c r="J57" s="125">
        <v>761.149</v>
      </c>
      <c r="K57" s="125">
        <v>1169.0640000000001</v>
      </c>
      <c r="L57" s="125">
        <v>1885.4449999999999</v>
      </c>
      <c r="M57" s="125">
        <v>3586.6610000000001</v>
      </c>
      <c r="N57" s="125">
        <v>2013.03</v>
      </c>
      <c r="O57" s="125">
        <v>2347.395</v>
      </c>
      <c r="P57" s="125">
        <v>3055.15</v>
      </c>
      <c r="Q57" s="125">
        <v>4101.6620000000003</v>
      </c>
      <c r="R57" s="125">
        <v>2737.4259999999999</v>
      </c>
      <c r="S57" s="125">
        <v>1992.2139999999999</v>
      </c>
      <c r="T57" s="125">
        <v>1908.1110000000001</v>
      </c>
      <c r="U57" s="125">
        <v>2228.1750000000002</v>
      </c>
      <c r="V57" s="125">
        <v>244.36500000000001</v>
      </c>
      <c r="W57" s="125">
        <v>1264.143</v>
      </c>
      <c r="X57" s="125">
        <v>1688.415</v>
      </c>
      <c r="Y57" s="125">
        <v>2960.779</v>
      </c>
      <c r="Z57" s="125">
        <v>2412.8139999999999</v>
      </c>
      <c r="AA57" s="125">
        <v>2065.4949999999999</v>
      </c>
      <c r="AB57" s="125">
        <v>2225.395</v>
      </c>
      <c r="AC57" s="125">
        <v>2676.0160000000001</v>
      </c>
      <c r="AD57" s="125">
        <v>970.96699999999998</v>
      </c>
      <c r="AE57" s="126">
        <v>2334.348</v>
      </c>
      <c r="AF57" s="125">
        <v>1216.2270000000001</v>
      </c>
      <c r="AG57" s="125">
        <v>805.61500000000001</v>
      </c>
      <c r="AH57" s="125">
        <v>1731.9090000000001</v>
      </c>
      <c r="AI57" s="173">
        <v>1252.5440000000001</v>
      </c>
      <c r="AJ57" s="173">
        <v>805.38699999999994</v>
      </c>
      <c r="AK57" s="173">
        <v>1790.0640000000001</v>
      </c>
      <c r="AL57" s="173">
        <v>2199.3150000000001</v>
      </c>
      <c r="AM57" s="173">
        <v>4377.2910000000002</v>
      </c>
      <c r="AN57" s="173"/>
      <c r="AO57" s="173"/>
      <c r="AP57" s="173"/>
      <c r="AQ57" s="173"/>
      <c r="AR57" s="173"/>
      <c r="AS57" s="173"/>
      <c r="AT57" s="173"/>
      <c r="AU57" s="173"/>
      <c r="AV57" s="173"/>
      <c r="AW57" s="173"/>
      <c r="AX57" s="173"/>
      <c r="AY57" s="173"/>
    </row>
    <row r="58" spans="1:1005" ht="15" x14ac:dyDescent="0.25">
      <c r="A58" s="185">
        <v>45078</v>
      </c>
      <c r="B58" s="151"/>
      <c r="C58" s="151"/>
      <c r="D58" s="151">
        <v>2666.05</v>
      </c>
      <c r="E58" s="125">
        <v>3799.7370000000001</v>
      </c>
      <c r="F58" s="125">
        <v>4683.0259999999998</v>
      </c>
      <c r="G58" s="125">
        <v>1946.2670000000001</v>
      </c>
      <c r="H58" s="125">
        <v>2018.3240000000001</v>
      </c>
      <c r="I58" s="125">
        <v>1262.5730000000001</v>
      </c>
      <c r="J58" s="125">
        <v>1604.2909999999999</v>
      </c>
      <c r="K58" s="125">
        <v>2751.0569999999998</v>
      </c>
      <c r="L58" s="125">
        <v>1315.981</v>
      </c>
      <c r="M58" s="125">
        <v>4883.7939999999999</v>
      </c>
      <c r="N58" s="125">
        <v>1726.6189999999999</v>
      </c>
      <c r="O58" s="125">
        <v>5136.3329999999996</v>
      </c>
      <c r="P58" s="125">
        <v>3028.681</v>
      </c>
      <c r="Q58" s="125">
        <v>5296.4369999999999</v>
      </c>
      <c r="R58" s="125">
        <v>2764.1410000000001</v>
      </c>
      <c r="S58" s="125">
        <v>3593.2260000000001</v>
      </c>
      <c r="T58" s="125">
        <v>1528.258</v>
      </c>
      <c r="U58" s="125">
        <v>1627.384</v>
      </c>
      <c r="V58" s="125">
        <v>352.31</v>
      </c>
      <c r="W58" s="125">
        <v>2399.3310000000001</v>
      </c>
      <c r="X58" s="125">
        <v>1080.8869999999999</v>
      </c>
      <c r="Y58" s="125">
        <v>3827.4920000000002</v>
      </c>
      <c r="Z58" s="125">
        <v>2143.5149999999999</v>
      </c>
      <c r="AA58" s="125">
        <v>1384.96</v>
      </c>
      <c r="AB58" s="125">
        <v>4178.2690000000002</v>
      </c>
      <c r="AC58" s="125">
        <v>2803.183</v>
      </c>
      <c r="AD58" s="125">
        <v>2720.9580000000001</v>
      </c>
      <c r="AE58" s="126">
        <v>5554.134</v>
      </c>
      <c r="AF58" s="125">
        <v>436.447</v>
      </c>
      <c r="AG58" s="125">
        <v>1126.482</v>
      </c>
      <c r="AH58" s="125">
        <v>3266.6559999999999</v>
      </c>
      <c r="AI58" s="173">
        <v>2427.92</v>
      </c>
      <c r="AJ58" s="173">
        <v>1200.3610000000001</v>
      </c>
      <c r="AK58" s="173">
        <v>3351.1089999999999</v>
      </c>
      <c r="AL58" s="173">
        <v>6260.7820000000002</v>
      </c>
      <c r="AM58" s="173">
        <v>6296.7849999999999</v>
      </c>
      <c r="AN58" s="173"/>
      <c r="AO58" s="173"/>
      <c r="AP58" s="173"/>
      <c r="AQ58" s="173"/>
      <c r="AR58" s="173"/>
      <c r="AS58" s="173"/>
      <c r="AT58" s="173"/>
      <c r="AU58" s="173"/>
      <c r="AV58" s="173"/>
      <c r="AW58" s="173"/>
      <c r="AX58" s="173"/>
      <c r="AY58" s="173"/>
    </row>
    <row r="59" spans="1:1005" ht="15" x14ac:dyDescent="0.25">
      <c r="A59" s="185">
        <v>45108</v>
      </c>
      <c r="B59" s="151"/>
      <c r="C59" s="151"/>
      <c r="D59" s="151">
        <v>1090.8399999999999</v>
      </c>
      <c r="E59" s="125">
        <v>1163.538</v>
      </c>
      <c r="F59" s="125">
        <v>1853.6559999999999</v>
      </c>
      <c r="G59" s="125">
        <v>655</v>
      </c>
      <c r="H59" s="125">
        <v>662.26599999999996</v>
      </c>
      <c r="I59" s="125">
        <v>543.24800000000005</v>
      </c>
      <c r="J59" s="125">
        <v>748.37</v>
      </c>
      <c r="K59" s="125">
        <v>1131.558</v>
      </c>
      <c r="L59" s="125">
        <v>485.79300000000001</v>
      </c>
      <c r="M59" s="125">
        <v>2013.91</v>
      </c>
      <c r="N59" s="125">
        <v>430.11500000000001</v>
      </c>
      <c r="O59" s="125">
        <v>4271.4579999999996</v>
      </c>
      <c r="P59" s="125">
        <v>1264.6469999999999</v>
      </c>
      <c r="Q59" s="125">
        <v>1854.027</v>
      </c>
      <c r="R59" s="125">
        <v>1544.9490000000001</v>
      </c>
      <c r="S59" s="125">
        <v>1987.51</v>
      </c>
      <c r="T59" s="125">
        <v>363.55900000000003</v>
      </c>
      <c r="U59" s="125">
        <v>388.01</v>
      </c>
      <c r="V59" s="125">
        <v>90.808999999999997</v>
      </c>
      <c r="W59" s="125">
        <v>621.62599999999998</v>
      </c>
      <c r="X59" s="125">
        <v>489.161</v>
      </c>
      <c r="Y59" s="125">
        <v>1628.454</v>
      </c>
      <c r="Z59" s="125">
        <v>570.66</v>
      </c>
      <c r="AA59" s="125">
        <v>439.96499999999997</v>
      </c>
      <c r="AB59" s="125">
        <v>2066.884</v>
      </c>
      <c r="AC59" s="125">
        <v>1567.462</v>
      </c>
      <c r="AD59" s="125">
        <v>963.55700000000002</v>
      </c>
      <c r="AE59" s="126">
        <v>3913.7629999999999</v>
      </c>
      <c r="AF59" s="125">
        <v>177.994</v>
      </c>
      <c r="AG59" s="125">
        <v>313.029</v>
      </c>
      <c r="AH59" s="125">
        <v>1038.29</v>
      </c>
      <c r="AI59" s="173">
        <v>889.44899999999996</v>
      </c>
      <c r="AJ59" s="173">
        <v>401.096</v>
      </c>
      <c r="AK59" s="173">
        <v>2194.145</v>
      </c>
      <c r="AL59" s="173">
        <v>3537.0340000000001</v>
      </c>
      <c r="AM59" s="173">
        <v>2487.4720000000002</v>
      </c>
      <c r="AN59" s="173"/>
      <c r="AO59" s="173"/>
      <c r="AP59" s="173"/>
      <c r="AQ59" s="173"/>
      <c r="AR59" s="173"/>
      <c r="AS59" s="173"/>
      <c r="AT59" s="173"/>
      <c r="AU59" s="173"/>
      <c r="AV59" s="173"/>
      <c r="AW59" s="173"/>
      <c r="AX59" s="173"/>
      <c r="AY59" s="173"/>
    </row>
    <row r="60" spans="1:1005" ht="15" x14ac:dyDescent="0.25">
      <c r="A60" s="185">
        <v>45139</v>
      </c>
      <c r="B60" s="151"/>
      <c r="C60" s="151"/>
      <c r="D60" s="151">
        <v>499.88</v>
      </c>
      <c r="E60" s="125">
        <v>545.63599999999997</v>
      </c>
      <c r="F60" s="125">
        <v>638.89700000000005</v>
      </c>
      <c r="G60" s="125">
        <v>465.31200000000001</v>
      </c>
      <c r="H60" s="125">
        <v>349.45100000000002</v>
      </c>
      <c r="I60" s="125">
        <v>408.459</v>
      </c>
      <c r="J60" s="125">
        <v>337.005</v>
      </c>
      <c r="K60" s="125">
        <v>463.24700000000001</v>
      </c>
      <c r="L60" s="125">
        <v>353.32600000000002</v>
      </c>
      <c r="M60" s="125">
        <v>792.45899999999995</v>
      </c>
      <c r="N60" s="125">
        <v>290.12599999999998</v>
      </c>
      <c r="O60" s="125">
        <v>1205.117</v>
      </c>
      <c r="P60" s="125">
        <v>466.17399999999998</v>
      </c>
      <c r="Q60" s="125">
        <v>974.88499999999999</v>
      </c>
      <c r="R60" s="125">
        <v>655.928</v>
      </c>
      <c r="S60" s="125">
        <v>888.47500000000002</v>
      </c>
      <c r="T60" s="125">
        <v>249.87100000000001</v>
      </c>
      <c r="U60" s="125">
        <v>329.09</v>
      </c>
      <c r="V60" s="125">
        <v>116.488</v>
      </c>
      <c r="W60" s="125">
        <v>298.44900000000001</v>
      </c>
      <c r="X60" s="125">
        <v>282.97199999999998</v>
      </c>
      <c r="Y60" s="125">
        <v>596.33500000000004</v>
      </c>
      <c r="Z60" s="125">
        <v>415.988</v>
      </c>
      <c r="AA60" s="125">
        <v>387.904</v>
      </c>
      <c r="AB60" s="125">
        <v>648.75099999999998</v>
      </c>
      <c r="AC60" s="125">
        <v>546.37199999999996</v>
      </c>
      <c r="AD60" s="125">
        <v>510.97399999999999</v>
      </c>
      <c r="AE60" s="126">
        <v>981.29899999999998</v>
      </c>
      <c r="AF60" s="125">
        <v>220.88399999999999</v>
      </c>
      <c r="AG60" s="125">
        <v>337.96800000000002</v>
      </c>
      <c r="AH60" s="125">
        <v>497.83100000000002</v>
      </c>
      <c r="AI60" s="173">
        <v>379.29</v>
      </c>
      <c r="AJ60" s="173">
        <v>243.47200000000001</v>
      </c>
      <c r="AK60" s="173">
        <v>905.24699999999996</v>
      </c>
      <c r="AL60" s="173">
        <v>1100.8140000000001</v>
      </c>
      <c r="AM60" s="173">
        <v>1031.9480000000001</v>
      </c>
      <c r="AN60" s="173"/>
      <c r="AO60" s="173"/>
      <c r="AP60" s="173"/>
      <c r="AQ60" s="173"/>
      <c r="AR60" s="173"/>
      <c r="AS60" s="173"/>
      <c r="AT60" s="173"/>
      <c r="AU60" s="173"/>
      <c r="AV60" s="173"/>
      <c r="AW60" s="173"/>
      <c r="AX60" s="173"/>
      <c r="AY60" s="173"/>
    </row>
    <row r="61" spans="1:1005" ht="15" x14ac:dyDescent="0.25">
      <c r="A61" s="185">
        <v>45170</v>
      </c>
      <c r="B61" s="151"/>
      <c r="C61" s="151"/>
      <c r="D61" s="151">
        <v>408.21</v>
      </c>
      <c r="E61" s="125">
        <v>577.73500000000001</v>
      </c>
      <c r="F61" s="125">
        <v>675.19299999999998</v>
      </c>
      <c r="G61" s="125">
        <v>412.6</v>
      </c>
      <c r="H61" s="125">
        <v>401.54899999999998</v>
      </c>
      <c r="I61" s="125">
        <v>298.733</v>
      </c>
      <c r="J61" s="125">
        <v>291.67500000000001</v>
      </c>
      <c r="K61" s="125">
        <v>482.10199999999998</v>
      </c>
      <c r="L61" s="125">
        <v>376.565</v>
      </c>
      <c r="M61" s="125">
        <v>714.923</v>
      </c>
      <c r="N61" s="125">
        <v>372.32600000000002</v>
      </c>
      <c r="O61" s="125">
        <v>629.40099999999995</v>
      </c>
      <c r="P61" s="125">
        <v>447.73899999999998</v>
      </c>
      <c r="Q61" s="125">
        <v>853.55100000000004</v>
      </c>
      <c r="R61" s="125">
        <v>487.54700000000003</v>
      </c>
      <c r="S61" s="125">
        <v>621.61500000000001</v>
      </c>
      <c r="T61" s="125">
        <v>321.99799999999999</v>
      </c>
      <c r="U61" s="125">
        <v>282.21199999999999</v>
      </c>
      <c r="V61" s="125">
        <v>290.75799999999998</v>
      </c>
      <c r="W61" s="125">
        <v>489.51</v>
      </c>
      <c r="X61" s="125">
        <v>368.642</v>
      </c>
      <c r="Y61" s="125">
        <v>453.185</v>
      </c>
      <c r="Z61" s="125">
        <v>425.03199999999998</v>
      </c>
      <c r="AA61" s="125">
        <v>409.23099999999999</v>
      </c>
      <c r="AB61" s="125">
        <v>498.05599999999998</v>
      </c>
      <c r="AC61" s="125">
        <v>386.209</v>
      </c>
      <c r="AD61" s="125">
        <v>347.92399999999998</v>
      </c>
      <c r="AE61" s="126">
        <v>611.56200000000001</v>
      </c>
      <c r="AF61" s="125">
        <v>233.42599999999999</v>
      </c>
      <c r="AG61" s="125">
        <v>535.6</v>
      </c>
      <c r="AH61" s="125">
        <v>476.95800000000003</v>
      </c>
      <c r="AI61" s="173">
        <v>339.73899999999998</v>
      </c>
      <c r="AJ61" s="173">
        <v>285.36</v>
      </c>
      <c r="AK61" s="173">
        <v>743.27099999999996</v>
      </c>
      <c r="AL61" s="173">
        <v>614.99300000000005</v>
      </c>
      <c r="AM61" s="173">
        <v>679.22500000000002</v>
      </c>
      <c r="AN61" s="173"/>
      <c r="AO61" s="173"/>
      <c r="AP61" s="173"/>
      <c r="AQ61" s="173"/>
      <c r="AR61" s="173"/>
      <c r="AS61" s="173"/>
      <c r="AT61" s="173"/>
      <c r="AU61" s="173"/>
      <c r="AV61" s="173"/>
      <c r="AW61" s="173"/>
      <c r="AX61" s="173"/>
      <c r="AY61" s="173"/>
    </row>
    <row r="62" spans="1:1005" ht="15" x14ac:dyDescent="0.25">
      <c r="A62" s="185">
        <v>45200</v>
      </c>
      <c r="B62" s="151"/>
      <c r="C62" s="151"/>
      <c r="D62" s="151">
        <v>512.25</v>
      </c>
      <c r="E62" s="125">
        <v>881.78700000000003</v>
      </c>
      <c r="F62" s="125">
        <v>882.34199999999998</v>
      </c>
      <c r="G62" s="125">
        <v>386.60899999999998</v>
      </c>
      <c r="H62" s="125">
        <v>372.31900000000002</v>
      </c>
      <c r="I62" s="125">
        <v>350.73500000000001</v>
      </c>
      <c r="J62" s="125">
        <v>410.68700000000001</v>
      </c>
      <c r="K62" s="125">
        <v>350.935</v>
      </c>
      <c r="L62" s="125">
        <v>299.95800000000003</v>
      </c>
      <c r="M62" s="125">
        <v>623.32100000000003</v>
      </c>
      <c r="N62" s="125">
        <v>463.774</v>
      </c>
      <c r="O62" s="125">
        <v>634.83500000000004</v>
      </c>
      <c r="P62" s="125">
        <v>563.06899999999996</v>
      </c>
      <c r="Q62" s="125">
        <v>962.8</v>
      </c>
      <c r="R62" s="125">
        <v>564.01300000000003</v>
      </c>
      <c r="S62" s="125">
        <v>443.77199999999999</v>
      </c>
      <c r="T62" s="125">
        <v>444.87900000000002</v>
      </c>
      <c r="U62" s="125">
        <v>288.06099999999998</v>
      </c>
      <c r="V62" s="125">
        <v>323.113</v>
      </c>
      <c r="W62" s="125">
        <v>336.452</v>
      </c>
      <c r="X62" s="125">
        <v>483.55200000000002</v>
      </c>
      <c r="Y62" s="125">
        <v>633.77700000000004</v>
      </c>
      <c r="Z62" s="125">
        <v>1128.9570000000001</v>
      </c>
      <c r="AA62" s="125">
        <v>552.69899999999996</v>
      </c>
      <c r="AB62" s="125">
        <v>458.053</v>
      </c>
      <c r="AC62" s="125">
        <v>413.93900000000002</v>
      </c>
      <c r="AD62" s="125">
        <v>468.96499999999997</v>
      </c>
      <c r="AE62" s="126">
        <v>654.90700000000004</v>
      </c>
      <c r="AF62" s="125">
        <v>269.41500000000002</v>
      </c>
      <c r="AG62" s="125">
        <v>581.57600000000002</v>
      </c>
      <c r="AH62" s="125">
        <v>660.83699999999999</v>
      </c>
      <c r="AI62" s="173">
        <v>323.01900000000001</v>
      </c>
      <c r="AJ62" s="173">
        <v>441.73899999999998</v>
      </c>
      <c r="AK62" s="173">
        <v>749.19500000000005</v>
      </c>
      <c r="AL62" s="173">
        <v>687.95899999999995</v>
      </c>
      <c r="AM62" s="173">
        <v>777.41</v>
      </c>
      <c r="AN62" s="173"/>
      <c r="AO62" s="173"/>
      <c r="AP62" s="173"/>
      <c r="AQ62" s="173"/>
      <c r="AR62" s="173"/>
      <c r="AS62" s="173"/>
      <c r="AT62" s="173"/>
      <c r="AU62" s="173"/>
      <c r="AV62" s="173"/>
      <c r="AW62" s="173"/>
      <c r="AX62" s="173"/>
      <c r="AY62" s="173"/>
    </row>
    <row r="63" spans="1:1005" ht="15" x14ac:dyDescent="0.25">
      <c r="A63" s="185">
        <v>45231</v>
      </c>
      <c r="B63" s="151"/>
      <c r="C63" s="151"/>
      <c r="D63" s="164">
        <v>472.92</v>
      </c>
      <c r="E63" s="125">
        <v>706.13099999999997</v>
      </c>
      <c r="F63" s="125">
        <v>819.38699999999994</v>
      </c>
      <c r="G63" s="125">
        <v>589.66200000000003</v>
      </c>
      <c r="H63" s="125">
        <v>376.017</v>
      </c>
      <c r="I63" s="125">
        <v>350.721</v>
      </c>
      <c r="J63" s="125">
        <v>476.43400000000003</v>
      </c>
      <c r="K63" s="125">
        <v>449.50700000000001</v>
      </c>
      <c r="L63" s="125">
        <v>361.85700000000003</v>
      </c>
      <c r="M63" s="125">
        <v>609.87099999999998</v>
      </c>
      <c r="N63" s="125">
        <v>498.11</v>
      </c>
      <c r="O63" s="125">
        <v>575.04700000000003</v>
      </c>
      <c r="P63" s="125">
        <v>570.69200000000001</v>
      </c>
      <c r="Q63" s="125">
        <v>671.399</v>
      </c>
      <c r="R63" s="125">
        <v>663.86</v>
      </c>
      <c r="S63" s="125">
        <v>433.976</v>
      </c>
      <c r="T63" s="125">
        <v>428.41199999999998</v>
      </c>
      <c r="U63" s="125">
        <v>366.52699999999999</v>
      </c>
      <c r="V63" s="125">
        <v>320.416</v>
      </c>
      <c r="W63" s="125">
        <v>364.58199999999999</v>
      </c>
      <c r="X63" s="125">
        <v>633.33900000000006</v>
      </c>
      <c r="Y63" s="125">
        <v>586.99199999999996</v>
      </c>
      <c r="Z63" s="125">
        <v>641.20600000000002</v>
      </c>
      <c r="AA63" s="125">
        <v>498.58</v>
      </c>
      <c r="AB63" s="125">
        <v>480.22199999999998</v>
      </c>
      <c r="AC63" s="125">
        <v>478.68</v>
      </c>
      <c r="AD63" s="125">
        <v>490.51900000000001</v>
      </c>
      <c r="AE63" s="126">
        <v>627.84799999999996</v>
      </c>
      <c r="AF63" s="125">
        <v>326.01600000000002</v>
      </c>
      <c r="AG63" s="125">
        <v>501.50299999999999</v>
      </c>
      <c r="AH63" s="125">
        <v>500.65600000000001</v>
      </c>
      <c r="AI63" s="173">
        <v>380.99400000000003</v>
      </c>
      <c r="AJ63" s="173">
        <v>441.80900000000003</v>
      </c>
      <c r="AK63" s="173">
        <v>583.71799999999996</v>
      </c>
      <c r="AL63" s="173">
        <v>630.21199999999999</v>
      </c>
      <c r="AM63" s="173">
        <v>668.298</v>
      </c>
      <c r="AN63" s="173"/>
      <c r="AO63" s="173"/>
      <c r="AP63" s="173"/>
      <c r="AQ63" s="173"/>
      <c r="AR63" s="173"/>
      <c r="AS63" s="173"/>
      <c r="AT63" s="173"/>
      <c r="AU63" s="173"/>
      <c r="AV63" s="173"/>
      <c r="AW63" s="173"/>
      <c r="AX63" s="173"/>
      <c r="AY63" s="173"/>
    </row>
    <row r="64" spans="1:1005" ht="15" x14ac:dyDescent="0.25">
      <c r="A64" s="185"/>
      <c r="B64" s="151"/>
      <c r="C64" s="151"/>
      <c r="D64" s="164"/>
      <c r="E64" s="125"/>
      <c r="F64" s="125"/>
      <c r="G64" s="125"/>
      <c r="H64" s="125"/>
      <c r="I64" s="125"/>
      <c r="J64" s="125"/>
      <c r="K64" s="125"/>
      <c r="L64" s="125"/>
      <c r="M64" s="125"/>
      <c r="N64" s="125"/>
      <c r="O64" s="125"/>
      <c r="P64" s="125"/>
      <c r="Q64" s="125"/>
      <c r="R64" s="125"/>
      <c r="S64" s="125"/>
      <c r="T64" s="125"/>
      <c r="U64" s="125"/>
      <c r="V64" s="125"/>
      <c r="W64" s="125"/>
      <c r="X64" s="125"/>
      <c r="Y64" s="125"/>
      <c r="Z64" s="125"/>
      <c r="AA64" s="125"/>
      <c r="AB64" s="125"/>
      <c r="AC64" s="125"/>
      <c r="AD64" s="125"/>
      <c r="AE64" s="126"/>
      <c r="AF64" s="125"/>
      <c r="AG64" s="125"/>
      <c r="AH64" s="125"/>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5"/>
      <c r="B65" s="151"/>
      <c r="C65" s="151"/>
      <c r="D65" s="164"/>
      <c r="E65" s="125"/>
      <c r="F65" s="125"/>
      <c r="G65" s="125"/>
      <c r="H65" s="125"/>
      <c r="I65" s="125"/>
      <c r="J65" s="125"/>
      <c r="K65" s="125"/>
      <c r="L65" s="125"/>
      <c r="M65" s="125"/>
      <c r="N65" s="125"/>
      <c r="O65" s="125"/>
      <c r="P65" s="125"/>
      <c r="Q65" s="125"/>
      <c r="R65" s="125"/>
      <c r="S65" s="125"/>
      <c r="T65" s="125"/>
      <c r="U65" s="125"/>
      <c r="V65" s="125"/>
      <c r="W65" s="125"/>
      <c r="X65" s="125"/>
      <c r="Y65" s="125"/>
      <c r="Z65" s="125"/>
      <c r="AA65" s="125"/>
      <c r="AB65" s="125"/>
      <c r="AC65" s="125"/>
      <c r="AD65" s="125"/>
      <c r="AE65" s="126"/>
      <c r="AF65" s="125"/>
      <c r="AG65" s="125"/>
      <c r="AH65" s="125"/>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5"/>
      <c r="B66" s="151"/>
      <c r="C66" s="151"/>
      <c r="D66" s="164"/>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6"/>
      <c r="AF66" s="125"/>
      <c r="AG66" s="125"/>
      <c r="AH66" s="125"/>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5"/>
      <c r="B67" s="151"/>
      <c r="C67" s="151"/>
      <c r="D67" s="164"/>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6"/>
      <c r="AF67" s="125"/>
      <c r="AG67" s="125"/>
      <c r="AH67" s="125"/>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5"/>
      <c r="B68" s="151"/>
      <c r="C68" s="151"/>
      <c r="D68" s="164"/>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6"/>
      <c r="AF68" s="125"/>
      <c r="AG68" s="125"/>
      <c r="AH68" s="125"/>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5"/>
      <c r="B69" s="151"/>
      <c r="C69" s="151"/>
      <c r="D69" s="164"/>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6"/>
      <c r="AF69" s="125"/>
      <c r="AG69" s="125"/>
      <c r="AH69" s="125"/>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5"/>
      <c r="B70" s="44"/>
      <c r="C70" s="44"/>
      <c r="D70" s="164"/>
      <c r="E70" s="125"/>
      <c r="F70" s="125"/>
      <c r="G70" s="125"/>
      <c r="H70" s="125"/>
      <c r="I70" s="125"/>
      <c r="J70" s="125"/>
      <c r="K70" s="125"/>
      <c r="L70" s="125"/>
      <c r="M70" s="125"/>
      <c r="N70" s="125"/>
      <c r="O70" s="125"/>
      <c r="P70" s="125"/>
      <c r="Q70" s="125"/>
      <c r="R70" s="125"/>
      <c r="S70" s="125"/>
      <c r="T70" s="125"/>
      <c r="U70" s="125"/>
      <c r="V70" s="125"/>
      <c r="W70" s="125"/>
      <c r="X70" s="125"/>
      <c r="Y70" s="125"/>
      <c r="Z70" s="125"/>
      <c r="AA70" s="125"/>
      <c r="AB70" s="125"/>
      <c r="AC70" s="125"/>
      <c r="AD70" s="125"/>
      <c r="AE70" s="126"/>
      <c r="AF70" s="125"/>
      <c r="AG70" s="125"/>
      <c r="AH70" s="125"/>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5"/>
      <c r="B71" s="44"/>
      <c r="C71" s="44"/>
      <c r="D71" s="164"/>
      <c r="E71" s="125"/>
      <c r="F71" s="125"/>
      <c r="G71" s="125"/>
      <c r="H71" s="125"/>
      <c r="I71" s="125"/>
      <c r="J71" s="125"/>
      <c r="K71" s="125"/>
      <c r="L71" s="125"/>
      <c r="M71" s="125"/>
      <c r="N71" s="125"/>
      <c r="O71" s="125"/>
      <c r="P71" s="125"/>
      <c r="Q71" s="125"/>
      <c r="R71" s="125"/>
      <c r="S71" s="125"/>
      <c r="T71" s="125"/>
      <c r="U71" s="125"/>
      <c r="V71" s="125"/>
      <c r="W71" s="125"/>
      <c r="X71" s="125"/>
      <c r="Y71" s="125"/>
      <c r="Z71" s="125"/>
      <c r="AA71" s="125"/>
      <c r="AB71" s="125"/>
      <c r="AC71" s="125"/>
      <c r="AD71" s="125"/>
      <c r="AE71" s="126"/>
      <c r="AF71" s="125"/>
      <c r="AG71" s="125"/>
      <c r="AH71" s="125"/>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5"/>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5"/>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5"/>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5"/>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5"/>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5"/>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5"/>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5"/>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5"/>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80B1D3"/>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1"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4" s="211" customFormat="1" ht="15" x14ac:dyDescent="0.25">
      <c r="A1" s="2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257"/>
      <c r="AJ1" s="257"/>
      <c r="AK1" s="257"/>
      <c r="AL1" s="257"/>
      <c r="AM1" s="257"/>
    </row>
    <row r="2" spans="1:54" s="206" customFormat="1" ht="15" x14ac:dyDescent="0.25">
      <c r="A2" s="21"/>
      <c r="B2" s="197" t="s">
        <v>53</v>
      </c>
      <c r="C2" s="197" t="s">
        <v>54</v>
      </c>
      <c r="D2" s="197" t="s">
        <v>55</v>
      </c>
      <c r="E2" s="197">
        <v>1981</v>
      </c>
      <c r="F2" s="197">
        <v>1982</v>
      </c>
      <c r="G2" s="197">
        <v>1983</v>
      </c>
      <c r="H2" s="197">
        <v>1984</v>
      </c>
      <c r="I2" s="197">
        <v>1985</v>
      </c>
      <c r="J2" s="197">
        <v>1986</v>
      </c>
      <c r="K2" s="197">
        <v>1987</v>
      </c>
      <c r="L2" s="197">
        <v>1988</v>
      </c>
      <c r="M2" s="197">
        <v>1989</v>
      </c>
      <c r="N2" s="197">
        <v>1990</v>
      </c>
      <c r="O2" s="197">
        <v>1991</v>
      </c>
      <c r="P2" s="197">
        <v>1992</v>
      </c>
      <c r="Q2" s="197">
        <v>1993</v>
      </c>
      <c r="R2" s="197">
        <v>1994</v>
      </c>
      <c r="S2" s="197">
        <v>1995</v>
      </c>
      <c r="T2" s="197">
        <v>1996</v>
      </c>
      <c r="U2" s="197">
        <v>1997</v>
      </c>
      <c r="V2" s="197">
        <v>1998</v>
      </c>
      <c r="W2" s="197">
        <v>1999</v>
      </c>
      <c r="X2" s="197">
        <v>2000</v>
      </c>
      <c r="Y2" s="197">
        <v>2001</v>
      </c>
      <c r="Z2" s="197">
        <v>2002</v>
      </c>
      <c r="AA2" s="197">
        <v>2003</v>
      </c>
      <c r="AB2" s="197">
        <v>2004</v>
      </c>
      <c r="AC2" s="197">
        <v>2005</v>
      </c>
      <c r="AD2" s="197">
        <v>2006</v>
      </c>
      <c r="AE2" s="219">
        <v>2007</v>
      </c>
      <c r="AF2" s="197">
        <v>2008</v>
      </c>
      <c r="AG2" s="197">
        <v>2009</v>
      </c>
      <c r="AH2" s="197">
        <v>2010</v>
      </c>
      <c r="AI2" s="257">
        <v>2011</v>
      </c>
      <c r="AJ2" s="257">
        <v>2012</v>
      </c>
      <c r="AK2" s="257">
        <v>2013</v>
      </c>
      <c r="AL2" s="257">
        <v>2014</v>
      </c>
      <c r="AM2" s="257">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2"/>
      <c r="B3" s="23" t="s">
        <v>71</v>
      </c>
      <c r="C3" s="23" t="s">
        <v>72</v>
      </c>
      <c r="D3" s="23" t="s">
        <v>73</v>
      </c>
      <c r="E3" s="23" t="s">
        <v>74</v>
      </c>
      <c r="F3" s="23" t="s">
        <v>75</v>
      </c>
      <c r="G3" s="23" t="s">
        <v>76</v>
      </c>
      <c r="H3" s="23" t="s">
        <v>77</v>
      </c>
      <c r="I3" s="23" t="s">
        <v>78</v>
      </c>
      <c r="J3" s="23" t="s">
        <v>79</v>
      </c>
      <c r="K3" s="23" t="s">
        <v>80</v>
      </c>
      <c r="L3" s="23" t="s">
        <v>81</v>
      </c>
      <c r="M3" s="23" t="s">
        <v>82</v>
      </c>
      <c r="N3" s="23" t="s">
        <v>83</v>
      </c>
      <c r="O3" s="23" t="s">
        <v>84</v>
      </c>
      <c r="P3" s="23" t="s">
        <v>85</v>
      </c>
      <c r="Q3" s="23" t="s">
        <v>86</v>
      </c>
      <c r="R3" s="23" t="s">
        <v>87</v>
      </c>
      <c r="S3" s="23" t="s">
        <v>88</v>
      </c>
      <c r="T3" s="23" t="s">
        <v>89</v>
      </c>
      <c r="U3" s="23" t="s">
        <v>90</v>
      </c>
      <c r="V3" s="23" t="s">
        <v>91</v>
      </c>
      <c r="W3" s="23" t="s">
        <v>92</v>
      </c>
      <c r="X3" s="23" t="s">
        <v>93</v>
      </c>
      <c r="Y3" s="23" t="s">
        <v>94</v>
      </c>
      <c r="Z3" s="23" t="s">
        <v>95</v>
      </c>
      <c r="AA3" s="23" t="s">
        <v>96</v>
      </c>
      <c r="AB3" s="23" t="s">
        <v>97</v>
      </c>
      <c r="AC3" s="23" t="s">
        <v>98</v>
      </c>
      <c r="AD3" s="23" t="s">
        <v>99</v>
      </c>
      <c r="AE3" s="23" t="s">
        <v>100</v>
      </c>
      <c r="AF3" s="23" t="s">
        <v>101</v>
      </c>
      <c r="AG3" s="23" t="s">
        <v>102</v>
      </c>
      <c r="AH3" s="23" t="s">
        <v>103</v>
      </c>
      <c r="AI3" s="23" t="s">
        <v>163</v>
      </c>
      <c r="AJ3" s="23" t="s">
        <v>168</v>
      </c>
      <c r="AK3" s="23" t="s">
        <v>169</v>
      </c>
      <c r="AL3" s="23" t="s">
        <v>170</v>
      </c>
      <c r="AM3" s="2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6">
        <v>43435</v>
      </c>
      <c r="B4" s="163"/>
      <c r="C4" s="163"/>
      <c r="D4" s="159">
        <v>31</v>
      </c>
      <c r="E4" s="11">
        <v>31.734999999999999</v>
      </c>
      <c r="F4" s="11">
        <v>32.534999999999997</v>
      </c>
      <c r="G4" s="11">
        <v>31</v>
      </c>
      <c r="H4" s="10">
        <v>31</v>
      </c>
      <c r="I4" s="10">
        <v>31</v>
      </c>
      <c r="J4" s="10">
        <v>31</v>
      </c>
      <c r="K4" s="10">
        <v>31</v>
      </c>
      <c r="L4" s="10">
        <v>31</v>
      </c>
      <c r="M4" s="10">
        <v>31</v>
      </c>
      <c r="N4" s="10">
        <v>31</v>
      </c>
      <c r="O4" s="10">
        <v>31</v>
      </c>
      <c r="P4" s="10">
        <v>31</v>
      </c>
      <c r="Q4" s="10">
        <v>31</v>
      </c>
      <c r="R4" s="10">
        <v>31</v>
      </c>
      <c r="S4" s="10">
        <v>31</v>
      </c>
      <c r="T4" s="10">
        <v>31.87</v>
      </c>
      <c r="U4" s="10">
        <v>31</v>
      </c>
      <c r="V4" s="10">
        <v>31</v>
      </c>
      <c r="W4" s="10">
        <v>31</v>
      </c>
      <c r="X4" s="10">
        <v>31</v>
      </c>
      <c r="Y4" s="10">
        <v>31</v>
      </c>
      <c r="Z4" s="10">
        <v>31</v>
      </c>
      <c r="AA4" s="10">
        <v>31</v>
      </c>
      <c r="AB4" s="10">
        <v>31</v>
      </c>
      <c r="AC4" s="10">
        <v>31.003</v>
      </c>
      <c r="AD4" s="10">
        <v>31.338000000000001</v>
      </c>
      <c r="AE4" s="10">
        <v>31.286999999999999</v>
      </c>
      <c r="AF4" s="10">
        <v>31</v>
      </c>
      <c r="AG4" s="10">
        <v>31</v>
      </c>
      <c r="AH4" s="127">
        <v>31</v>
      </c>
      <c r="AI4" s="173">
        <v>31</v>
      </c>
      <c r="AJ4" s="173">
        <v>31</v>
      </c>
      <c r="AK4" s="173">
        <v>31</v>
      </c>
      <c r="AL4" s="173">
        <v>31.088000000000001</v>
      </c>
      <c r="AM4" s="173">
        <v>31.594999999999999</v>
      </c>
      <c r="AN4" s="173"/>
      <c r="AO4" s="173"/>
      <c r="AP4" s="173"/>
      <c r="AQ4" s="173"/>
      <c r="AR4" s="173"/>
      <c r="AS4" s="173"/>
      <c r="AT4" s="173"/>
      <c r="AU4" s="173"/>
      <c r="AV4" s="173"/>
      <c r="AW4" s="173"/>
      <c r="AX4" s="173"/>
      <c r="AY4" s="173"/>
    </row>
    <row r="5" spans="1:54" ht="15" x14ac:dyDescent="0.25">
      <c r="A5" s="186">
        <v>43466</v>
      </c>
      <c r="B5" s="163"/>
      <c r="C5" s="163"/>
      <c r="D5" s="159">
        <v>36</v>
      </c>
      <c r="E5" s="11">
        <v>46.137999999999998</v>
      </c>
      <c r="F5" s="11">
        <v>40.548999999999999</v>
      </c>
      <c r="G5" s="11">
        <v>37.15</v>
      </c>
      <c r="H5" s="10">
        <v>36</v>
      </c>
      <c r="I5" s="10">
        <v>35.924999999999997</v>
      </c>
      <c r="J5" s="10">
        <v>35.819000000000003</v>
      </c>
      <c r="K5" s="10">
        <v>35.832999999999998</v>
      </c>
      <c r="L5" s="10">
        <v>36.088000000000001</v>
      </c>
      <c r="M5" s="10">
        <v>35.819000000000003</v>
      </c>
      <c r="N5" s="10">
        <v>35.866</v>
      </c>
      <c r="O5" s="10">
        <v>35.819000000000003</v>
      </c>
      <c r="P5" s="10">
        <v>35.819000000000003</v>
      </c>
      <c r="Q5" s="10">
        <v>36.018999999999998</v>
      </c>
      <c r="R5" s="10">
        <v>35.828000000000003</v>
      </c>
      <c r="S5" s="10">
        <v>36.896999999999998</v>
      </c>
      <c r="T5" s="10">
        <v>37.734999999999999</v>
      </c>
      <c r="U5" s="10">
        <v>44.558</v>
      </c>
      <c r="V5" s="10">
        <v>35.851999999999997</v>
      </c>
      <c r="W5" s="10">
        <v>35.819000000000003</v>
      </c>
      <c r="X5" s="10">
        <v>36.963999999999999</v>
      </c>
      <c r="Y5" s="10">
        <v>35.819000000000003</v>
      </c>
      <c r="Z5" s="10">
        <v>35.819000000000003</v>
      </c>
      <c r="AA5" s="10">
        <v>35.951000000000001</v>
      </c>
      <c r="AB5" s="10">
        <v>35.884999999999998</v>
      </c>
      <c r="AC5" s="10">
        <v>36.875999999999998</v>
      </c>
      <c r="AD5" s="10">
        <v>40.668999999999997</v>
      </c>
      <c r="AE5" s="10">
        <v>38.036000000000001</v>
      </c>
      <c r="AF5" s="10">
        <v>35.929000000000002</v>
      </c>
      <c r="AG5" s="10">
        <v>39.950000000000003</v>
      </c>
      <c r="AH5" s="127">
        <v>35.819000000000003</v>
      </c>
      <c r="AI5" s="173">
        <v>37.103000000000002</v>
      </c>
      <c r="AJ5" s="173">
        <v>37.186</v>
      </c>
      <c r="AK5" s="173">
        <v>35.950000000000003</v>
      </c>
      <c r="AL5" s="173">
        <v>36.917999999999999</v>
      </c>
      <c r="AM5" s="173">
        <v>40.427999999999997</v>
      </c>
      <c r="AN5" s="173"/>
      <c r="AO5" s="173"/>
      <c r="AP5" s="173"/>
      <c r="AQ5" s="173"/>
      <c r="AR5" s="173"/>
      <c r="AS5" s="173"/>
      <c r="AT5" s="173"/>
      <c r="AU5" s="173"/>
      <c r="AV5" s="173"/>
      <c r="AW5" s="173"/>
      <c r="AX5" s="173"/>
      <c r="AY5" s="173"/>
    </row>
    <row r="6" spans="1:54" ht="15" x14ac:dyDescent="0.25">
      <c r="A6" s="186">
        <v>43497</v>
      </c>
      <c r="B6" s="163"/>
      <c r="C6" s="163"/>
      <c r="D6" s="159">
        <v>39</v>
      </c>
      <c r="E6" s="11">
        <v>45.887999999999998</v>
      </c>
      <c r="F6" s="11">
        <v>46.201999999999998</v>
      </c>
      <c r="G6" s="11">
        <v>38.807000000000002</v>
      </c>
      <c r="H6" s="10">
        <v>36.57</v>
      </c>
      <c r="I6" s="10">
        <v>36.722999999999999</v>
      </c>
      <c r="J6" s="10">
        <v>84.992000000000004</v>
      </c>
      <c r="K6" s="10">
        <v>39</v>
      </c>
      <c r="L6" s="10">
        <v>36.597999999999999</v>
      </c>
      <c r="M6" s="10">
        <v>36.698999999999998</v>
      </c>
      <c r="N6" s="10">
        <v>36.968000000000004</v>
      </c>
      <c r="O6" s="10">
        <v>39.884</v>
      </c>
      <c r="P6" s="10">
        <v>35.645000000000003</v>
      </c>
      <c r="Q6" s="10">
        <v>36.698</v>
      </c>
      <c r="R6" s="10">
        <v>35.296999999999997</v>
      </c>
      <c r="S6" s="10">
        <v>50.103000000000002</v>
      </c>
      <c r="T6" s="10">
        <v>52.411999999999999</v>
      </c>
      <c r="U6" s="10">
        <v>45.295999999999999</v>
      </c>
      <c r="V6" s="10">
        <v>36.633000000000003</v>
      </c>
      <c r="W6" s="10">
        <v>39.546999999999997</v>
      </c>
      <c r="X6" s="10">
        <v>46.045000000000002</v>
      </c>
      <c r="Y6" s="10">
        <v>35.768999999999998</v>
      </c>
      <c r="Z6" s="10">
        <v>35.718000000000004</v>
      </c>
      <c r="AA6" s="10">
        <v>47.107999999999997</v>
      </c>
      <c r="AB6" s="10">
        <v>36.554000000000002</v>
      </c>
      <c r="AC6" s="10">
        <v>39.222000000000001</v>
      </c>
      <c r="AD6" s="10">
        <v>40.369999999999997</v>
      </c>
      <c r="AE6" s="10">
        <v>41.616</v>
      </c>
      <c r="AF6" s="10">
        <v>36.594000000000001</v>
      </c>
      <c r="AG6" s="10">
        <v>42.424999999999997</v>
      </c>
      <c r="AH6" s="127">
        <v>35.408000000000001</v>
      </c>
      <c r="AI6" s="173">
        <v>38.911999999999999</v>
      </c>
      <c r="AJ6" s="173">
        <v>39.646999999999998</v>
      </c>
      <c r="AK6" s="173">
        <v>37.54</v>
      </c>
      <c r="AL6" s="173">
        <v>45.573999999999998</v>
      </c>
      <c r="AM6" s="173">
        <v>51.875</v>
      </c>
      <c r="AN6" s="173"/>
      <c r="AO6" s="173"/>
      <c r="AP6" s="173"/>
      <c r="AQ6" s="173"/>
      <c r="AR6" s="173"/>
      <c r="AS6" s="173"/>
      <c r="AT6" s="173"/>
      <c r="AU6" s="173"/>
      <c r="AV6" s="173"/>
      <c r="AW6" s="173"/>
      <c r="AX6" s="173"/>
      <c r="AY6" s="173"/>
    </row>
    <row r="7" spans="1:54" ht="15" x14ac:dyDescent="0.25">
      <c r="A7" s="186">
        <v>43525</v>
      </c>
      <c r="B7" s="163"/>
      <c r="C7" s="163"/>
      <c r="D7" s="159">
        <v>88</v>
      </c>
      <c r="E7" s="11">
        <v>91.242000000000004</v>
      </c>
      <c r="F7" s="11">
        <v>94.251999999999995</v>
      </c>
      <c r="G7" s="11">
        <v>91.061000000000007</v>
      </c>
      <c r="H7" s="10">
        <v>64.84</v>
      </c>
      <c r="I7" s="10">
        <v>70.203000000000003</v>
      </c>
      <c r="J7" s="10">
        <v>192.833</v>
      </c>
      <c r="K7" s="10">
        <v>78.546999999999997</v>
      </c>
      <c r="L7" s="10">
        <v>86.57</v>
      </c>
      <c r="M7" s="10">
        <v>125.095</v>
      </c>
      <c r="N7" s="10">
        <v>86.204999999999998</v>
      </c>
      <c r="O7" s="10">
        <v>70.929000000000002</v>
      </c>
      <c r="P7" s="10">
        <v>88</v>
      </c>
      <c r="Q7" s="10">
        <v>97.378</v>
      </c>
      <c r="R7" s="10">
        <v>96.992000000000004</v>
      </c>
      <c r="S7" s="10">
        <v>116.825</v>
      </c>
      <c r="T7" s="10">
        <v>99.191999999999993</v>
      </c>
      <c r="U7" s="10">
        <v>105.919</v>
      </c>
      <c r="V7" s="10">
        <v>92.171999999999997</v>
      </c>
      <c r="W7" s="10">
        <v>90.269000000000005</v>
      </c>
      <c r="X7" s="10">
        <v>79.397999999999996</v>
      </c>
      <c r="Y7" s="10">
        <v>77.259</v>
      </c>
      <c r="Z7" s="10">
        <v>66.965000000000003</v>
      </c>
      <c r="AA7" s="10">
        <v>83.555999999999997</v>
      </c>
      <c r="AB7" s="10">
        <v>103.741</v>
      </c>
      <c r="AC7" s="10">
        <v>87.242999999999995</v>
      </c>
      <c r="AD7" s="10">
        <v>79.245000000000005</v>
      </c>
      <c r="AE7" s="10">
        <v>109.714</v>
      </c>
      <c r="AF7" s="10">
        <v>67.138999999999996</v>
      </c>
      <c r="AG7" s="10">
        <v>95.105999999999995</v>
      </c>
      <c r="AH7" s="127">
        <v>70.057000000000002</v>
      </c>
      <c r="AI7" s="173">
        <v>77.825000000000003</v>
      </c>
      <c r="AJ7" s="173">
        <v>96.435000000000002</v>
      </c>
      <c r="AK7" s="173">
        <v>79.594999999999999</v>
      </c>
      <c r="AL7" s="173">
        <v>87.143000000000001</v>
      </c>
      <c r="AM7" s="173">
        <v>99.94</v>
      </c>
      <c r="AN7" s="173"/>
      <c r="AO7" s="173"/>
      <c r="AP7" s="173"/>
      <c r="AQ7" s="173"/>
      <c r="AR7" s="173"/>
      <c r="AS7" s="173"/>
      <c r="AT7" s="173"/>
      <c r="AU7" s="173"/>
      <c r="AV7" s="173"/>
      <c r="AW7" s="173"/>
      <c r="AX7" s="173"/>
      <c r="AY7" s="173"/>
    </row>
    <row r="8" spans="1:54" ht="15" x14ac:dyDescent="0.25">
      <c r="A8" s="186">
        <v>43556</v>
      </c>
      <c r="B8" s="163"/>
      <c r="C8" s="163"/>
      <c r="D8" s="159">
        <v>105</v>
      </c>
      <c r="E8" s="11">
        <v>94.4</v>
      </c>
      <c r="F8" s="11">
        <v>91.122</v>
      </c>
      <c r="G8" s="11">
        <v>107.864</v>
      </c>
      <c r="H8" s="10">
        <v>75.543000000000006</v>
      </c>
      <c r="I8" s="10">
        <v>116.866</v>
      </c>
      <c r="J8" s="10">
        <v>221.05199999999999</v>
      </c>
      <c r="K8" s="10">
        <v>104.307</v>
      </c>
      <c r="L8" s="10">
        <v>131.96100000000001</v>
      </c>
      <c r="M8" s="10">
        <v>159.983</v>
      </c>
      <c r="N8" s="10">
        <v>133.215</v>
      </c>
      <c r="O8" s="10">
        <v>85.542000000000002</v>
      </c>
      <c r="P8" s="10">
        <v>80.194000000000003</v>
      </c>
      <c r="Q8" s="10">
        <v>134.20099999999999</v>
      </c>
      <c r="R8" s="10">
        <v>120.35899999999999</v>
      </c>
      <c r="S8" s="10">
        <v>96.802000000000007</v>
      </c>
      <c r="T8" s="10">
        <v>137.155</v>
      </c>
      <c r="U8" s="10">
        <v>120.176</v>
      </c>
      <c r="V8" s="10">
        <v>137.345</v>
      </c>
      <c r="W8" s="10">
        <v>102.1</v>
      </c>
      <c r="X8" s="10">
        <v>115.736</v>
      </c>
      <c r="Y8" s="10">
        <v>92.802000000000007</v>
      </c>
      <c r="Z8" s="10">
        <v>95.366</v>
      </c>
      <c r="AA8" s="10">
        <v>105</v>
      </c>
      <c r="AB8" s="10">
        <v>142.6</v>
      </c>
      <c r="AC8" s="10">
        <v>101.444</v>
      </c>
      <c r="AD8" s="10">
        <v>140.339</v>
      </c>
      <c r="AE8" s="10">
        <v>103.619</v>
      </c>
      <c r="AF8" s="10">
        <v>69.991</v>
      </c>
      <c r="AG8" s="10">
        <v>137.65299999999999</v>
      </c>
      <c r="AH8" s="127">
        <v>92.915000000000006</v>
      </c>
      <c r="AI8" s="173">
        <v>186.90600000000001</v>
      </c>
      <c r="AJ8" s="173">
        <v>142.16999999999999</v>
      </c>
      <c r="AK8" s="173">
        <v>83.138000000000005</v>
      </c>
      <c r="AL8" s="173">
        <v>104.114</v>
      </c>
      <c r="AM8" s="173">
        <v>89.164000000000001</v>
      </c>
      <c r="AN8" s="173"/>
      <c r="AO8" s="173"/>
      <c r="AP8" s="173"/>
      <c r="AQ8" s="173"/>
      <c r="AR8" s="173"/>
      <c r="AS8" s="173"/>
      <c r="AT8" s="173"/>
      <c r="AU8" s="173"/>
      <c r="AV8" s="173"/>
      <c r="AW8" s="173"/>
      <c r="AX8" s="173"/>
      <c r="AY8" s="173"/>
    </row>
    <row r="9" spans="1:54" ht="15" x14ac:dyDescent="0.25">
      <c r="A9" s="186">
        <v>43586</v>
      </c>
      <c r="B9" s="163"/>
      <c r="C9" s="163"/>
      <c r="D9" s="159">
        <v>160</v>
      </c>
      <c r="E9" s="11">
        <v>136.69200000000001</v>
      </c>
      <c r="F9" s="11">
        <v>240.672</v>
      </c>
      <c r="G9" s="11">
        <v>206.94800000000001</v>
      </c>
      <c r="H9" s="10">
        <v>138.72999999999999</v>
      </c>
      <c r="I9" s="10">
        <v>153.91399999999999</v>
      </c>
      <c r="J9" s="10">
        <v>313.93700000000001</v>
      </c>
      <c r="K9" s="10">
        <v>197.815</v>
      </c>
      <c r="L9" s="10">
        <v>163.19499999999999</v>
      </c>
      <c r="M9" s="10">
        <v>160</v>
      </c>
      <c r="N9" s="10">
        <v>95.772000000000006</v>
      </c>
      <c r="O9" s="10">
        <v>101.523</v>
      </c>
      <c r="P9" s="10">
        <v>69.590999999999994</v>
      </c>
      <c r="Q9" s="10">
        <v>290.73099999999999</v>
      </c>
      <c r="R9" s="10">
        <v>164.70400000000001</v>
      </c>
      <c r="S9" s="10">
        <v>130.53299999999999</v>
      </c>
      <c r="T9" s="10">
        <v>141.10599999999999</v>
      </c>
      <c r="U9" s="10">
        <v>352.69299999999998</v>
      </c>
      <c r="V9" s="10">
        <v>168.26900000000001</v>
      </c>
      <c r="W9" s="10">
        <v>294.03899999999999</v>
      </c>
      <c r="X9" s="10">
        <v>174.03800000000001</v>
      </c>
      <c r="Y9" s="10">
        <v>136.441</v>
      </c>
      <c r="Z9" s="10">
        <v>68.569999999999993</v>
      </c>
      <c r="AA9" s="10">
        <v>75.936999999999998</v>
      </c>
      <c r="AB9" s="10">
        <v>111.629</v>
      </c>
      <c r="AC9" s="10">
        <v>169.976</v>
      </c>
      <c r="AD9" s="10">
        <v>233.559</v>
      </c>
      <c r="AE9" s="10">
        <v>164.39500000000001</v>
      </c>
      <c r="AF9" s="10">
        <v>143.06399999999999</v>
      </c>
      <c r="AG9" s="10">
        <v>188.56899999999999</v>
      </c>
      <c r="AH9" s="127">
        <v>62.561</v>
      </c>
      <c r="AI9" s="173">
        <v>286.38900000000001</v>
      </c>
      <c r="AJ9" s="173">
        <v>137.226</v>
      </c>
      <c r="AK9" s="173">
        <v>111.426</v>
      </c>
      <c r="AL9" s="173">
        <v>193.25399999999999</v>
      </c>
      <c r="AM9" s="173">
        <v>100.309</v>
      </c>
      <c r="AN9" s="173"/>
      <c r="AO9" s="173"/>
      <c r="AP9" s="173"/>
      <c r="AQ9" s="173"/>
      <c r="AR9" s="173"/>
      <c r="AS9" s="173"/>
      <c r="AT9" s="173"/>
      <c r="AU9" s="173"/>
      <c r="AV9" s="173"/>
      <c r="AW9" s="173"/>
      <c r="AX9" s="173"/>
      <c r="AY9" s="173"/>
    </row>
    <row r="10" spans="1:54" ht="15" x14ac:dyDescent="0.25">
      <c r="A10" s="186">
        <v>43617</v>
      </c>
      <c r="B10" s="163"/>
      <c r="C10" s="163"/>
      <c r="D10" s="159">
        <v>270</v>
      </c>
      <c r="E10" s="11">
        <v>254.816</v>
      </c>
      <c r="F10" s="11">
        <v>461.93400000000003</v>
      </c>
      <c r="G10" s="11">
        <v>576.90300000000002</v>
      </c>
      <c r="H10" s="10">
        <v>313.714</v>
      </c>
      <c r="I10" s="10">
        <v>135.51499999999999</v>
      </c>
      <c r="J10" s="10">
        <v>722.85400000000004</v>
      </c>
      <c r="K10" s="10">
        <v>164.24700000000001</v>
      </c>
      <c r="L10" s="10">
        <v>227.489</v>
      </c>
      <c r="M10" s="10">
        <v>252.649</v>
      </c>
      <c r="N10" s="10">
        <v>256.89</v>
      </c>
      <c r="O10" s="10">
        <v>375.26799999999997</v>
      </c>
      <c r="P10" s="10">
        <v>9.8680000000000003</v>
      </c>
      <c r="Q10" s="10">
        <v>487.03199999999998</v>
      </c>
      <c r="R10" s="10">
        <v>188.221</v>
      </c>
      <c r="S10" s="10">
        <v>535.327</v>
      </c>
      <c r="T10" s="10">
        <v>483.82</v>
      </c>
      <c r="U10" s="10">
        <v>715.15800000000002</v>
      </c>
      <c r="V10" s="10">
        <v>346.45100000000002</v>
      </c>
      <c r="W10" s="10">
        <v>592.10400000000004</v>
      </c>
      <c r="X10" s="10">
        <v>270</v>
      </c>
      <c r="Y10" s="10">
        <v>124.717</v>
      </c>
      <c r="Z10" s="10">
        <v>206.81399999999999</v>
      </c>
      <c r="AA10" s="10">
        <v>241.49199999999999</v>
      </c>
      <c r="AB10" s="10">
        <v>231.87299999999999</v>
      </c>
      <c r="AC10" s="10">
        <v>336.61</v>
      </c>
      <c r="AD10" s="10">
        <v>297.61500000000001</v>
      </c>
      <c r="AE10" s="10">
        <v>60.723999999999997</v>
      </c>
      <c r="AF10" s="10">
        <v>339.02800000000002</v>
      </c>
      <c r="AG10" s="10">
        <v>535.49099999999999</v>
      </c>
      <c r="AH10" s="127">
        <v>234.066</v>
      </c>
      <c r="AI10" s="173">
        <v>536.73900000000003</v>
      </c>
      <c r="AJ10" s="173">
        <v>173.43199999999999</v>
      </c>
      <c r="AK10" s="173">
        <v>124.764</v>
      </c>
      <c r="AL10" s="173">
        <v>467.678</v>
      </c>
      <c r="AM10" s="173">
        <v>228.584</v>
      </c>
      <c r="AN10" s="173"/>
      <c r="AO10" s="173"/>
      <c r="AP10" s="173"/>
      <c r="AQ10" s="173"/>
      <c r="AR10" s="173"/>
      <c r="AS10" s="173"/>
      <c r="AT10" s="173"/>
      <c r="AU10" s="173"/>
      <c r="AV10" s="173"/>
      <c r="AW10" s="173"/>
      <c r="AX10" s="173"/>
      <c r="AY10" s="173"/>
    </row>
    <row r="11" spans="1:54" ht="15" x14ac:dyDescent="0.25">
      <c r="A11" s="186">
        <v>43647</v>
      </c>
      <c r="B11" s="163"/>
      <c r="C11" s="163"/>
      <c r="D11" s="159">
        <v>175</v>
      </c>
      <c r="E11" s="11">
        <v>114.358</v>
      </c>
      <c r="F11" s="11">
        <v>464.37299999999999</v>
      </c>
      <c r="G11" s="11">
        <v>408.96699999999998</v>
      </c>
      <c r="H11" s="10">
        <v>222.78899999999999</v>
      </c>
      <c r="I11" s="10">
        <v>51.825000000000003</v>
      </c>
      <c r="J11" s="10">
        <v>221.197</v>
      </c>
      <c r="K11" s="10">
        <v>51.152999999999999</v>
      </c>
      <c r="L11" s="10">
        <v>55.012</v>
      </c>
      <c r="M11" s="10">
        <v>140.16200000000001</v>
      </c>
      <c r="N11" s="10">
        <v>184.49600000000001</v>
      </c>
      <c r="O11" s="10">
        <v>175</v>
      </c>
      <c r="P11" s="10">
        <v>7.8090000000000002</v>
      </c>
      <c r="Q11" s="10">
        <v>269.60899999999998</v>
      </c>
      <c r="R11" s="10">
        <v>41.113</v>
      </c>
      <c r="S11" s="10">
        <v>530.29200000000003</v>
      </c>
      <c r="T11" s="10">
        <v>248.524</v>
      </c>
      <c r="U11" s="10">
        <v>297.66199999999998</v>
      </c>
      <c r="V11" s="10">
        <v>415.154</v>
      </c>
      <c r="W11" s="10">
        <v>374.67700000000002</v>
      </c>
      <c r="X11" s="10">
        <v>95.186999999999998</v>
      </c>
      <c r="Y11" s="10">
        <v>32.551000000000002</v>
      </c>
      <c r="Z11" s="10">
        <v>92.563000000000002</v>
      </c>
      <c r="AA11" s="10">
        <v>100.297</v>
      </c>
      <c r="AB11" s="10">
        <v>172.101</v>
      </c>
      <c r="AC11" s="10">
        <v>240.58799999999999</v>
      </c>
      <c r="AD11" s="10">
        <v>80.686000000000007</v>
      </c>
      <c r="AE11" s="10">
        <v>7.93</v>
      </c>
      <c r="AF11" s="10">
        <v>282.81400000000002</v>
      </c>
      <c r="AG11" s="10">
        <v>411.15499999999997</v>
      </c>
      <c r="AH11" s="127">
        <v>225.07300000000001</v>
      </c>
      <c r="AI11" s="173">
        <v>736.20799999999997</v>
      </c>
      <c r="AJ11" s="173">
        <v>63.869</v>
      </c>
      <c r="AK11" s="173">
        <v>49.045999999999999</v>
      </c>
      <c r="AL11" s="173">
        <v>283.45299999999997</v>
      </c>
      <c r="AM11" s="173">
        <v>114.837</v>
      </c>
      <c r="AN11" s="173"/>
      <c r="AO11" s="173"/>
      <c r="AP11" s="173"/>
      <c r="AQ11" s="173"/>
      <c r="AR11" s="173"/>
      <c r="AS11" s="173"/>
      <c r="AT11" s="173"/>
      <c r="AU11" s="173"/>
      <c r="AV11" s="173"/>
      <c r="AW11" s="173"/>
      <c r="AX11" s="173"/>
      <c r="AY11" s="173"/>
    </row>
    <row r="12" spans="1:54" ht="15" x14ac:dyDescent="0.25">
      <c r="A12" s="186">
        <v>43678</v>
      </c>
      <c r="B12" s="163"/>
      <c r="C12" s="163"/>
      <c r="D12" s="159">
        <v>73</v>
      </c>
      <c r="E12" s="11">
        <v>52.405999999999999</v>
      </c>
      <c r="F12" s="11">
        <v>229.11799999999999</v>
      </c>
      <c r="G12" s="11">
        <v>169.512</v>
      </c>
      <c r="H12" s="10">
        <v>91.662000000000006</v>
      </c>
      <c r="I12" s="10">
        <v>36.008000000000003</v>
      </c>
      <c r="J12" s="10">
        <v>99.263999999999996</v>
      </c>
      <c r="K12" s="10">
        <v>52.216999999999999</v>
      </c>
      <c r="L12" s="10">
        <v>40.789000000000001</v>
      </c>
      <c r="M12" s="10">
        <v>67.257000000000005</v>
      </c>
      <c r="N12" s="10">
        <v>67.072999999999993</v>
      </c>
      <c r="O12" s="10">
        <v>87.543000000000006</v>
      </c>
      <c r="P12" s="10">
        <v>10.083</v>
      </c>
      <c r="Q12" s="10">
        <v>223.01599999999999</v>
      </c>
      <c r="R12" s="10">
        <v>35.847000000000001</v>
      </c>
      <c r="S12" s="10">
        <v>185.57599999999999</v>
      </c>
      <c r="T12" s="10">
        <v>89.677000000000007</v>
      </c>
      <c r="U12" s="10">
        <v>164.29900000000001</v>
      </c>
      <c r="V12" s="10">
        <v>156.11699999999999</v>
      </c>
      <c r="W12" s="10">
        <v>140.363</v>
      </c>
      <c r="X12" s="10">
        <v>49.645000000000003</v>
      </c>
      <c r="Y12" s="10">
        <v>25.623999999999999</v>
      </c>
      <c r="Z12" s="10">
        <v>45.438000000000002</v>
      </c>
      <c r="AA12" s="10">
        <v>45.991999999999997</v>
      </c>
      <c r="AB12" s="10">
        <v>73</v>
      </c>
      <c r="AC12" s="10">
        <v>89.376000000000005</v>
      </c>
      <c r="AD12" s="10">
        <v>51.302999999999997</v>
      </c>
      <c r="AE12" s="10">
        <v>28.361999999999998</v>
      </c>
      <c r="AF12" s="10">
        <v>88.403000000000006</v>
      </c>
      <c r="AG12" s="10">
        <v>139.047</v>
      </c>
      <c r="AH12" s="127">
        <v>79.143000000000001</v>
      </c>
      <c r="AI12" s="173">
        <v>221.58199999999999</v>
      </c>
      <c r="AJ12" s="173">
        <v>32.915999999999997</v>
      </c>
      <c r="AK12" s="173">
        <v>33.481999999999999</v>
      </c>
      <c r="AL12" s="173">
        <v>112.39</v>
      </c>
      <c r="AM12" s="173">
        <v>49.414000000000001</v>
      </c>
      <c r="AN12" s="173"/>
      <c r="AO12" s="173"/>
      <c r="AP12" s="173"/>
      <c r="AQ12" s="173"/>
      <c r="AR12" s="173"/>
      <c r="AS12" s="173"/>
      <c r="AT12" s="173"/>
      <c r="AU12" s="173"/>
      <c r="AV12" s="173"/>
      <c r="AW12" s="173"/>
      <c r="AX12" s="173"/>
      <c r="AY12" s="173"/>
    </row>
    <row r="13" spans="1:54" ht="15" x14ac:dyDescent="0.25">
      <c r="A13" s="186">
        <v>43709</v>
      </c>
      <c r="B13" s="163"/>
      <c r="C13" s="163"/>
      <c r="D13" s="159">
        <v>48</v>
      </c>
      <c r="E13" s="11">
        <v>30.93</v>
      </c>
      <c r="F13" s="11">
        <v>111.476</v>
      </c>
      <c r="G13" s="11">
        <v>92.322000000000003</v>
      </c>
      <c r="H13" s="10">
        <v>60.247</v>
      </c>
      <c r="I13" s="10">
        <v>36.554000000000002</v>
      </c>
      <c r="J13" s="10">
        <v>62.030999999999999</v>
      </c>
      <c r="K13" s="10">
        <v>34.119</v>
      </c>
      <c r="L13" s="10">
        <v>30.780999999999999</v>
      </c>
      <c r="M13" s="10">
        <v>47.63</v>
      </c>
      <c r="N13" s="10">
        <v>41.154000000000003</v>
      </c>
      <c r="O13" s="10">
        <v>67.914000000000001</v>
      </c>
      <c r="P13" s="10">
        <v>15.976000000000001</v>
      </c>
      <c r="Q13" s="10">
        <v>80.525000000000006</v>
      </c>
      <c r="R13" s="10">
        <v>26.798999999999999</v>
      </c>
      <c r="S13" s="10">
        <v>73.646000000000001</v>
      </c>
      <c r="T13" s="10">
        <v>52.445</v>
      </c>
      <c r="U13" s="10">
        <v>98.775999999999996</v>
      </c>
      <c r="V13" s="10">
        <v>63.78</v>
      </c>
      <c r="W13" s="10">
        <v>91.606999999999999</v>
      </c>
      <c r="X13" s="10">
        <v>51.619</v>
      </c>
      <c r="Y13" s="10">
        <v>21.422000000000001</v>
      </c>
      <c r="Z13" s="10">
        <v>38.729999999999997</v>
      </c>
      <c r="AA13" s="10">
        <v>40.905999999999999</v>
      </c>
      <c r="AB13" s="10">
        <v>57.027999999999999</v>
      </c>
      <c r="AC13" s="10">
        <v>48</v>
      </c>
      <c r="AD13" s="10">
        <v>39.094000000000001</v>
      </c>
      <c r="AE13" s="10">
        <v>25.654</v>
      </c>
      <c r="AF13" s="10">
        <v>61.566000000000003</v>
      </c>
      <c r="AG13" s="10">
        <v>59.63</v>
      </c>
      <c r="AH13" s="127">
        <v>46.232999999999997</v>
      </c>
      <c r="AI13" s="173">
        <v>89.975999999999999</v>
      </c>
      <c r="AJ13" s="173">
        <v>24.131</v>
      </c>
      <c r="AK13" s="173">
        <v>36.052999999999997</v>
      </c>
      <c r="AL13" s="173">
        <v>75.475999999999999</v>
      </c>
      <c r="AM13" s="173">
        <v>32.061</v>
      </c>
      <c r="AN13" s="173"/>
      <c r="AO13" s="173"/>
      <c r="AP13" s="173"/>
      <c r="AQ13" s="173"/>
      <c r="AR13" s="173"/>
      <c r="AS13" s="173"/>
      <c r="AT13" s="173"/>
      <c r="AU13" s="173"/>
      <c r="AV13" s="173"/>
      <c r="AW13" s="173"/>
      <c r="AX13" s="173"/>
      <c r="AY13" s="173"/>
    </row>
    <row r="14" spans="1:54" ht="15" x14ac:dyDescent="0.25">
      <c r="A14" s="186">
        <v>43739</v>
      </c>
      <c r="B14" s="163"/>
      <c r="C14" s="163"/>
      <c r="D14" s="159">
        <v>53.97</v>
      </c>
      <c r="E14" s="11">
        <v>44.250999999999998</v>
      </c>
      <c r="F14" s="11">
        <v>168.07400000000001</v>
      </c>
      <c r="G14" s="11">
        <v>91.489000000000004</v>
      </c>
      <c r="H14" s="10">
        <v>71.724000000000004</v>
      </c>
      <c r="I14" s="10">
        <v>46.2</v>
      </c>
      <c r="J14" s="10">
        <v>75.007000000000005</v>
      </c>
      <c r="K14" s="10">
        <v>29.847999999999999</v>
      </c>
      <c r="L14" s="10">
        <v>32.31</v>
      </c>
      <c r="M14" s="10">
        <v>47.305</v>
      </c>
      <c r="N14" s="10">
        <v>54.506</v>
      </c>
      <c r="O14" s="10">
        <v>46.502000000000002</v>
      </c>
      <c r="P14" s="10">
        <v>18.495000000000001</v>
      </c>
      <c r="Q14" s="10">
        <v>67.231999999999999</v>
      </c>
      <c r="R14" s="10">
        <v>54.470999999999997</v>
      </c>
      <c r="S14" s="10">
        <v>66.543999999999997</v>
      </c>
      <c r="T14" s="10">
        <v>53.363999999999997</v>
      </c>
      <c r="U14" s="10">
        <v>92.768000000000001</v>
      </c>
      <c r="V14" s="10">
        <v>65.186999999999998</v>
      </c>
      <c r="W14" s="10">
        <v>63.162999999999997</v>
      </c>
      <c r="X14" s="10">
        <v>51.046999999999997</v>
      </c>
      <c r="Y14" s="10">
        <v>26.128</v>
      </c>
      <c r="Z14" s="10">
        <v>42.625</v>
      </c>
      <c r="AA14" s="10">
        <v>33.637999999999998</v>
      </c>
      <c r="AB14" s="10">
        <v>55.267000000000003</v>
      </c>
      <c r="AC14" s="10">
        <v>48.503999999999998</v>
      </c>
      <c r="AD14" s="10">
        <v>61.603999999999999</v>
      </c>
      <c r="AE14" s="10">
        <v>55.84</v>
      </c>
      <c r="AF14" s="10">
        <v>52.616999999999997</v>
      </c>
      <c r="AG14" s="10">
        <v>62.615000000000002</v>
      </c>
      <c r="AH14" s="127">
        <v>39.453000000000003</v>
      </c>
      <c r="AI14" s="173">
        <v>82.906999999999996</v>
      </c>
      <c r="AJ14" s="173">
        <v>28.863</v>
      </c>
      <c r="AK14" s="173">
        <v>56.798000000000002</v>
      </c>
      <c r="AL14" s="173">
        <v>129.22499999999999</v>
      </c>
      <c r="AM14" s="173">
        <v>37.728000000000002</v>
      </c>
      <c r="AN14" s="173"/>
      <c r="AO14" s="173"/>
      <c r="AP14" s="173"/>
      <c r="AQ14" s="173"/>
      <c r="AR14" s="173"/>
      <c r="AS14" s="173"/>
      <c r="AT14" s="173"/>
      <c r="AU14" s="173"/>
      <c r="AV14" s="173"/>
      <c r="AW14" s="173"/>
      <c r="AX14" s="173"/>
      <c r="AY14" s="173"/>
    </row>
    <row r="15" spans="1:54" ht="15" x14ac:dyDescent="0.25">
      <c r="A15" s="186">
        <v>43770</v>
      </c>
      <c r="B15" s="163"/>
      <c r="C15" s="163"/>
      <c r="D15" s="159">
        <v>48.93</v>
      </c>
      <c r="E15" s="11">
        <v>52.384999999999998</v>
      </c>
      <c r="F15" s="11">
        <v>84.635999999999996</v>
      </c>
      <c r="G15" s="11">
        <v>76.971999999999994</v>
      </c>
      <c r="H15" s="10">
        <v>52.673999999999999</v>
      </c>
      <c r="I15" s="10">
        <v>48.456000000000003</v>
      </c>
      <c r="J15" s="10">
        <v>69.241</v>
      </c>
      <c r="K15" s="10">
        <v>34.813000000000002</v>
      </c>
      <c r="L15" s="10">
        <v>40.234000000000002</v>
      </c>
      <c r="M15" s="10">
        <v>46.22</v>
      </c>
      <c r="N15" s="10">
        <v>50.564</v>
      </c>
      <c r="O15" s="10">
        <v>56.843000000000004</v>
      </c>
      <c r="P15" s="10">
        <v>25.751999999999999</v>
      </c>
      <c r="Q15" s="10">
        <v>60.552</v>
      </c>
      <c r="R15" s="10">
        <v>46.319000000000003</v>
      </c>
      <c r="S15" s="10">
        <v>63.804000000000002</v>
      </c>
      <c r="T15" s="10">
        <v>60.582999999999998</v>
      </c>
      <c r="U15" s="10">
        <v>68.463999999999999</v>
      </c>
      <c r="V15" s="10">
        <v>58.624000000000002</v>
      </c>
      <c r="W15" s="10">
        <v>59.9</v>
      </c>
      <c r="X15" s="10">
        <v>48.402999999999999</v>
      </c>
      <c r="Y15" s="10">
        <v>39.447000000000003</v>
      </c>
      <c r="Z15" s="10">
        <v>39.033000000000001</v>
      </c>
      <c r="AA15" s="10">
        <v>38.792000000000002</v>
      </c>
      <c r="AB15" s="10">
        <v>78.796999999999997</v>
      </c>
      <c r="AC15" s="10">
        <v>49.475000000000001</v>
      </c>
      <c r="AD15" s="10">
        <v>52.301000000000002</v>
      </c>
      <c r="AE15" s="10">
        <v>46.094999999999999</v>
      </c>
      <c r="AF15" s="10">
        <v>56.582999999999998</v>
      </c>
      <c r="AG15" s="10">
        <v>63.817999999999998</v>
      </c>
      <c r="AH15" s="127">
        <v>46.018999999999998</v>
      </c>
      <c r="AI15" s="173">
        <v>74.578000000000003</v>
      </c>
      <c r="AJ15" s="173">
        <v>41.67</v>
      </c>
      <c r="AK15" s="173">
        <v>43.491</v>
      </c>
      <c r="AL15" s="173">
        <v>73.302999999999997</v>
      </c>
      <c r="AM15" s="173">
        <v>40.9</v>
      </c>
      <c r="AN15" s="173"/>
      <c r="AO15" s="173"/>
      <c r="AP15" s="173"/>
      <c r="AQ15" s="173"/>
      <c r="AR15" s="173"/>
      <c r="AS15" s="173"/>
      <c r="AT15" s="173"/>
      <c r="AU15" s="173"/>
      <c r="AV15" s="173"/>
      <c r="AW15" s="173"/>
      <c r="AX15" s="173"/>
      <c r="AY15" s="173"/>
    </row>
    <row r="16" spans="1:54" ht="15" x14ac:dyDescent="0.25">
      <c r="A16" s="186">
        <v>43800</v>
      </c>
      <c r="B16" s="163"/>
      <c r="C16" s="163"/>
      <c r="D16" s="159">
        <v>34.85</v>
      </c>
      <c r="E16" s="11">
        <v>45.515000000000001</v>
      </c>
      <c r="F16" s="11">
        <v>66.012</v>
      </c>
      <c r="G16" s="11">
        <v>61.460999999999999</v>
      </c>
      <c r="H16" s="10">
        <v>43.796999999999997</v>
      </c>
      <c r="I16" s="10">
        <v>33.734000000000002</v>
      </c>
      <c r="J16" s="10">
        <v>56.902999999999999</v>
      </c>
      <c r="K16" s="10">
        <v>32.191000000000003</v>
      </c>
      <c r="L16" s="10">
        <v>36.298999999999999</v>
      </c>
      <c r="M16" s="10">
        <v>40.811999999999998</v>
      </c>
      <c r="N16" s="10">
        <v>39.956000000000003</v>
      </c>
      <c r="O16" s="10">
        <v>48.024000000000001</v>
      </c>
      <c r="P16" s="10">
        <v>21.986999999999998</v>
      </c>
      <c r="Q16" s="10">
        <v>51.298999999999999</v>
      </c>
      <c r="R16" s="10">
        <v>35.439</v>
      </c>
      <c r="S16" s="10">
        <v>63.011000000000003</v>
      </c>
      <c r="T16" s="10">
        <v>59.12</v>
      </c>
      <c r="U16" s="10">
        <v>56.542000000000002</v>
      </c>
      <c r="V16" s="10">
        <v>52.311999999999998</v>
      </c>
      <c r="W16" s="10">
        <v>53.789000000000001</v>
      </c>
      <c r="X16" s="10">
        <v>37.253999999999998</v>
      </c>
      <c r="Y16" s="10">
        <v>31.475000000000001</v>
      </c>
      <c r="Z16" s="10">
        <v>32.46</v>
      </c>
      <c r="AA16" s="10">
        <v>33.718000000000004</v>
      </c>
      <c r="AB16" s="10">
        <v>46.902000000000001</v>
      </c>
      <c r="AC16" s="10">
        <v>44.366</v>
      </c>
      <c r="AD16" s="10">
        <v>44.500999999999998</v>
      </c>
      <c r="AE16" s="10">
        <v>32.814999999999998</v>
      </c>
      <c r="AF16" s="10">
        <v>47.122</v>
      </c>
      <c r="AG16" s="10">
        <v>52.261000000000003</v>
      </c>
      <c r="AH16" s="127">
        <v>40.148000000000003</v>
      </c>
      <c r="AI16" s="173">
        <v>62.741999999999997</v>
      </c>
      <c r="AJ16" s="173">
        <v>34.685000000000002</v>
      </c>
      <c r="AK16" s="173">
        <v>33.654000000000003</v>
      </c>
      <c r="AL16" s="173">
        <v>57.302999999999997</v>
      </c>
      <c r="AM16" s="173">
        <v>37.936999999999998</v>
      </c>
      <c r="AN16" s="173"/>
      <c r="AO16" s="173"/>
      <c r="AP16" s="173"/>
      <c r="AQ16" s="173"/>
      <c r="AR16" s="173"/>
      <c r="AS16" s="173"/>
      <c r="AT16" s="173"/>
      <c r="AU16" s="173"/>
      <c r="AV16" s="173"/>
      <c r="AW16" s="173"/>
      <c r="AX16" s="173"/>
      <c r="AY16" s="173"/>
    </row>
    <row r="17" spans="1:51" ht="15" x14ac:dyDescent="0.25">
      <c r="A17" s="186">
        <v>43831</v>
      </c>
      <c r="B17" s="163"/>
      <c r="C17" s="163"/>
      <c r="D17" s="159">
        <v>40.340000000000003</v>
      </c>
      <c r="E17" s="11">
        <v>40.630000000000003</v>
      </c>
      <c r="F17" s="11">
        <v>59.923999999999999</v>
      </c>
      <c r="G17" s="11">
        <v>54.723999999999997</v>
      </c>
      <c r="H17" s="10">
        <v>38.911000000000001</v>
      </c>
      <c r="I17" s="10">
        <v>29.462</v>
      </c>
      <c r="J17" s="10">
        <v>48.914999999999999</v>
      </c>
      <c r="K17" s="10">
        <v>28.297999999999998</v>
      </c>
      <c r="L17" s="10">
        <v>30.106000000000002</v>
      </c>
      <c r="M17" s="10">
        <v>34.805999999999997</v>
      </c>
      <c r="N17" s="10">
        <v>34.049999999999997</v>
      </c>
      <c r="O17" s="10">
        <v>40.630000000000003</v>
      </c>
      <c r="P17" s="10">
        <v>20.158999999999999</v>
      </c>
      <c r="Q17" s="10">
        <v>46.323999999999998</v>
      </c>
      <c r="R17" s="10">
        <v>32.902000000000001</v>
      </c>
      <c r="S17" s="10">
        <v>51.976999999999997</v>
      </c>
      <c r="T17" s="10">
        <v>73.308000000000007</v>
      </c>
      <c r="U17" s="10">
        <v>49.866999999999997</v>
      </c>
      <c r="V17" s="10">
        <v>46.072000000000003</v>
      </c>
      <c r="W17" s="10">
        <v>48.7</v>
      </c>
      <c r="X17" s="10">
        <v>32.374000000000002</v>
      </c>
      <c r="Y17" s="10">
        <v>26.632999999999999</v>
      </c>
      <c r="Z17" s="10">
        <v>29.131</v>
      </c>
      <c r="AA17" s="10">
        <v>30.63</v>
      </c>
      <c r="AB17" s="10">
        <v>40.933999999999997</v>
      </c>
      <c r="AC17" s="10">
        <v>45.454000000000001</v>
      </c>
      <c r="AD17" s="10">
        <v>41.585999999999999</v>
      </c>
      <c r="AE17" s="10">
        <v>27.486999999999998</v>
      </c>
      <c r="AF17" s="10">
        <v>43.23</v>
      </c>
      <c r="AG17" s="10">
        <v>45.875999999999998</v>
      </c>
      <c r="AH17" s="127">
        <v>36.914000000000001</v>
      </c>
      <c r="AI17" s="173">
        <v>59.212000000000003</v>
      </c>
      <c r="AJ17" s="173">
        <v>29.236000000000001</v>
      </c>
      <c r="AK17" s="173">
        <v>30.315000000000001</v>
      </c>
      <c r="AL17" s="173">
        <v>53.33</v>
      </c>
      <c r="AM17" s="173">
        <v>43.841000000000001</v>
      </c>
      <c r="AN17" s="173"/>
      <c r="AO17" s="173"/>
      <c r="AP17" s="173"/>
      <c r="AQ17" s="173"/>
      <c r="AR17" s="173"/>
      <c r="AS17" s="173"/>
      <c r="AT17" s="173"/>
      <c r="AU17" s="173"/>
      <c r="AV17" s="173"/>
      <c r="AW17" s="173"/>
      <c r="AX17" s="173"/>
      <c r="AY17" s="173"/>
    </row>
    <row r="18" spans="1:51" ht="15" x14ac:dyDescent="0.25">
      <c r="A18" s="186">
        <v>43862</v>
      </c>
      <c r="B18" s="163"/>
      <c r="C18" s="163"/>
      <c r="D18" s="159">
        <v>44.54</v>
      </c>
      <c r="E18" s="11">
        <v>46.43</v>
      </c>
      <c r="F18" s="11">
        <v>60.695999999999998</v>
      </c>
      <c r="G18" s="11">
        <v>52.694000000000003</v>
      </c>
      <c r="H18" s="10">
        <v>39.655000000000001</v>
      </c>
      <c r="I18" s="10">
        <v>103.84699999999999</v>
      </c>
      <c r="J18" s="10">
        <v>51.011000000000003</v>
      </c>
      <c r="K18" s="10">
        <v>30.535</v>
      </c>
      <c r="L18" s="10">
        <v>33.671999999999997</v>
      </c>
      <c r="M18" s="10">
        <v>35.847000000000001</v>
      </c>
      <c r="N18" s="10">
        <v>41.851999999999997</v>
      </c>
      <c r="O18" s="10">
        <v>43.131</v>
      </c>
      <c r="P18" s="10">
        <v>24.373999999999999</v>
      </c>
      <c r="Q18" s="10">
        <v>46.094999999999999</v>
      </c>
      <c r="R18" s="10">
        <v>53.359000000000002</v>
      </c>
      <c r="S18" s="10">
        <v>66.959000000000003</v>
      </c>
      <c r="T18" s="10">
        <v>56.637</v>
      </c>
      <c r="U18" s="10">
        <v>48.710999999999999</v>
      </c>
      <c r="V18" s="10">
        <v>47.485999999999997</v>
      </c>
      <c r="W18" s="10">
        <v>55.43</v>
      </c>
      <c r="X18" s="10">
        <v>33.878</v>
      </c>
      <c r="Y18" s="10">
        <v>28.847000000000001</v>
      </c>
      <c r="Z18" s="10">
        <v>42.73</v>
      </c>
      <c r="AA18" s="10">
        <v>33.75</v>
      </c>
      <c r="AB18" s="10">
        <v>42.192999999999998</v>
      </c>
      <c r="AC18" s="10">
        <v>44.548999999999999</v>
      </c>
      <c r="AD18" s="10">
        <v>46.709000000000003</v>
      </c>
      <c r="AE18" s="10">
        <v>28.648</v>
      </c>
      <c r="AF18" s="10">
        <v>46.786000000000001</v>
      </c>
      <c r="AG18" s="10">
        <v>44.715000000000003</v>
      </c>
      <c r="AH18" s="127">
        <v>39.573999999999998</v>
      </c>
      <c r="AI18" s="173">
        <v>58.826999999999998</v>
      </c>
      <c r="AJ18" s="173">
        <v>31.64</v>
      </c>
      <c r="AK18" s="173">
        <v>42.353999999999999</v>
      </c>
      <c r="AL18" s="173">
        <v>65.311000000000007</v>
      </c>
      <c r="AM18" s="173">
        <v>43.854999999999997</v>
      </c>
      <c r="AN18" s="173"/>
      <c r="AO18" s="173"/>
      <c r="AP18" s="173"/>
      <c r="AQ18" s="173"/>
      <c r="AR18" s="173"/>
      <c r="AS18" s="173"/>
      <c r="AT18" s="173"/>
      <c r="AU18" s="173"/>
      <c r="AV18" s="173"/>
      <c r="AW18" s="173"/>
      <c r="AX18" s="173"/>
      <c r="AY18" s="173"/>
    </row>
    <row r="19" spans="1:51" ht="15" x14ac:dyDescent="0.25">
      <c r="A19" s="186">
        <v>43891</v>
      </c>
      <c r="B19" s="163"/>
      <c r="C19" s="163"/>
      <c r="D19" s="159">
        <v>102.32</v>
      </c>
      <c r="E19" s="11">
        <v>84.272999999999996</v>
      </c>
      <c r="F19" s="11">
        <v>114.878</v>
      </c>
      <c r="G19" s="11">
        <v>76.021000000000001</v>
      </c>
      <c r="H19" s="10">
        <v>65.465999999999994</v>
      </c>
      <c r="I19" s="10">
        <v>201.75700000000001</v>
      </c>
      <c r="J19" s="10">
        <v>79.748999999999995</v>
      </c>
      <c r="K19" s="10">
        <v>73.031999999999996</v>
      </c>
      <c r="L19" s="10">
        <v>107.815</v>
      </c>
      <c r="M19" s="10">
        <v>74.528000000000006</v>
      </c>
      <c r="N19" s="10">
        <v>60.545000000000002</v>
      </c>
      <c r="O19" s="10">
        <v>119.46599999999999</v>
      </c>
      <c r="P19" s="10">
        <v>86.010999999999996</v>
      </c>
      <c r="Q19" s="10">
        <v>107.613</v>
      </c>
      <c r="R19" s="10">
        <v>111.04600000000001</v>
      </c>
      <c r="S19" s="10">
        <v>100.11799999999999</v>
      </c>
      <c r="T19" s="10">
        <v>111.498</v>
      </c>
      <c r="U19" s="10">
        <v>97.998000000000005</v>
      </c>
      <c r="V19" s="10">
        <v>84.528999999999996</v>
      </c>
      <c r="W19" s="10">
        <v>79.28</v>
      </c>
      <c r="X19" s="10">
        <v>68.287999999999997</v>
      </c>
      <c r="Y19" s="10">
        <v>52.603000000000002</v>
      </c>
      <c r="Z19" s="10">
        <v>67.712999999999994</v>
      </c>
      <c r="AA19" s="10">
        <v>99.921999999999997</v>
      </c>
      <c r="AB19" s="10">
        <v>87.841999999999999</v>
      </c>
      <c r="AC19" s="10">
        <v>68.403000000000006</v>
      </c>
      <c r="AD19" s="10">
        <v>103.20099999999999</v>
      </c>
      <c r="AE19" s="10">
        <v>49.841999999999999</v>
      </c>
      <c r="AF19" s="10">
        <v>84.703999999999994</v>
      </c>
      <c r="AG19" s="10">
        <v>69.09</v>
      </c>
      <c r="AH19" s="127">
        <v>65.778999999999996</v>
      </c>
      <c r="AI19" s="173">
        <v>114.211</v>
      </c>
      <c r="AJ19" s="173">
        <v>63.012999999999998</v>
      </c>
      <c r="AK19" s="173">
        <v>71.650999999999996</v>
      </c>
      <c r="AL19" s="173">
        <v>108.804</v>
      </c>
      <c r="AM19" s="173">
        <v>73.150000000000006</v>
      </c>
      <c r="AN19" s="173"/>
      <c r="AO19" s="173"/>
      <c r="AP19" s="173"/>
      <c r="AQ19" s="173"/>
      <c r="AR19" s="173"/>
      <c r="AS19" s="173"/>
      <c r="AT19" s="173"/>
      <c r="AU19" s="173"/>
      <c r="AV19" s="173"/>
      <c r="AW19" s="173"/>
      <c r="AX19" s="173"/>
      <c r="AY19" s="173"/>
    </row>
    <row r="20" spans="1:51" ht="15" x14ac:dyDescent="0.25">
      <c r="A20" s="186">
        <v>43922</v>
      </c>
      <c r="B20" s="163"/>
      <c r="C20" s="163"/>
      <c r="D20" s="159">
        <v>133.5</v>
      </c>
      <c r="E20" s="11">
        <v>100.602</v>
      </c>
      <c r="F20" s="11">
        <v>169.06399999999999</v>
      </c>
      <c r="G20" s="11">
        <v>143.69200000000001</v>
      </c>
      <c r="H20" s="10">
        <v>131.69800000000001</v>
      </c>
      <c r="I20" s="10">
        <v>329.22399999999999</v>
      </c>
      <c r="J20" s="10">
        <v>144.60300000000001</v>
      </c>
      <c r="K20" s="10">
        <v>116.371</v>
      </c>
      <c r="L20" s="10">
        <v>159.79499999999999</v>
      </c>
      <c r="M20" s="10">
        <v>130.6</v>
      </c>
      <c r="N20" s="10">
        <v>84.724000000000004</v>
      </c>
      <c r="O20" s="10">
        <v>117.61499999999999</v>
      </c>
      <c r="P20" s="10">
        <v>154.23500000000001</v>
      </c>
      <c r="Q20" s="10">
        <v>136.84299999999999</v>
      </c>
      <c r="R20" s="10">
        <v>96.093000000000004</v>
      </c>
      <c r="S20" s="10">
        <v>156.434</v>
      </c>
      <c r="T20" s="10">
        <v>136.01300000000001</v>
      </c>
      <c r="U20" s="10">
        <v>160.143</v>
      </c>
      <c r="V20" s="10">
        <v>113.821</v>
      </c>
      <c r="W20" s="10">
        <v>115.239</v>
      </c>
      <c r="X20" s="10">
        <v>103.111</v>
      </c>
      <c r="Y20" s="10">
        <v>84.992999999999995</v>
      </c>
      <c r="Z20" s="10">
        <v>94.683999999999997</v>
      </c>
      <c r="AA20" s="10">
        <v>154.38499999999999</v>
      </c>
      <c r="AB20" s="10">
        <v>126.029</v>
      </c>
      <c r="AC20" s="10">
        <v>135.107</v>
      </c>
      <c r="AD20" s="10">
        <v>101.584</v>
      </c>
      <c r="AE20" s="10">
        <v>53.942999999999998</v>
      </c>
      <c r="AF20" s="10">
        <v>125.548</v>
      </c>
      <c r="AG20" s="10">
        <v>91.272999999999996</v>
      </c>
      <c r="AH20" s="127">
        <v>202.02199999999999</v>
      </c>
      <c r="AI20" s="173">
        <v>193.624</v>
      </c>
      <c r="AJ20" s="173">
        <v>66.936999999999998</v>
      </c>
      <c r="AK20" s="173">
        <v>96.248000000000005</v>
      </c>
      <c r="AL20" s="173">
        <v>108.82599999999999</v>
      </c>
      <c r="AM20" s="173">
        <v>83.620999999999995</v>
      </c>
      <c r="AN20" s="173"/>
      <c r="AO20" s="173"/>
      <c r="AP20" s="173"/>
      <c r="AQ20" s="173"/>
      <c r="AR20" s="173"/>
      <c r="AS20" s="173"/>
      <c r="AT20" s="173"/>
      <c r="AU20" s="173"/>
      <c r="AV20" s="173"/>
      <c r="AW20" s="173"/>
      <c r="AX20" s="173"/>
      <c r="AY20" s="173"/>
    </row>
    <row r="21" spans="1:51" ht="15" x14ac:dyDescent="0.25">
      <c r="A21" s="186">
        <v>43952</v>
      </c>
      <c r="B21" s="163"/>
      <c r="C21" s="163"/>
      <c r="D21" s="159">
        <v>245.16</v>
      </c>
      <c r="E21" s="11">
        <v>312.82299999999998</v>
      </c>
      <c r="F21" s="11">
        <v>397.07900000000001</v>
      </c>
      <c r="G21" s="11">
        <v>365.44799999999998</v>
      </c>
      <c r="H21" s="10">
        <v>329.33600000000001</v>
      </c>
      <c r="I21" s="10">
        <v>497.99099999999999</v>
      </c>
      <c r="J21" s="10">
        <v>368.14100000000002</v>
      </c>
      <c r="K21" s="10">
        <v>153.994</v>
      </c>
      <c r="L21" s="10">
        <v>175.52</v>
      </c>
      <c r="M21" s="10">
        <v>107.354</v>
      </c>
      <c r="N21" s="10">
        <v>136.50399999999999</v>
      </c>
      <c r="O21" s="10">
        <v>200.226</v>
      </c>
      <c r="P21" s="10">
        <v>302.57100000000003</v>
      </c>
      <c r="Q21" s="10">
        <v>247.483</v>
      </c>
      <c r="R21" s="10">
        <v>162.63399999999999</v>
      </c>
      <c r="S21" s="10">
        <v>246.23699999999999</v>
      </c>
      <c r="T21" s="10">
        <v>465.15499999999997</v>
      </c>
      <c r="U21" s="10">
        <v>258.21100000000001</v>
      </c>
      <c r="V21" s="10">
        <v>352.70800000000003</v>
      </c>
      <c r="W21" s="10">
        <v>200.41900000000001</v>
      </c>
      <c r="X21" s="10">
        <v>176.93299999999999</v>
      </c>
      <c r="Y21" s="10">
        <v>64.683999999999997</v>
      </c>
      <c r="Z21" s="10">
        <v>91.227999999999994</v>
      </c>
      <c r="AA21" s="10">
        <v>133.904</v>
      </c>
      <c r="AB21" s="10">
        <v>268.19499999999999</v>
      </c>
      <c r="AC21" s="10">
        <v>285.24799999999999</v>
      </c>
      <c r="AD21" s="10">
        <v>217.333</v>
      </c>
      <c r="AE21" s="10">
        <v>137.10300000000001</v>
      </c>
      <c r="AF21" s="10">
        <v>205.804</v>
      </c>
      <c r="AG21" s="10">
        <v>69.924000000000007</v>
      </c>
      <c r="AH21" s="127">
        <v>354.17399999999998</v>
      </c>
      <c r="AI21" s="173">
        <v>235.46</v>
      </c>
      <c r="AJ21" s="173">
        <v>91.451999999999998</v>
      </c>
      <c r="AK21" s="173">
        <v>222.34100000000001</v>
      </c>
      <c r="AL21" s="173">
        <v>240.80699999999999</v>
      </c>
      <c r="AM21" s="173">
        <v>142.40299999999999</v>
      </c>
      <c r="AN21" s="173"/>
      <c r="AO21" s="173"/>
      <c r="AP21" s="173"/>
      <c r="AQ21" s="173"/>
      <c r="AR21" s="173"/>
      <c r="AS21" s="173"/>
      <c r="AT21" s="173"/>
      <c r="AU21" s="173"/>
      <c r="AV21" s="173"/>
      <c r="AW21" s="173"/>
      <c r="AX21" s="173"/>
      <c r="AY21" s="173"/>
    </row>
    <row r="22" spans="1:51" ht="15" x14ac:dyDescent="0.25">
      <c r="A22" s="186">
        <v>43983</v>
      </c>
      <c r="B22" s="163"/>
      <c r="C22" s="163"/>
      <c r="D22" s="159">
        <v>389.71</v>
      </c>
      <c r="E22" s="11">
        <v>591.06200000000001</v>
      </c>
      <c r="F22" s="11">
        <v>1001.697</v>
      </c>
      <c r="G22" s="11">
        <v>575.00699999999995</v>
      </c>
      <c r="H22" s="10">
        <v>276.96100000000001</v>
      </c>
      <c r="I22" s="10">
        <v>1097.134</v>
      </c>
      <c r="J22" s="10">
        <v>268.87</v>
      </c>
      <c r="K22" s="10">
        <v>162.054</v>
      </c>
      <c r="L22" s="10">
        <v>285.447</v>
      </c>
      <c r="M22" s="10">
        <v>307.73399999999998</v>
      </c>
      <c r="N22" s="10">
        <v>482.75700000000001</v>
      </c>
      <c r="O22" s="10">
        <v>82.025999999999996</v>
      </c>
      <c r="P22" s="10">
        <v>475.82100000000003</v>
      </c>
      <c r="Q22" s="10">
        <v>204.465</v>
      </c>
      <c r="R22" s="10">
        <v>607.49199999999996</v>
      </c>
      <c r="S22" s="10">
        <v>705.93499999999995</v>
      </c>
      <c r="T22" s="10">
        <v>865.66499999999996</v>
      </c>
      <c r="U22" s="10">
        <v>479.351</v>
      </c>
      <c r="V22" s="10">
        <v>764.28200000000004</v>
      </c>
      <c r="W22" s="10">
        <v>256.774</v>
      </c>
      <c r="X22" s="10">
        <v>168.84800000000001</v>
      </c>
      <c r="Y22" s="10">
        <v>207.5</v>
      </c>
      <c r="Z22" s="10">
        <v>271.84399999999999</v>
      </c>
      <c r="AA22" s="10">
        <v>266.50400000000002</v>
      </c>
      <c r="AB22" s="10">
        <v>471.75400000000002</v>
      </c>
      <c r="AC22" s="10">
        <v>331.19099999999997</v>
      </c>
      <c r="AD22" s="10">
        <v>84.713999999999999</v>
      </c>
      <c r="AE22" s="10">
        <v>334.88900000000001</v>
      </c>
      <c r="AF22" s="10">
        <v>567.38</v>
      </c>
      <c r="AG22" s="10">
        <v>307.07900000000001</v>
      </c>
      <c r="AH22" s="127">
        <v>694.73800000000006</v>
      </c>
      <c r="AI22" s="173">
        <v>228.745</v>
      </c>
      <c r="AJ22" s="173">
        <v>109.729</v>
      </c>
      <c r="AK22" s="173">
        <v>516.71199999999999</v>
      </c>
      <c r="AL22" s="173">
        <v>362.19299999999998</v>
      </c>
      <c r="AM22" s="173">
        <v>217.49799999999999</v>
      </c>
      <c r="AN22" s="173"/>
      <c r="AO22" s="173"/>
      <c r="AP22" s="173"/>
      <c r="AQ22" s="173"/>
      <c r="AR22" s="173"/>
      <c r="AS22" s="173"/>
      <c r="AT22" s="173"/>
      <c r="AU22" s="173"/>
      <c r="AV22" s="173"/>
      <c r="AW22" s="173"/>
      <c r="AX22" s="173"/>
      <c r="AY22" s="173"/>
    </row>
    <row r="23" spans="1:51" ht="15" x14ac:dyDescent="0.25">
      <c r="A23" s="186">
        <v>44013</v>
      </c>
      <c r="B23" s="163"/>
      <c r="C23" s="163"/>
      <c r="D23" s="159">
        <v>210.17</v>
      </c>
      <c r="E23" s="11">
        <v>551.69299999999998</v>
      </c>
      <c r="F23" s="11">
        <v>576.27</v>
      </c>
      <c r="G23" s="11">
        <v>306.255</v>
      </c>
      <c r="H23" s="10">
        <v>102.803</v>
      </c>
      <c r="I23" s="10">
        <v>357.03300000000002</v>
      </c>
      <c r="J23" s="10">
        <v>100.238</v>
      </c>
      <c r="K23" s="10">
        <v>30.431000000000001</v>
      </c>
      <c r="L23" s="10">
        <v>165.77099999999999</v>
      </c>
      <c r="M23" s="10">
        <v>190.441</v>
      </c>
      <c r="N23" s="10">
        <v>212.45500000000001</v>
      </c>
      <c r="O23" s="10">
        <v>44.253999999999998</v>
      </c>
      <c r="P23" s="10">
        <v>272.57100000000003</v>
      </c>
      <c r="Q23" s="10">
        <v>40.902999999999999</v>
      </c>
      <c r="R23" s="10">
        <v>591.04600000000005</v>
      </c>
      <c r="S23" s="10">
        <v>325.90699999999998</v>
      </c>
      <c r="T23" s="10">
        <v>356.92500000000001</v>
      </c>
      <c r="U23" s="10">
        <v>451.11200000000002</v>
      </c>
      <c r="V23" s="10">
        <v>404.81200000000001</v>
      </c>
      <c r="W23" s="10">
        <v>78.007000000000005</v>
      </c>
      <c r="X23" s="10">
        <v>45.552999999999997</v>
      </c>
      <c r="Y23" s="10">
        <v>88.534000000000006</v>
      </c>
      <c r="Z23" s="10">
        <v>107.247</v>
      </c>
      <c r="AA23" s="10">
        <v>191.809</v>
      </c>
      <c r="AB23" s="10">
        <v>321.17500000000001</v>
      </c>
      <c r="AC23" s="10">
        <v>85.641000000000005</v>
      </c>
      <c r="AD23" s="10">
        <v>14.622999999999999</v>
      </c>
      <c r="AE23" s="10">
        <v>243.89099999999999</v>
      </c>
      <c r="AF23" s="10">
        <v>413.56799999999998</v>
      </c>
      <c r="AG23" s="10">
        <v>221.101</v>
      </c>
      <c r="AH23" s="127">
        <v>824.60400000000004</v>
      </c>
      <c r="AI23" s="173">
        <v>86.738</v>
      </c>
      <c r="AJ23" s="173">
        <v>42.85</v>
      </c>
      <c r="AK23" s="173">
        <v>306.07900000000001</v>
      </c>
      <c r="AL23" s="173">
        <v>161.19800000000001</v>
      </c>
      <c r="AM23" s="173">
        <v>85.570999999999998</v>
      </c>
      <c r="AN23" s="173"/>
      <c r="AO23" s="173"/>
      <c r="AP23" s="173"/>
      <c r="AQ23" s="173"/>
      <c r="AR23" s="173"/>
      <c r="AS23" s="173"/>
      <c r="AT23" s="173"/>
      <c r="AU23" s="173"/>
      <c r="AV23" s="173"/>
      <c r="AW23" s="173"/>
      <c r="AX23" s="173"/>
      <c r="AY23" s="173"/>
    </row>
    <row r="24" spans="1:51" ht="15" x14ac:dyDescent="0.25">
      <c r="A24" s="186">
        <v>44044</v>
      </c>
      <c r="B24" s="163"/>
      <c r="C24" s="163"/>
      <c r="D24" s="159">
        <v>88.63</v>
      </c>
      <c r="E24" s="11">
        <v>228.893</v>
      </c>
      <c r="F24" s="11">
        <v>203.947</v>
      </c>
      <c r="G24" s="11">
        <v>111.13</v>
      </c>
      <c r="H24" s="10">
        <v>51.399000000000001</v>
      </c>
      <c r="I24" s="10">
        <v>127.982</v>
      </c>
      <c r="J24" s="10">
        <v>70.376000000000005</v>
      </c>
      <c r="K24" s="10">
        <v>28.210999999999999</v>
      </c>
      <c r="L24" s="10">
        <v>69.798000000000002</v>
      </c>
      <c r="M24" s="10">
        <v>62.777000000000001</v>
      </c>
      <c r="N24" s="10">
        <v>92.978999999999999</v>
      </c>
      <c r="O24" s="10">
        <v>27.904</v>
      </c>
      <c r="P24" s="10">
        <v>205.649</v>
      </c>
      <c r="Q24" s="10">
        <v>36.054000000000002</v>
      </c>
      <c r="R24" s="10">
        <v>185.17599999999999</v>
      </c>
      <c r="S24" s="10">
        <v>103.126</v>
      </c>
      <c r="T24" s="10">
        <v>174.184</v>
      </c>
      <c r="U24" s="10">
        <v>144.542</v>
      </c>
      <c r="V24" s="10">
        <v>136.86799999999999</v>
      </c>
      <c r="W24" s="10">
        <v>43.756</v>
      </c>
      <c r="X24" s="10">
        <v>27.515000000000001</v>
      </c>
      <c r="Y24" s="10">
        <v>37.488999999999997</v>
      </c>
      <c r="Z24" s="10">
        <v>43.585999999999999</v>
      </c>
      <c r="AA24" s="10">
        <v>75.457999999999998</v>
      </c>
      <c r="AB24" s="10">
        <v>100.081</v>
      </c>
      <c r="AC24" s="10">
        <v>50.06</v>
      </c>
      <c r="AD24" s="10">
        <v>31.991</v>
      </c>
      <c r="AE24" s="10">
        <v>72.519000000000005</v>
      </c>
      <c r="AF24" s="10">
        <v>128.857</v>
      </c>
      <c r="AG24" s="10">
        <v>71.742000000000004</v>
      </c>
      <c r="AH24" s="127">
        <v>218.04499999999999</v>
      </c>
      <c r="AI24" s="173">
        <v>44.468000000000004</v>
      </c>
      <c r="AJ24" s="173">
        <v>24.997</v>
      </c>
      <c r="AK24" s="173">
        <v>111.245</v>
      </c>
      <c r="AL24" s="173">
        <v>60.731999999999999</v>
      </c>
      <c r="AM24" s="173">
        <v>37.247999999999998</v>
      </c>
      <c r="AN24" s="173"/>
      <c r="AO24" s="173"/>
      <c r="AP24" s="173"/>
      <c r="AQ24" s="173"/>
      <c r="AR24" s="173"/>
      <c r="AS24" s="173"/>
      <c r="AT24" s="173"/>
      <c r="AU24" s="173"/>
      <c r="AV24" s="173"/>
      <c r="AW24" s="173"/>
      <c r="AX24" s="173"/>
      <c r="AY24" s="173"/>
    </row>
    <row r="25" spans="1:51" ht="15" x14ac:dyDescent="0.25">
      <c r="A25" s="186">
        <v>44075</v>
      </c>
      <c r="B25" s="163"/>
      <c r="C25" s="163"/>
      <c r="D25" s="159">
        <v>55.11</v>
      </c>
      <c r="E25" s="11">
        <v>126.82299999999999</v>
      </c>
      <c r="F25" s="11">
        <v>112.45099999999999</v>
      </c>
      <c r="G25" s="11">
        <v>77.998000000000005</v>
      </c>
      <c r="H25" s="10">
        <v>50.642000000000003</v>
      </c>
      <c r="I25" s="10">
        <v>78.808000000000007</v>
      </c>
      <c r="J25" s="10">
        <v>45.643000000000001</v>
      </c>
      <c r="K25" s="10">
        <v>24.366</v>
      </c>
      <c r="L25" s="10">
        <v>50.557000000000002</v>
      </c>
      <c r="M25" s="10">
        <v>43.201999999999998</v>
      </c>
      <c r="N25" s="10">
        <v>73.034999999999997</v>
      </c>
      <c r="O25" s="10">
        <v>27.867999999999999</v>
      </c>
      <c r="P25" s="10">
        <v>79.760000000000005</v>
      </c>
      <c r="Q25" s="10">
        <v>29.321999999999999</v>
      </c>
      <c r="R25" s="10">
        <v>76.040999999999997</v>
      </c>
      <c r="S25" s="10">
        <v>62.76</v>
      </c>
      <c r="T25" s="10">
        <v>109.20699999999999</v>
      </c>
      <c r="U25" s="10">
        <v>67.009</v>
      </c>
      <c r="V25" s="10">
        <v>96.974999999999994</v>
      </c>
      <c r="W25" s="10">
        <v>51.917000000000002</v>
      </c>
      <c r="X25" s="10">
        <v>23.206</v>
      </c>
      <c r="Y25" s="10">
        <v>35.662999999999997</v>
      </c>
      <c r="Z25" s="10">
        <v>40.667000000000002</v>
      </c>
      <c r="AA25" s="10">
        <v>59.518000000000001</v>
      </c>
      <c r="AB25" s="10">
        <v>55.686999999999998</v>
      </c>
      <c r="AC25" s="10">
        <v>40.503999999999998</v>
      </c>
      <c r="AD25" s="10">
        <v>29.236000000000001</v>
      </c>
      <c r="AE25" s="10">
        <v>56.819000000000003</v>
      </c>
      <c r="AF25" s="10">
        <v>58.728000000000002</v>
      </c>
      <c r="AG25" s="10">
        <v>45.838000000000001</v>
      </c>
      <c r="AH25" s="127">
        <v>94.516999999999996</v>
      </c>
      <c r="AI25" s="173">
        <v>33.628999999999998</v>
      </c>
      <c r="AJ25" s="173">
        <v>29.388999999999999</v>
      </c>
      <c r="AK25" s="173">
        <v>77.106999999999999</v>
      </c>
      <c r="AL25" s="173">
        <v>42.756</v>
      </c>
      <c r="AM25" s="173">
        <v>25.085999999999999</v>
      </c>
      <c r="AN25" s="173"/>
      <c r="AO25" s="173"/>
      <c r="AP25" s="173"/>
      <c r="AQ25" s="173"/>
      <c r="AR25" s="173"/>
      <c r="AS25" s="173"/>
      <c r="AT25" s="173"/>
      <c r="AU25" s="173"/>
      <c r="AV25" s="173"/>
      <c r="AW25" s="173"/>
      <c r="AX25" s="173"/>
      <c r="AY25" s="173"/>
    </row>
    <row r="26" spans="1:51" ht="15" x14ac:dyDescent="0.25">
      <c r="A26" s="186">
        <v>44105</v>
      </c>
      <c r="B26" s="163"/>
      <c r="C26" s="163"/>
      <c r="D26" s="159">
        <v>59.05</v>
      </c>
      <c r="E26" s="11">
        <v>167.76</v>
      </c>
      <c r="F26" s="11">
        <v>108.672</v>
      </c>
      <c r="G26" s="11">
        <v>85.671000000000006</v>
      </c>
      <c r="H26" s="10">
        <v>57.561</v>
      </c>
      <c r="I26" s="10">
        <v>88.573999999999998</v>
      </c>
      <c r="J26" s="10">
        <v>40.134999999999998</v>
      </c>
      <c r="K26" s="10">
        <v>26.82</v>
      </c>
      <c r="L26" s="10">
        <v>48.951000000000001</v>
      </c>
      <c r="M26" s="10">
        <v>53.642000000000003</v>
      </c>
      <c r="N26" s="10">
        <v>48.908999999999999</v>
      </c>
      <c r="O26" s="10">
        <v>27.460999999999999</v>
      </c>
      <c r="P26" s="10">
        <v>66.935000000000002</v>
      </c>
      <c r="Q26" s="10">
        <v>58.271999999999998</v>
      </c>
      <c r="R26" s="10">
        <v>68.075999999999993</v>
      </c>
      <c r="S26" s="10">
        <v>61.069000000000003</v>
      </c>
      <c r="T26" s="10">
        <v>100.288</v>
      </c>
      <c r="U26" s="10">
        <v>68.748000000000005</v>
      </c>
      <c r="V26" s="10">
        <v>65.423000000000002</v>
      </c>
      <c r="W26" s="10">
        <v>51.566000000000003</v>
      </c>
      <c r="X26" s="10">
        <v>27.596</v>
      </c>
      <c r="Y26" s="10">
        <v>40.25</v>
      </c>
      <c r="Z26" s="10">
        <v>33.08</v>
      </c>
      <c r="AA26" s="10">
        <v>60.603999999999999</v>
      </c>
      <c r="AB26" s="10">
        <v>54.76</v>
      </c>
      <c r="AC26" s="10">
        <v>62.585000000000001</v>
      </c>
      <c r="AD26" s="10">
        <v>58.463999999999999</v>
      </c>
      <c r="AE26" s="10">
        <v>47.951000000000001</v>
      </c>
      <c r="AF26" s="10">
        <v>61.328000000000003</v>
      </c>
      <c r="AG26" s="10">
        <v>39.966000000000001</v>
      </c>
      <c r="AH26" s="127">
        <v>87.277000000000001</v>
      </c>
      <c r="AI26" s="173">
        <v>38.354999999999997</v>
      </c>
      <c r="AJ26" s="173">
        <v>52.116999999999997</v>
      </c>
      <c r="AK26" s="173">
        <v>130.02099999999999</v>
      </c>
      <c r="AL26" s="173">
        <v>46.698</v>
      </c>
      <c r="AM26" s="173">
        <v>40.491999999999997</v>
      </c>
      <c r="AN26" s="173"/>
      <c r="AO26" s="173"/>
      <c r="AP26" s="173"/>
      <c r="AQ26" s="173"/>
      <c r="AR26" s="173"/>
      <c r="AS26" s="173"/>
      <c r="AT26" s="173"/>
      <c r="AU26" s="173"/>
      <c r="AV26" s="173"/>
      <c r="AW26" s="173"/>
      <c r="AX26" s="173"/>
      <c r="AY26" s="173"/>
    </row>
    <row r="27" spans="1:51" ht="15" x14ac:dyDescent="0.25">
      <c r="A27" s="186">
        <v>44136</v>
      </c>
      <c r="B27" s="163"/>
      <c r="C27" s="163"/>
      <c r="D27" s="159">
        <v>51.13</v>
      </c>
      <c r="E27" s="11">
        <v>87.05</v>
      </c>
      <c r="F27" s="11">
        <v>89.959000000000003</v>
      </c>
      <c r="G27" s="11">
        <v>63.628999999999998</v>
      </c>
      <c r="H27" s="10">
        <v>58.97</v>
      </c>
      <c r="I27" s="10">
        <v>78.372</v>
      </c>
      <c r="J27" s="10">
        <v>44.451000000000001</v>
      </c>
      <c r="K27" s="10">
        <v>35.704000000000001</v>
      </c>
      <c r="L27" s="10">
        <v>47.515000000000001</v>
      </c>
      <c r="M27" s="10">
        <v>51.93</v>
      </c>
      <c r="N27" s="10">
        <v>58.598999999999997</v>
      </c>
      <c r="O27" s="10">
        <v>34.225000000000001</v>
      </c>
      <c r="P27" s="10">
        <v>60.585999999999999</v>
      </c>
      <c r="Q27" s="10">
        <v>48.363999999999997</v>
      </c>
      <c r="R27" s="10">
        <v>65.224999999999994</v>
      </c>
      <c r="S27" s="10">
        <v>67.188999999999993</v>
      </c>
      <c r="T27" s="10">
        <v>74.100999999999999</v>
      </c>
      <c r="U27" s="10">
        <v>61.491</v>
      </c>
      <c r="V27" s="10">
        <v>62.350999999999999</v>
      </c>
      <c r="W27" s="10">
        <v>46.363999999999997</v>
      </c>
      <c r="X27" s="10">
        <v>40.759</v>
      </c>
      <c r="Y27" s="10">
        <v>36.612000000000002</v>
      </c>
      <c r="Z27" s="10">
        <v>37.984000000000002</v>
      </c>
      <c r="AA27" s="10">
        <v>80.471999999999994</v>
      </c>
      <c r="AB27" s="10">
        <v>54.51</v>
      </c>
      <c r="AC27" s="10">
        <v>52.412999999999997</v>
      </c>
      <c r="AD27" s="10">
        <v>46.756</v>
      </c>
      <c r="AE27" s="10">
        <v>52.786000000000001</v>
      </c>
      <c r="AF27" s="10">
        <v>62.801000000000002</v>
      </c>
      <c r="AG27" s="10">
        <v>46.460999999999999</v>
      </c>
      <c r="AH27" s="127">
        <v>76.741</v>
      </c>
      <c r="AI27" s="173">
        <v>50.781999999999996</v>
      </c>
      <c r="AJ27" s="173">
        <v>39.654000000000003</v>
      </c>
      <c r="AK27" s="173">
        <v>72.688000000000002</v>
      </c>
      <c r="AL27" s="173">
        <v>49.939</v>
      </c>
      <c r="AM27" s="173">
        <v>48.956000000000003</v>
      </c>
      <c r="AN27" s="173"/>
      <c r="AO27" s="173"/>
      <c r="AP27" s="173"/>
      <c r="AQ27" s="173"/>
      <c r="AR27" s="173"/>
      <c r="AS27" s="173"/>
      <c r="AT27" s="173"/>
      <c r="AU27" s="173"/>
      <c r="AV27" s="173"/>
      <c r="AW27" s="173"/>
      <c r="AX27" s="173"/>
      <c r="AY27" s="173"/>
    </row>
    <row r="28" spans="1:51" ht="15" x14ac:dyDescent="0.25">
      <c r="A28" s="186">
        <v>44166</v>
      </c>
      <c r="B28" s="163"/>
      <c r="C28" s="163"/>
      <c r="D28" s="159">
        <v>34.85</v>
      </c>
      <c r="E28" s="11">
        <v>69.536000000000001</v>
      </c>
      <c r="F28" s="11">
        <v>72.222999999999999</v>
      </c>
      <c r="G28" s="11">
        <v>53.825000000000003</v>
      </c>
      <c r="H28" s="10">
        <v>42.985999999999997</v>
      </c>
      <c r="I28" s="10">
        <v>64.983999999999995</v>
      </c>
      <c r="J28" s="10">
        <v>38.826999999999998</v>
      </c>
      <c r="K28" s="10">
        <v>30.263999999999999</v>
      </c>
      <c r="L28" s="10">
        <v>41.78</v>
      </c>
      <c r="M28" s="10">
        <v>39.747999999999998</v>
      </c>
      <c r="N28" s="10">
        <v>49.16</v>
      </c>
      <c r="O28" s="10">
        <v>29.593</v>
      </c>
      <c r="P28" s="10">
        <v>51.241</v>
      </c>
      <c r="Q28" s="10">
        <v>37.661999999999999</v>
      </c>
      <c r="R28" s="10">
        <v>64.207999999999998</v>
      </c>
      <c r="S28" s="10">
        <v>63.405999999999999</v>
      </c>
      <c r="T28" s="10">
        <v>61.401000000000003</v>
      </c>
      <c r="U28" s="10">
        <v>55.07</v>
      </c>
      <c r="V28" s="10">
        <v>55.963999999999999</v>
      </c>
      <c r="W28" s="10">
        <v>37.109000000000002</v>
      </c>
      <c r="X28" s="10">
        <v>32.573</v>
      </c>
      <c r="Y28" s="10">
        <v>30.273</v>
      </c>
      <c r="Z28" s="10">
        <v>32.841999999999999</v>
      </c>
      <c r="AA28" s="10">
        <v>47.777000000000001</v>
      </c>
      <c r="AB28" s="10">
        <v>48.865000000000002</v>
      </c>
      <c r="AC28" s="10">
        <v>44.691000000000003</v>
      </c>
      <c r="AD28" s="10">
        <v>33.622999999999998</v>
      </c>
      <c r="AE28" s="10">
        <v>43.543999999999997</v>
      </c>
      <c r="AF28" s="10">
        <v>51.203000000000003</v>
      </c>
      <c r="AG28" s="10">
        <v>40.424999999999997</v>
      </c>
      <c r="AH28" s="127">
        <v>66.021000000000001</v>
      </c>
      <c r="AI28" s="173">
        <v>41.215000000000003</v>
      </c>
      <c r="AJ28" s="173">
        <v>30.053000000000001</v>
      </c>
      <c r="AK28" s="173">
        <v>57.198999999999998</v>
      </c>
      <c r="AL28" s="173">
        <v>46.85</v>
      </c>
      <c r="AM28" s="173">
        <v>42.259</v>
      </c>
      <c r="AN28" s="173"/>
      <c r="AO28" s="173"/>
      <c r="AP28" s="173"/>
      <c r="AQ28" s="173"/>
      <c r="AR28" s="173"/>
      <c r="AS28" s="173"/>
      <c r="AT28" s="173"/>
      <c r="AU28" s="173"/>
      <c r="AV28" s="173"/>
      <c r="AW28" s="173"/>
      <c r="AX28" s="173"/>
      <c r="AY28" s="173"/>
    </row>
    <row r="29" spans="1:51" ht="15" x14ac:dyDescent="0.25">
      <c r="A29" s="186">
        <v>44197</v>
      </c>
      <c r="B29" s="163"/>
      <c r="C29" s="163"/>
      <c r="D29" s="159">
        <v>40.340000000000003</v>
      </c>
      <c r="E29" s="11">
        <v>63.83</v>
      </c>
      <c r="F29" s="11">
        <v>63.930999999999997</v>
      </c>
      <c r="G29" s="11">
        <v>47.99</v>
      </c>
      <c r="H29" s="10">
        <v>37.027999999999999</v>
      </c>
      <c r="I29" s="10">
        <v>56.234999999999999</v>
      </c>
      <c r="J29" s="10">
        <v>34.271000000000001</v>
      </c>
      <c r="K29" s="10">
        <v>26.207000000000001</v>
      </c>
      <c r="L29" s="10">
        <v>37.558</v>
      </c>
      <c r="M29" s="10">
        <v>33.991999999999997</v>
      </c>
      <c r="N29" s="10">
        <v>42.789000000000001</v>
      </c>
      <c r="O29" s="10">
        <v>27.047000000000001</v>
      </c>
      <c r="P29" s="10">
        <v>46.399000000000001</v>
      </c>
      <c r="Q29" s="10">
        <v>35.006</v>
      </c>
      <c r="R29" s="10">
        <v>54.213000000000001</v>
      </c>
      <c r="S29" s="10">
        <v>77.634</v>
      </c>
      <c r="T29" s="10">
        <v>54.216999999999999</v>
      </c>
      <c r="U29" s="10">
        <v>48.609000000000002</v>
      </c>
      <c r="V29" s="10">
        <v>50.735999999999997</v>
      </c>
      <c r="W29" s="10">
        <v>32.963999999999999</v>
      </c>
      <c r="X29" s="10">
        <v>27.675999999999998</v>
      </c>
      <c r="Y29" s="10">
        <v>27.37</v>
      </c>
      <c r="Z29" s="10">
        <v>29.896999999999998</v>
      </c>
      <c r="AA29" s="10">
        <v>42.212000000000003</v>
      </c>
      <c r="AB29" s="10">
        <v>49.613999999999997</v>
      </c>
      <c r="AC29" s="10">
        <v>41.618000000000002</v>
      </c>
      <c r="AD29" s="10">
        <v>28.356000000000002</v>
      </c>
      <c r="AE29" s="10">
        <v>40.341000000000001</v>
      </c>
      <c r="AF29" s="10">
        <v>44.968000000000004</v>
      </c>
      <c r="AG29" s="10">
        <v>37.308</v>
      </c>
      <c r="AH29" s="127">
        <v>61.381</v>
      </c>
      <c r="AI29" s="173">
        <v>35.249000000000002</v>
      </c>
      <c r="AJ29" s="173">
        <v>27.114999999999998</v>
      </c>
      <c r="AK29" s="173">
        <v>53.487000000000002</v>
      </c>
      <c r="AL29" s="173">
        <v>49.441000000000003</v>
      </c>
      <c r="AM29" s="173">
        <v>37.935000000000002</v>
      </c>
      <c r="AN29" s="173"/>
      <c r="AO29" s="173"/>
      <c r="AP29" s="173"/>
      <c r="AQ29" s="173"/>
      <c r="AR29" s="173"/>
      <c r="AS29" s="173"/>
      <c r="AT29" s="173"/>
      <c r="AU29" s="173"/>
      <c r="AV29" s="173"/>
      <c r="AW29" s="173"/>
      <c r="AX29" s="173"/>
      <c r="AY29" s="173"/>
    </row>
    <row r="30" spans="1:51" ht="15" x14ac:dyDescent="0.25">
      <c r="A30" s="186">
        <v>44228</v>
      </c>
      <c r="B30" s="154"/>
      <c r="C30" s="154"/>
      <c r="D30" s="159">
        <v>44.54</v>
      </c>
      <c r="E30" s="11">
        <v>61.502000000000002</v>
      </c>
      <c r="F30" s="11">
        <v>58.4</v>
      </c>
      <c r="G30" s="11">
        <v>45.594000000000001</v>
      </c>
      <c r="H30" s="10">
        <v>99.603999999999999</v>
      </c>
      <c r="I30" s="10">
        <v>55.018999999999998</v>
      </c>
      <c r="J30" s="10">
        <v>34.165999999999997</v>
      </c>
      <c r="K30" s="10">
        <v>29.152000000000001</v>
      </c>
      <c r="L30" s="10">
        <v>34.927999999999997</v>
      </c>
      <c r="M30" s="10">
        <v>40.225000000000001</v>
      </c>
      <c r="N30" s="10">
        <v>42.558</v>
      </c>
      <c r="O30" s="10">
        <v>28.956</v>
      </c>
      <c r="P30" s="10">
        <v>44.101999999999997</v>
      </c>
      <c r="Q30" s="10">
        <v>53.456000000000003</v>
      </c>
      <c r="R30" s="10">
        <v>66.007000000000005</v>
      </c>
      <c r="S30" s="10">
        <v>59.774000000000001</v>
      </c>
      <c r="T30" s="10">
        <v>50.387999999999998</v>
      </c>
      <c r="U30" s="10">
        <v>48.57</v>
      </c>
      <c r="V30" s="10">
        <v>55.244999999999997</v>
      </c>
      <c r="W30" s="10">
        <v>33.005000000000003</v>
      </c>
      <c r="X30" s="10">
        <v>28.363</v>
      </c>
      <c r="Y30" s="10">
        <v>39.6</v>
      </c>
      <c r="Z30" s="10">
        <v>31.77</v>
      </c>
      <c r="AA30" s="10">
        <v>41.383000000000003</v>
      </c>
      <c r="AB30" s="10">
        <v>46.155000000000001</v>
      </c>
      <c r="AC30" s="10">
        <v>45.128999999999998</v>
      </c>
      <c r="AD30" s="10">
        <v>28.166</v>
      </c>
      <c r="AE30" s="10">
        <v>40.332000000000001</v>
      </c>
      <c r="AF30" s="10">
        <v>42.241</v>
      </c>
      <c r="AG30" s="10">
        <v>38.308</v>
      </c>
      <c r="AH30" s="127">
        <v>58.145000000000003</v>
      </c>
      <c r="AI30" s="173">
        <v>35.267000000000003</v>
      </c>
      <c r="AJ30" s="173">
        <v>37.572000000000003</v>
      </c>
      <c r="AK30" s="173">
        <v>63.052</v>
      </c>
      <c r="AL30" s="173">
        <v>46.268999999999998</v>
      </c>
      <c r="AM30" s="173">
        <v>41.594000000000001</v>
      </c>
      <c r="AN30" s="173"/>
      <c r="AO30" s="173"/>
      <c r="AP30" s="173"/>
      <c r="AQ30" s="173"/>
      <c r="AR30" s="173"/>
      <c r="AS30" s="173"/>
      <c r="AT30" s="173"/>
      <c r="AU30" s="173"/>
      <c r="AV30" s="173"/>
      <c r="AW30" s="173"/>
      <c r="AX30" s="173"/>
      <c r="AY30" s="173"/>
    </row>
    <row r="31" spans="1:51" ht="15" x14ac:dyDescent="0.25">
      <c r="A31" s="186">
        <v>44256</v>
      </c>
      <c r="B31" s="154"/>
      <c r="C31" s="154"/>
      <c r="D31" s="159">
        <v>102.32</v>
      </c>
      <c r="E31" s="11">
        <v>117.352</v>
      </c>
      <c r="F31" s="11">
        <v>84.186000000000007</v>
      </c>
      <c r="G31" s="11">
        <v>73.984999999999999</v>
      </c>
      <c r="H31" s="10">
        <v>210.636</v>
      </c>
      <c r="I31" s="10">
        <v>86.081000000000003</v>
      </c>
      <c r="J31" s="10">
        <v>78.215000000000003</v>
      </c>
      <c r="K31" s="10">
        <v>104.43300000000001</v>
      </c>
      <c r="L31" s="10">
        <v>74.396000000000001</v>
      </c>
      <c r="M31" s="10">
        <v>60.603999999999999</v>
      </c>
      <c r="N31" s="10">
        <v>120.351</v>
      </c>
      <c r="O31" s="10">
        <v>92.402000000000001</v>
      </c>
      <c r="P31" s="10">
        <v>107.67100000000001</v>
      </c>
      <c r="Q31" s="10">
        <v>113.13200000000001</v>
      </c>
      <c r="R31" s="10">
        <v>101.503</v>
      </c>
      <c r="S31" s="10">
        <v>116.687</v>
      </c>
      <c r="T31" s="10">
        <v>98.090999999999994</v>
      </c>
      <c r="U31" s="10">
        <v>88.998000000000005</v>
      </c>
      <c r="V31" s="10">
        <v>81.207999999999998</v>
      </c>
      <c r="W31" s="10">
        <v>68.841999999999999</v>
      </c>
      <c r="X31" s="10">
        <v>53.115000000000002</v>
      </c>
      <c r="Y31" s="10">
        <v>66.141999999999996</v>
      </c>
      <c r="Z31" s="10">
        <v>99.191000000000003</v>
      </c>
      <c r="AA31" s="10">
        <v>88.674999999999997</v>
      </c>
      <c r="AB31" s="10">
        <v>73.853999999999999</v>
      </c>
      <c r="AC31" s="10">
        <v>104.00700000000001</v>
      </c>
      <c r="AD31" s="10">
        <v>50.527999999999999</v>
      </c>
      <c r="AE31" s="10">
        <v>80.891999999999996</v>
      </c>
      <c r="AF31" s="10">
        <v>67.635000000000005</v>
      </c>
      <c r="AG31" s="10">
        <v>66.2</v>
      </c>
      <c r="AH31" s="127">
        <v>116.485</v>
      </c>
      <c r="AI31" s="173">
        <v>68.518000000000001</v>
      </c>
      <c r="AJ31" s="173">
        <v>69.022999999999996</v>
      </c>
      <c r="AK31" s="173">
        <v>108.896</v>
      </c>
      <c r="AL31" s="173">
        <v>77.528999999999996</v>
      </c>
      <c r="AM31" s="173">
        <v>81.581000000000003</v>
      </c>
      <c r="AN31" s="173"/>
      <c r="AO31" s="173"/>
      <c r="AP31" s="173"/>
      <c r="AQ31" s="173"/>
      <c r="AR31" s="173"/>
      <c r="AS31" s="173"/>
      <c r="AT31" s="173"/>
      <c r="AU31" s="173"/>
      <c r="AV31" s="173"/>
      <c r="AW31" s="173"/>
      <c r="AX31" s="173"/>
      <c r="AY31" s="173"/>
    </row>
    <row r="32" spans="1:51" ht="15" x14ac:dyDescent="0.25">
      <c r="A32" s="186">
        <v>44287</v>
      </c>
      <c r="B32" s="154"/>
      <c r="C32" s="154"/>
      <c r="D32" s="159">
        <v>133.5</v>
      </c>
      <c r="E32" s="11">
        <v>172.327</v>
      </c>
      <c r="F32" s="11">
        <v>154.36500000000001</v>
      </c>
      <c r="G32" s="11">
        <v>148.71100000000001</v>
      </c>
      <c r="H32" s="10">
        <v>333.89400000000001</v>
      </c>
      <c r="I32" s="10">
        <v>154.61699999999999</v>
      </c>
      <c r="J32" s="10">
        <v>125.092</v>
      </c>
      <c r="K32" s="10">
        <v>156.62899999999999</v>
      </c>
      <c r="L32" s="10">
        <v>130.43700000000001</v>
      </c>
      <c r="M32" s="10">
        <v>85.65</v>
      </c>
      <c r="N32" s="10">
        <v>120.252</v>
      </c>
      <c r="O32" s="10">
        <v>162.11099999999999</v>
      </c>
      <c r="P32" s="10">
        <v>137.52500000000001</v>
      </c>
      <c r="Q32" s="10">
        <v>99.073999999999998</v>
      </c>
      <c r="R32" s="10">
        <v>158.71600000000001</v>
      </c>
      <c r="S32" s="10">
        <v>141.53399999999999</v>
      </c>
      <c r="T32" s="10">
        <v>164.77</v>
      </c>
      <c r="U32" s="10">
        <v>119.504</v>
      </c>
      <c r="V32" s="10">
        <v>119</v>
      </c>
      <c r="W32" s="10">
        <v>104.83199999999999</v>
      </c>
      <c r="X32" s="10">
        <v>85.936999999999998</v>
      </c>
      <c r="Y32" s="10">
        <v>94</v>
      </c>
      <c r="Z32" s="10">
        <v>154.714</v>
      </c>
      <c r="AA32" s="10">
        <v>128.22200000000001</v>
      </c>
      <c r="AB32" s="10">
        <v>137.91</v>
      </c>
      <c r="AC32" s="10">
        <v>103.13200000000001</v>
      </c>
      <c r="AD32" s="10">
        <v>55.497999999999998</v>
      </c>
      <c r="AE32" s="10">
        <v>123.208</v>
      </c>
      <c r="AF32" s="10">
        <v>88.558000000000007</v>
      </c>
      <c r="AG32" s="10">
        <v>202.87899999999999</v>
      </c>
      <c r="AH32" s="127">
        <v>197.94</v>
      </c>
      <c r="AI32" s="173">
        <v>73.314999999999998</v>
      </c>
      <c r="AJ32" s="173">
        <v>91.507999999999996</v>
      </c>
      <c r="AK32" s="173">
        <v>111.664</v>
      </c>
      <c r="AL32" s="173">
        <v>90.132999999999996</v>
      </c>
      <c r="AM32" s="173">
        <v>95.168999999999997</v>
      </c>
      <c r="AN32" s="173"/>
      <c r="AO32" s="173"/>
      <c r="AP32" s="173"/>
      <c r="AQ32" s="173"/>
      <c r="AR32" s="173"/>
      <c r="AS32" s="173"/>
      <c r="AT32" s="173"/>
      <c r="AU32" s="173"/>
      <c r="AV32" s="173"/>
      <c r="AW32" s="173"/>
      <c r="AX32" s="173"/>
      <c r="AY32" s="173"/>
    </row>
    <row r="33" spans="1:51" ht="15" x14ac:dyDescent="0.25">
      <c r="A33" s="186">
        <v>44317</v>
      </c>
      <c r="B33" s="157"/>
      <c r="C33" s="157"/>
      <c r="D33" s="155">
        <v>245.16</v>
      </c>
      <c r="E33" s="11">
        <v>403.01</v>
      </c>
      <c r="F33" s="11">
        <v>388.64800000000002</v>
      </c>
      <c r="G33" s="11">
        <v>358.255</v>
      </c>
      <c r="H33" s="10">
        <v>513.81200000000001</v>
      </c>
      <c r="I33" s="10">
        <v>394.75400000000002</v>
      </c>
      <c r="J33" s="10">
        <v>175.55799999999999</v>
      </c>
      <c r="K33" s="10">
        <v>169.59</v>
      </c>
      <c r="L33" s="10">
        <v>105.94199999999999</v>
      </c>
      <c r="M33" s="10">
        <v>137.583</v>
      </c>
      <c r="N33" s="10">
        <v>200.536</v>
      </c>
      <c r="O33" s="10">
        <v>321.49900000000002</v>
      </c>
      <c r="P33" s="10">
        <v>239.857</v>
      </c>
      <c r="Q33" s="10">
        <v>166.25700000000001</v>
      </c>
      <c r="R33" s="10">
        <v>250.762</v>
      </c>
      <c r="S33" s="10">
        <v>481.69900000000001</v>
      </c>
      <c r="T33" s="10">
        <v>261.68700000000001</v>
      </c>
      <c r="U33" s="10">
        <v>361.24700000000001</v>
      </c>
      <c r="V33" s="10">
        <v>208.79499999999999</v>
      </c>
      <c r="W33" s="10">
        <v>176.63200000000001</v>
      </c>
      <c r="X33" s="10">
        <v>63.021000000000001</v>
      </c>
      <c r="Y33" s="10">
        <v>89.703999999999994</v>
      </c>
      <c r="Z33" s="10">
        <v>135.22499999999999</v>
      </c>
      <c r="AA33" s="10">
        <v>272.98700000000002</v>
      </c>
      <c r="AB33" s="10">
        <v>296.88</v>
      </c>
      <c r="AC33" s="10">
        <v>221.541</v>
      </c>
      <c r="AD33" s="10">
        <v>139.392</v>
      </c>
      <c r="AE33" s="10">
        <v>199.60599999999999</v>
      </c>
      <c r="AF33" s="10">
        <v>66.763000000000005</v>
      </c>
      <c r="AG33" s="10">
        <v>355.18099999999998</v>
      </c>
      <c r="AH33" s="127">
        <v>240.22</v>
      </c>
      <c r="AI33" s="173">
        <v>100.94499999999999</v>
      </c>
      <c r="AJ33" s="173">
        <v>199.07599999999999</v>
      </c>
      <c r="AK33" s="173">
        <v>246.33500000000001</v>
      </c>
      <c r="AL33" s="173">
        <v>151.08099999999999</v>
      </c>
      <c r="AM33" s="173">
        <v>292.20699999999999</v>
      </c>
      <c r="AN33" s="173"/>
      <c r="AO33" s="173"/>
      <c r="AP33" s="173"/>
      <c r="AQ33" s="173"/>
      <c r="AR33" s="173"/>
      <c r="AS33" s="173"/>
      <c r="AT33" s="173"/>
      <c r="AU33" s="173"/>
      <c r="AV33" s="173"/>
      <c r="AW33" s="173"/>
      <c r="AX33" s="173"/>
      <c r="AY33" s="173"/>
    </row>
    <row r="34" spans="1:51" ht="15" x14ac:dyDescent="0.25">
      <c r="A34" s="186">
        <v>44348</v>
      </c>
      <c r="B34" s="154"/>
      <c r="C34" s="154"/>
      <c r="D34" s="155">
        <v>389.71</v>
      </c>
      <c r="E34" s="11">
        <v>1011.062</v>
      </c>
      <c r="F34" s="11">
        <v>587.70100000000002</v>
      </c>
      <c r="G34" s="11">
        <v>285.08999999999997</v>
      </c>
      <c r="H34" s="10">
        <v>1121.902</v>
      </c>
      <c r="I34" s="10">
        <v>277.25700000000001</v>
      </c>
      <c r="J34" s="10">
        <v>178.53399999999999</v>
      </c>
      <c r="K34" s="10">
        <v>277.96499999999997</v>
      </c>
      <c r="L34" s="10">
        <v>299.43700000000001</v>
      </c>
      <c r="M34" s="10">
        <v>483.601</v>
      </c>
      <c r="N34" s="10">
        <v>82.596000000000004</v>
      </c>
      <c r="O34" s="10">
        <v>498.63900000000001</v>
      </c>
      <c r="P34" s="10">
        <v>209.483</v>
      </c>
      <c r="Q34" s="10">
        <v>617.92700000000002</v>
      </c>
      <c r="R34" s="10">
        <v>706.24099999999999</v>
      </c>
      <c r="S34" s="10">
        <v>877.00599999999997</v>
      </c>
      <c r="T34" s="10">
        <v>482.75900000000001</v>
      </c>
      <c r="U34" s="10">
        <v>770.08699999999999</v>
      </c>
      <c r="V34" s="10">
        <v>257.38400000000001</v>
      </c>
      <c r="W34" s="10">
        <v>166.04300000000001</v>
      </c>
      <c r="X34" s="10">
        <v>204.506</v>
      </c>
      <c r="Y34" s="10">
        <v>267.59300000000002</v>
      </c>
      <c r="Z34" s="10">
        <v>265.75599999999997</v>
      </c>
      <c r="AA34" s="10">
        <v>476.35399999999998</v>
      </c>
      <c r="AB34" s="10">
        <v>348.96800000000002</v>
      </c>
      <c r="AC34" s="10">
        <v>84.091999999999999</v>
      </c>
      <c r="AD34" s="10">
        <v>344.108</v>
      </c>
      <c r="AE34" s="10">
        <v>554.399</v>
      </c>
      <c r="AF34" s="10">
        <v>292.98599999999999</v>
      </c>
      <c r="AG34" s="10">
        <v>696.18299999999999</v>
      </c>
      <c r="AH34" s="127">
        <v>229.393</v>
      </c>
      <c r="AI34" s="173">
        <v>113.812</v>
      </c>
      <c r="AJ34" s="173">
        <v>511.76299999999998</v>
      </c>
      <c r="AK34" s="173">
        <v>367.52699999999999</v>
      </c>
      <c r="AL34" s="173">
        <v>229.77600000000001</v>
      </c>
      <c r="AM34" s="173">
        <v>569.80399999999997</v>
      </c>
      <c r="AN34" s="173"/>
      <c r="AO34" s="173"/>
      <c r="AP34" s="173"/>
      <c r="AQ34" s="173"/>
      <c r="AR34" s="173"/>
      <c r="AS34" s="173"/>
      <c r="AT34" s="173"/>
      <c r="AU34" s="173"/>
      <c r="AV34" s="173"/>
      <c r="AW34" s="173"/>
      <c r="AX34" s="173"/>
      <c r="AY34" s="173"/>
    </row>
    <row r="35" spans="1:51" ht="15" x14ac:dyDescent="0.25">
      <c r="A35" s="186">
        <v>44378</v>
      </c>
      <c r="B35" s="154"/>
      <c r="C35" s="154"/>
      <c r="D35" s="155">
        <v>210.17</v>
      </c>
      <c r="E35" s="11">
        <v>576.13099999999997</v>
      </c>
      <c r="F35" s="11">
        <v>308.99799999999999</v>
      </c>
      <c r="G35" s="11">
        <v>104.68300000000001</v>
      </c>
      <c r="H35" s="10">
        <v>374.03500000000003</v>
      </c>
      <c r="I35" s="10">
        <v>101.57299999999999</v>
      </c>
      <c r="J35" s="10">
        <v>30.84</v>
      </c>
      <c r="K35" s="10">
        <v>161.51900000000001</v>
      </c>
      <c r="L35" s="10">
        <v>200.01300000000001</v>
      </c>
      <c r="M35" s="10">
        <v>212.88399999999999</v>
      </c>
      <c r="N35" s="10">
        <v>43.292999999999999</v>
      </c>
      <c r="O35" s="10">
        <v>277.678</v>
      </c>
      <c r="P35" s="10">
        <v>41.68</v>
      </c>
      <c r="Q35" s="10">
        <v>591.31399999999996</v>
      </c>
      <c r="R35" s="10">
        <v>323.93799999999999</v>
      </c>
      <c r="S35" s="10">
        <v>357.65600000000001</v>
      </c>
      <c r="T35" s="10">
        <v>459.07799999999997</v>
      </c>
      <c r="U35" s="10">
        <v>403.52699999999999</v>
      </c>
      <c r="V35" s="10">
        <v>76.591999999999999</v>
      </c>
      <c r="W35" s="10">
        <v>43.244</v>
      </c>
      <c r="X35" s="10">
        <v>91.951999999999998</v>
      </c>
      <c r="Y35" s="10">
        <v>103.901</v>
      </c>
      <c r="Z35" s="10">
        <v>189.839</v>
      </c>
      <c r="AA35" s="10">
        <v>320.35599999999999</v>
      </c>
      <c r="AB35" s="10">
        <v>90.367000000000004</v>
      </c>
      <c r="AC35" s="10">
        <v>12.565</v>
      </c>
      <c r="AD35" s="10">
        <v>242.09100000000001</v>
      </c>
      <c r="AE35" s="10">
        <v>408.20699999999999</v>
      </c>
      <c r="AF35" s="10">
        <v>229.50200000000001</v>
      </c>
      <c r="AG35" s="10">
        <v>821.38499999999999</v>
      </c>
      <c r="AH35" s="127">
        <v>85.313000000000002</v>
      </c>
      <c r="AI35" s="173">
        <v>42.918999999999997</v>
      </c>
      <c r="AJ35" s="173">
        <v>310.505</v>
      </c>
      <c r="AK35" s="173">
        <v>159.04300000000001</v>
      </c>
      <c r="AL35" s="173">
        <v>86.197999999999993</v>
      </c>
      <c r="AM35" s="173">
        <v>557.48699999999997</v>
      </c>
      <c r="AN35" s="173"/>
      <c r="AO35" s="173"/>
      <c r="AP35" s="173"/>
      <c r="AQ35" s="173"/>
      <c r="AR35" s="173"/>
      <c r="AS35" s="173"/>
      <c r="AT35" s="173"/>
      <c r="AU35" s="173"/>
      <c r="AV35" s="173"/>
      <c r="AW35" s="173"/>
      <c r="AX35" s="173"/>
      <c r="AY35" s="173"/>
    </row>
    <row r="36" spans="1:51" ht="15" x14ac:dyDescent="0.25">
      <c r="A36" s="186">
        <v>44409</v>
      </c>
      <c r="B36" s="156"/>
      <c r="C36" s="156"/>
      <c r="D36" s="155">
        <v>88.63</v>
      </c>
      <c r="E36" s="10">
        <v>203.702</v>
      </c>
      <c r="F36" s="10">
        <v>113.842</v>
      </c>
      <c r="G36" s="10">
        <v>54.466999999999999</v>
      </c>
      <c r="H36" s="10">
        <v>131.77099999999999</v>
      </c>
      <c r="I36" s="10">
        <v>72.745000000000005</v>
      </c>
      <c r="J36" s="10">
        <v>29.931999999999999</v>
      </c>
      <c r="K36" s="10">
        <v>68.155000000000001</v>
      </c>
      <c r="L36" s="10">
        <v>64.923000000000002</v>
      </c>
      <c r="M36" s="10">
        <v>92.305000000000007</v>
      </c>
      <c r="N36" s="10">
        <v>27.798999999999999</v>
      </c>
      <c r="O36" s="10">
        <v>208.441</v>
      </c>
      <c r="P36" s="10">
        <v>35.935000000000002</v>
      </c>
      <c r="Q36" s="10">
        <v>184.79499999999999</v>
      </c>
      <c r="R36" s="10">
        <v>103.179</v>
      </c>
      <c r="S36" s="10">
        <v>174.76400000000001</v>
      </c>
      <c r="T36" s="10">
        <v>151.624</v>
      </c>
      <c r="U36" s="10">
        <v>137.03700000000001</v>
      </c>
      <c r="V36" s="10">
        <v>43.656999999999996</v>
      </c>
      <c r="W36" s="10">
        <v>26.954999999999998</v>
      </c>
      <c r="X36" s="10">
        <v>38.393000000000001</v>
      </c>
      <c r="Y36" s="10">
        <v>42.305999999999997</v>
      </c>
      <c r="Z36" s="10">
        <v>74.697999999999993</v>
      </c>
      <c r="AA36" s="10">
        <v>100.247</v>
      </c>
      <c r="AB36" s="10">
        <v>51.62</v>
      </c>
      <c r="AC36" s="10">
        <v>31.471</v>
      </c>
      <c r="AD36" s="10">
        <v>72.108000000000004</v>
      </c>
      <c r="AE36" s="127">
        <v>127.249</v>
      </c>
      <c r="AF36" s="10">
        <v>72.150999999999996</v>
      </c>
      <c r="AG36" s="10">
        <v>216.953</v>
      </c>
      <c r="AH36" s="10">
        <v>44.651000000000003</v>
      </c>
      <c r="AI36" s="173">
        <v>27.338000000000001</v>
      </c>
      <c r="AJ36" s="173">
        <v>110.456</v>
      </c>
      <c r="AK36" s="173">
        <v>60.209000000000003</v>
      </c>
      <c r="AL36" s="173">
        <v>39.450000000000003</v>
      </c>
      <c r="AM36" s="173">
        <v>240.11199999999999</v>
      </c>
      <c r="AN36" s="173"/>
      <c r="AO36" s="173"/>
      <c r="AP36" s="173"/>
      <c r="AQ36" s="173"/>
      <c r="AR36" s="173"/>
      <c r="AS36" s="173"/>
      <c r="AT36" s="173"/>
      <c r="AU36" s="173"/>
      <c r="AV36" s="173"/>
      <c r="AW36" s="173"/>
      <c r="AX36" s="173"/>
      <c r="AY36" s="173"/>
    </row>
    <row r="37" spans="1:51" ht="15" x14ac:dyDescent="0.25">
      <c r="A37" s="186">
        <v>44440</v>
      </c>
      <c r="B37" s="156"/>
      <c r="C37" s="156"/>
      <c r="D37" s="155">
        <v>55.11</v>
      </c>
      <c r="E37" s="10">
        <v>112.79300000000001</v>
      </c>
      <c r="F37" s="10">
        <v>80.742000000000004</v>
      </c>
      <c r="G37" s="10">
        <v>53.795000000000002</v>
      </c>
      <c r="H37" s="10">
        <v>80.114000000000004</v>
      </c>
      <c r="I37" s="10">
        <v>47.948</v>
      </c>
      <c r="J37" s="10">
        <v>26.181999999999999</v>
      </c>
      <c r="K37" s="10">
        <v>49.61</v>
      </c>
      <c r="L37" s="10">
        <v>42.085000000000001</v>
      </c>
      <c r="M37" s="10">
        <v>72.923000000000002</v>
      </c>
      <c r="N37" s="10">
        <v>28.587</v>
      </c>
      <c r="O37" s="10">
        <v>81.667000000000002</v>
      </c>
      <c r="P37" s="10">
        <v>29.734999999999999</v>
      </c>
      <c r="Q37" s="10">
        <v>76.45</v>
      </c>
      <c r="R37" s="10">
        <v>63.27</v>
      </c>
      <c r="S37" s="10">
        <v>109.932</v>
      </c>
      <c r="T37" s="10">
        <v>68.947000000000003</v>
      </c>
      <c r="U37" s="10">
        <v>97.620999999999995</v>
      </c>
      <c r="V37" s="10">
        <v>52.493000000000002</v>
      </c>
      <c r="W37" s="10">
        <v>23.216000000000001</v>
      </c>
      <c r="X37" s="10">
        <v>35.828000000000003</v>
      </c>
      <c r="Y37" s="10">
        <v>39.664000000000001</v>
      </c>
      <c r="Z37" s="10">
        <v>59.244999999999997</v>
      </c>
      <c r="AA37" s="10">
        <v>56.106999999999999</v>
      </c>
      <c r="AB37" s="10">
        <v>41.718000000000004</v>
      </c>
      <c r="AC37" s="10">
        <v>29.231000000000002</v>
      </c>
      <c r="AD37" s="10">
        <v>56.94</v>
      </c>
      <c r="AE37" s="127">
        <v>57.898000000000003</v>
      </c>
      <c r="AF37" s="10">
        <v>46.112000000000002</v>
      </c>
      <c r="AG37" s="10">
        <v>94.415000000000006</v>
      </c>
      <c r="AH37" s="10">
        <v>34.241999999999997</v>
      </c>
      <c r="AI37" s="173">
        <v>31.209</v>
      </c>
      <c r="AJ37" s="173">
        <v>77.352999999999994</v>
      </c>
      <c r="AK37" s="173">
        <v>42.701999999999998</v>
      </c>
      <c r="AL37" s="173">
        <v>26.294</v>
      </c>
      <c r="AM37" s="173">
        <v>120.794</v>
      </c>
      <c r="AN37" s="173"/>
      <c r="AO37" s="173"/>
      <c r="AP37" s="173"/>
      <c r="AQ37" s="173"/>
      <c r="AR37" s="173"/>
      <c r="AS37" s="173"/>
      <c r="AT37" s="173"/>
      <c r="AU37" s="173"/>
      <c r="AV37" s="173"/>
      <c r="AW37" s="173"/>
      <c r="AX37" s="173"/>
      <c r="AY37" s="173"/>
    </row>
    <row r="38" spans="1:51" ht="15" x14ac:dyDescent="0.25">
      <c r="A38" s="186">
        <v>44470</v>
      </c>
      <c r="B38" s="156"/>
      <c r="C38" s="156"/>
      <c r="D38" s="155">
        <v>59.05</v>
      </c>
      <c r="E38" s="10">
        <v>108.762</v>
      </c>
      <c r="F38" s="10">
        <v>88.207999999999998</v>
      </c>
      <c r="G38" s="10">
        <v>60.393000000000001</v>
      </c>
      <c r="H38" s="10">
        <v>88.867000000000004</v>
      </c>
      <c r="I38" s="10">
        <v>41.97</v>
      </c>
      <c r="J38" s="10">
        <v>28.300999999999998</v>
      </c>
      <c r="K38" s="10">
        <v>48.003999999999998</v>
      </c>
      <c r="L38" s="10">
        <v>55.134</v>
      </c>
      <c r="M38" s="10">
        <v>48.698999999999998</v>
      </c>
      <c r="N38" s="10">
        <v>27.574000000000002</v>
      </c>
      <c r="O38" s="10">
        <v>68.626999999999995</v>
      </c>
      <c r="P38" s="10">
        <v>58.06</v>
      </c>
      <c r="Q38" s="10">
        <v>68.355000000000004</v>
      </c>
      <c r="R38" s="10">
        <v>61.524000000000001</v>
      </c>
      <c r="S38" s="10">
        <v>100.74</v>
      </c>
      <c r="T38" s="10">
        <v>69.850999999999999</v>
      </c>
      <c r="U38" s="10">
        <v>65.844999999999999</v>
      </c>
      <c r="V38" s="10">
        <v>52.210999999999999</v>
      </c>
      <c r="W38" s="10">
        <v>27.474</v>
      </c>
      <c r="X38" s="10">
        <v>40.537999999999997</v>
      </c>
      <c r="Y38" s="10">
        <v>32.039000000000001</v>
      </c>
      <c r="Z38" s="10">
        <v>60.203000000000003</v>
      </c>
      <c r="AA38" s="10">
        <v>54.936</v>
      </c>
      <c r="AB38" s="10">
        <v>64.3</v>
      </c>
      <c r="AC38" s="10">
        <v>58.223999999999997</v>
      </c>
      <c r="AD38" s="10">
        <v>47.82</v>
      </c>
      <c r="AE38" s="127">
        <v>60.448</v>
      </c>
      <c r="AF38" s="10">
        <v>39.35</v>
      </c>
      <c r="AG38" s="10">
        <v>87.1</v>
      </c>
      <c r="AH38" s="10">
        <v>38.731999999999999</v>
      </c>
      <c r="AI38" s="173">
        <v>54.136000000000003</v>
      </c>
      <c r="AJ38" s="173">
        <v>129.52600000000001</v>
      </c>
      <c r="AK38" s="173">
        <v>46.509</v>
      </c>
      <c r="AL38" s="173">
        <v>41.503</v>
      </c>
      <c r="AM38" s="173">
        <v>173.995</v>
      </c>
      <c r="AN38" s="173"/>
      <c r="AO38" s="173"/>
      <c r="AP38" s="173"/>
      <c r="AQ38" s="173"/>
      <c r="AR38" s="173"/>
      <c r="AS38" s="173"/>
      <c r="AT38" s="173"/>
      <c r="AU38" s="173"/>
      <c r="AV38" s="173"/>
      <c r="AW38" s="173"/>
      <c r="AX38" s="173"/>
      <c r="AY38" s="173"/>
    </row>
    <row r="39" spans="1:51" ht="15" x14ac:dyDescent="0.25">
      <c r="A39" s="186">
        <v>44501</v>
      </c>
      <c r="B39" s="156"/>
      <c r="C39" s="156"/>
      <c r="D39" s="155">
        <v>51.13</v>
      </c>
      <c r="E39" s="10">
        <v>90.028999999999996</v>
      </c>
      <c r="F39" s="10">
        <v>65.665999999999997</v>
      </c>
      <c r="G39" s="10">
        <v>61.436999999999998</v>
      </c>
      <c r="H39" s="10">
        <v>79.599000000000004</v>
      </c>
      <c r="I39" s="10">
        <v>46.618000000000002</v>
      </c>
      <c r="J39" s="10">
        <v>37.076000000000001</v>
      </c>
      <c r="K39" s="10">
        <v>46.673000000000002</v>
      </c>
      <c r="L39" s="10">
        <v>52.238999999999997</v>
      </c>
      <c r="M39" s="10">
        <v>58.39</v>
      </c>
      <c r="N39" s="10">
        <v>34.360999999999997</v>
      </c>
      <c r="O39" s="10">
        <v>62.029000000000003</v>
      </c>
      <c r="P39" s="10">
        <v>49.271000000000001</v>
      </c>
      <c r="Q39" s="10">
        <v>65.436000000000007</v>
      </c>
      <c r="R39" s="10">
        <v>67.561000000000007</v>
      </c>
      <c r="S39" s="10">
        <v>74.421000000000006</v>
      </c>
      <c r="T39" s="10">
        <v>62.713999999999999</v>
      </c>
      <c r="U39" s="10">
        <v>62.637999999999998</v>
      </c>
      <c r="V39" s="10">
        <v>46.69</v>
      </c>
      <c r="W39" s="10">
        <v>40.703000000000003</v>
      </c>
      <c r="X39" s="10">
        <v>37.110999999999997</v>
      </c>
      <c r="Y39" s="10">
        <v>37.369</v>
      </c>
      <c r="Z39" s="10">
        <v>79.569999999999993</v>
      </c>
      <c r="AA39" s="10">
        <v>54.701999999999998</v>
      </c>
      <c r="AB39" s="10">
        <v>54.103999999999999</v>
      </c>
      <c r="AC39" s="10">
        <v>46.545000000000002</v>
      </c>
      <c r="AD39" s="10">
        <v>52.677</v>
      </c>
      <c r="AE39" s="127">
        <v>61.996000000000002</v>
      </c>
      <c r="AF39" s="10">
        <v>45.984999999999999</v>
      </c>
      <c r="AG39" s="10">
        <v>76.573999999999998</v>
      </c>
      <c r="AH39" s="10">
        <v>52.350999999999999</v>
      </c>
      <c r="AI39" s="173">
        <v>41.451000000000001</v>
      </c>
      <c r="AJ39" s="173">
        <v>73.287000000000006</v>
      </c>
      <c r="AK39" s="173">
        <v>49.789000000000001</v>
      </c>
      <c r="AL39" s="173">
        <v>49.963999999999999</v>
      </c>
      <c r="AM39" s="173">
        <v>87.9</v>
      </c>
      <c r="AN39" s="173"/>
      <c r="AO39" s="173"/>
      <c r="AP39" s="173"/>
      <c r="AQ39" s="173"/>
      <c r="AR39" s="173"/>
      <c r="AS39" s="173"/>
      <c r="AT39" s="173"/>
      <c r="AU39" s="173"/>
      <c r="AV39" s="173"/>
      <c r="AW39" s="173"/>
      <c r="AX39" s="173"/>
      <c r="AY39" s="173"/>
    </row>
    <row r="40" spans="1:51" ht="15" x14ac:dyDescent="0.25">
      <c r="A40" s="186">
        <v>44531</v>
      </c>
      <c r="B40" s="156"/>
      <c r="C40" s="156"/>
      <c r="D40" s="155">
        <v>34.85</v>
      </c>
      <c r="E40" s="10">
        <v>72.474999999999994</v>
      </c>
      <c r="F40" s="10">
        <v>55.87</v>
      </c>
      <c r="G40" s="10">
        <v>45.344000000000001</v>
      </c>
      <c r="H40" s="10">
        <v>65.837000000000003</v>
      </c>
      <c r="I40" s="10">
        <v>43.137</v>
      </c>
      <c r="J40" s="10">
        <v>32.668999999999997</v>
      </c>
      <c r="K40" s="10">
        <v>41.152999999999999</v>
      </c>
      <c r="L40" s="10">
        <v>40.777000000000001</v>
      </c>
      <c r="M40" s="10">
        <v>49.091999999999999</v>
      </c>
      <c r="N40" s="10">
        <v>29.86</v>
      </c>
      <c r="O40" s="10">
        <v>52.698999999999998</v>
      </c>
      <c r="P40" s="10">
        <v>38.142000000000003</v>
      </c>
      <c r="Q40" s="10">
        <v>64.171999999999997</v>
      </c>
      <c r="R40" s="10">
        <v>63.893999999999998</v>
      </c>
      <c r="S40" s="10">
        <v>61.834000000000003</v>
      </c>
      <c r="T40" s="10">
        <v>56.155999999999999</v>
      </c>
      <c r="U40" s="10">
        <v>56.439</v>
      </c>
      <c r="V40" s="10">
        <v>37.677</v>
      </c>
      <c r="W40" s="10">
        <v>32.737000000000002</v>
      </c>
      <c r="X40" s="10">
        <v>30.687999999999999</v>
      </c>
      <c r="Y40" s="10">
        <v>32.356999999999999</v>
      </c>
      <c r="Z40" s="10">
        <v>47.524000000000001</v>
      </c>
      <c r="AA40" s="10">
        <v>49.203000000000003</v>
      </c>
      <c r="AB40" s="10">
        <v>46.073</v>
      </c>
      <c r="AC40" s="10">
        <v>33.603999999999999</v>
      </c>
      <c r="AD40" s="10">
        <v>43.619</v>
      </c>
      <c r="AE40" s="127">
        <v>50.636000000000003</v>
      </c>
      <c r="AF40" s="10">
        <v>40.194000000000003</v>
      </c>
      <c r="AG40" s="10">
        <v>65.596000000000004</v>
      </c>
      <c r="AH40" s="10">
        <v>42.683999999999997</v>
      </c>
      <c r="AI40" s="173">
        <v>31.853999999999999</v>
      </c>
      <c r="AJ40" s="173">
        <v>57</v>
      </c>
      <c r="AK40" s="173">
        <v>46.872</v>
      </c>
      <c r="AL40" s="173">
        <v>43.337000000000003</v>
      </c>
      <c r="AM40" s="173">
        <v>69.486000000000004</v>
      </c>
      <c r="AN40" s="173"/>
      <c r="AO40" s="173"/>
      <c r="AP40" s="173"/>
      <c r="AQ40" s="173"/>
      <c r="AR40" s="173"/>
      <c r="AS40" s="173"/>
      <c r="AT40" s="173"/>
      <c r="AU40" s="173"/>
      <c r="AV40" s="173"/>
      <c r="AW40" s="173"/>
      <c r="AX40" s="173"/>
      <c r="AY40" s="173"/>
    </row>
    <row r="41" spans="1:51" ht="15" x14ac:dyDescent="0.25">
      <c r="A41" s="186">
        <v>44562</v>
      </c>
      <c r="B41" s="156"/>
      <c r="C41" s="156"/>
      <c r="D41" s="155">
        <v>40.340000000000003</v>
      </c>
      <c r="E41" s="10">
        <v>64.084000000000003</v>
      </c>
      <c r="F41" s="10">
        <v>49.825000000000003</v>
      </c>
      <c r="G41" s="10">
        <v>39.963000000000001</v>
      </c>
      <c r="H41" s="10">
        <v>56.722000000000001</v>
      </c>
      <c r="I41" s="10">
        <v>35.814</v>
      </c>
      <c r="J41" s="10">
        <v>27.568000000000001</v>
      </c>
      <c r="K41" s="10">
        <v>36.664999999999999</v>
      </c>
      <c r="L41" s="10">
        <v>34.299999999999997</v>
      </c>
      <c r="M41" s="10">
        <v>42.558</v>
      </c>
      <c r="N41" s="10">
        <v>27.257999999999999</v>
      </c>
      <c r="O41" s="10">
        <v>47.701000000000001</v>
      </c>
      <c r="P41" s="10">
        <v>35.424999999999997</v>
      </c>
      <c r="Q41" s="10">
        <v>54.512999999999998</v>
      </c>
      <c r="R41" s="10">
        <v>78.063000000000002</v>
      </c>
      <c r="S41" s="10">
        <v>54.569000000000003</v>
      </c>
      <c r="T41" s="10">
        <v>49.518999999999998</v>
      </c>
      <c r="U41" s="10">
        <v>51.152000000000001</v>
      </c>
      <c r="V41" s="10">
        <v>33.454000000000001</v>
      </c>
      <c r="W41" s="10">
        <v>27.803999999999998</v>
      </c>
      <c r="X41" s="10">
        <v>27.553000000000001</v>
      </c>
      <c r="Y41" s="10">
        <v>29.427</v>
      </c>
      <c r="Z41" s="10">
        <v>41.951000000000001</v>
      </c>
      <c r="AA41" s="10">
        <v>49.893000000000001</v>
      </c>
      <c r="AB41" s="10">
        <v>42.987000000000002</v>
      </c>
      <c r="AC41" s="10">
        <v>28.305</v>
      </c>
      <c r="AD41" s="10">
        <v>40.381999999999998</v>
      </c>
      <c r="AE41" s="127">
        <v>44.433999999999997</v>
      </c>
      <c r="AF41" s="10">
        <v>36.994999999999997</v>
      </c>
      <c r="AG41" s="10">
        <v>61.341999999999999</v>
      </c>
      <c r="AH41" s="10">
        <v>35.688000000000002</v>
      </c>
      <c r="AI41" s="173">
        <v>28.73</v>
      </c>
      <c r="AJ41" s="173">
        <v>53.043999999999997</v>
      </c>
      <c r="AK41" s="173">
        <v>49.1</v>
      </c>
      <c r="AL41" s="173">
        <v>38.832000000000001</v>
      </c>
      <c r="AM41" s="173">
        <v>63.746000000000002</v>
      </c>
      <c r="AN41" s="173"/>
      <c r="AO41" s="173"/>
      <c r="AP41" s="173"/>
      <c r="AQ41" s="173"/>
      <c r="AR41" s="173"/>
      <c r="AS41" s="173"/>
      <c r="AT41" s="173"/>
      <c r="AU41" s="173"/>
      <c r="AV41" s="173"/>
      <c r="AW41" s="173"/>
      <c r="AX41" s="173"/>
      <c r="AY41" s="173"/>
    </row>
    <row r="42" spans="1:51" ht="15" x14ac:dyDescent="0.25">
      <c r="A42" s="186">
        <v>44593</v>
      </c>
      <c r="B42" s="156"/>
      <c r="C42" s="156"/>
      <c r="D42" s="155">
        <v>44.54</v>
      </c>
      <c r="E42" s="10">
        <v>58.445</v>
      </c>
      <c r="F42" s="10">
        <v>47.115000000000002</v>
      </c>
      <c r="G42" s="10">
        <v>102.17700000000001</v>
      </c>
      <c r="H42" s="10">
        <v>55.484000000000002</v>
      </c>
      <c r="I42" s="10">
        <v>35.429000000000002</v>
      </c>
      <c r="J42" s="10">
        <v>30.286000000000001</v>
      </c>
      <c r="K42" s="10">
        <v>34.427999999999997</v>
      </c>
      <c r="L42" s="10">
        <v>40.091000000000001</v>
      </c>
      <c r="M42" s="10">
        <v>42.469000000000001</v>
      </c>
      <c r="N42" s="10">
        <v>29.13</v>
      </c>
      <c r="O42" s="10">
        <v>45.18</v>
      </c>
      <c r="P42" s="10">
        <v>52.442</v>
      </c>
      <c r="Q42" s="10">
        <v>66.290000000000006</v>
      </c>
      <c r="R42" s="10">
        <v>60.131999999999998</v>
      </c>
      <c r="S42" s="10">
        <v>50.67</v>
      </c>
      <c r="T42" s="10">
        <v>49.07</v>
      </c>
      <c r="U42" s="10">
        <v>55.606999999999999</v>
      </c>
      <c r="V42" s="10">
        <v>33.417999999999999</v>
      </c>
      <c r="W42" s="10">
        <v>28.475000000000001</v>
      </c>
      <c r="X42" s="10">
        <v>39.899000000000001</v>
      </c>
      <c r="Y42" s="10">
        <v>31.385000000000002</v>
      </c>
      <c r="Z42" s="10">
        <v>41.167999999999999</v>
      </c>
      <c r="AA42" s="10">
        <v>46.384</v>
      </c>
      <c r="AB42" s="10">
        <v>46.036999999999999</v>
      </c>
      <c r="AC42" s="10">
        <v>28.123000000000001</v>
      </c>
      <c r="AD42" s="10">
        <v>40.576999999999998</v>
      </c>
      <c r="AE42" s="127">
        <v>41.807000000000002</v>
      </c>
      <c r="AF42" s="10">
        <v>38.033000000000001</v>
      </c>
      <c r="AG42" s="10">
        <v>58.116</v>
      </c>
      <c r="AH42" s="10">
        <v>35.631</v>
      </c>
      <c r="AI42" s="173">
        <v>38.970999999999997</v>
      </c>
      <c r="AJ42" s="173">
        <v>62.69</v>
      </c>
      <c r="AK42" s="173">
        <v>46.253</v>
      </c>
      <c r="AL42" s="173">
        <v>42.32</v>
      </c>
      <c r="AM42" s="173">
        <v>61.189</v>
      </c>
      <c r="AN42" s="173"/>
      <c r="AO42" s="173"/>
      <c r="AP42" s="173"/>
      <c r="AQ42" s="173"/>
      <c r="AR42" s="173"/>
      <c r="AS42" s="173"/>
      <c r="AT42" s="173"/>
      <c r="AU42" s="173"/>
      <c r="AV42" s="173"/>
      <c r="AW42" s="173"/>
      <c r="AX42" s="173"/>
      <c r="AY42" s="173"/>
    </row>
    <row r="43" spans="1:51" ht="15" x14ac:dyDescent="0.25">
      <c r="A43" s="186">
        <v>44621</v>
      </c>
      <c r="B43" s="156"/>
      <c r="C43" s="156"/>
      <c r="D43" s="155">
        <v>102.32</v>
      </c>
      <c r="E43" s="10">
        <v>84.361999999999995</v>
      </c>
      <c r="F43" s="10">
        <v>75.614999999999995</v>
      </c>
      <c r="G43" s="10">
        <v>213.83699999999999</v>
      </c>
      <c r="H43" s="10">
        <v>86.171000000000006</v>
      </c>
      <c r="I43" s="10">
        <v>79.635000000000005</v>
      </c>
      <c r="J43" s="10">
        <v>105.925</v>
      </c>
      <c r="K43" s="10">
        <v>73.863</v>
      </c>
      <c r="L43" s="10">
        <v>60.889000000000003</v>
      </c>
      <c r="M43" s="10">
        <v>120.19199999999999</v>
      </c>
      <c r="N43" s="10">
        <v>92.543000000000006</v>
      </c>
      <c r="O43" s="10">
        <v>108.94199999999999</v>
      </c>
      <c r="P43" s="10">
        <v>114.16800000000001</v>
      </c>
      <c r="Q43" s="10">
        <v>101.80200000000001</v>
      </c>
      <c r="R43" s="10">
        <v>117.155</v>
      </c>
      <c r="S43" s="10">
        <v>98.366</v>
      </c>
      <c r="T43" s="10">
        <v>88.769000000000005</v>
      </c>
      <c r="U43" s="10">
        <v>81.613</v>
      </c>
      <c r="V43" s="10">
        <v>69.322999999999993</v>
      </c>
      <c r="W43" s="10">
        <v>53.24</v>
      </c>
      <c r="X43" s="10">
        <v>65.774000000000001</v>
      </c>
      <c r="Y43" s="10">
        <v>98.765000000000001</v>
      </c>
      <c r="Z43" s="10">
        <v>88.421999999999997</v>
      </c>
      <c r="AA43" s="10">
        <v>73.984999999999999</v>
      </c>
      <c r="AB43" s="10">
        <v>103.35299999999999</v>
      </c>
      <c r="AC43" s="10">
        <v>50.478000000000002</v>
      </c>
      <c r="AD43" s="10">
        <v>80.962000000000003</v>
      </c>
      <c r="AE43" s="127">
        <v>67.179000000000002</v>
      </c>
      <c r="AF43" s="10">
        <v>65.563999999999993</v>
      </c>
      <c r="AG43" s="10">
        <v>116.473</v>
      </c>
      <c r="AH43" s="10">
        <v>68.954999999999998</v>
      </c>
      <c r="AI43" s="173">
        <v>70.531000000000006</v>
      </c>
      <c r="AJ43" s="173">
        <v>106.422</v>
      </c>
      <c r="AK43" s="173">
        <v>77.501000000000005</v>
      </c>
      <c r="AL43" s="173">
        <v>82.322999999999993</v>
      </c>
      <c r="AM43" s="173">
        <v>116.16</v>
      </c>
      <c r="AN43" s="173"/>
      <c r="AO43" s="173"/>
      <c r="AP43" s="173"/>
      <c r="AQ43" s="173"/>
      <c r="AR43" s="173"/>
      <c r="AS43" s="173"/>
      <c r="AT43" s="173"/>
      <c r="AU43" s="173"/>
      <c r="AV43" s="173"/>
      <c r="AW43" s="173"/>
      <c r="AX43" s="173"/>
      <c r="AY43" s="173"/>
    </row>
    <row r="44" spans="1:51" ht="15" x14ac:dyDescent="0.25">
      <c r="A44" s="186">
        <v>44652</v>
      </c>
      <c r="B44" s="156"/>
      <c r="C44" s="156"/>
      <c r="D44" s="155">
        <v>133.5</v>
      </c>
      <c r="E44" s="10">
        <v>154.541</v>
      </c>
      <c r="F44" s="10">
        <v>150.28200000000001</v>
      </c>
      <c r="G44" s="10">
        <v>337.73500000000001</v>
      </c>
      <c r="H44" s="10">
        <v>145.238</v>
      </c>
      <c r="I44" s="10">
        <v>126.79</v>
      </c>
      <c r="J44" s="10">
        <v>158.44399999999999</v>
      </c>
      <c r="K44" s="10">
        <v>129.74299999999999</v>
      </c>
      <c r="L44" s="10">
        <v>83.677999999999997</v>
      </c>
      <c r="M44" s="10">
        <v>120.145</v>
      </c>
      <c r="N44" s="10">
        <v>162.26499999999999</v>
      </c>
      <c r="O44" s="10">
        <v>138.648</v>
      </c>
      <c r="P44" s="10">
        <v>97.468000000000004</v>
      </c>
      <c r="Q44" s="10">
        <v>159.06299999999999</v>
      </c>
      <c r="R44" s="10">
        <v>142.18899999999999</v>
      </c>
      <c r="S44" s="10">
        <v>165.02600000000001</v>
      </c>
      <c r="T44" s="10">
        <v>109.453</v>
      </c>
      <c r="U44" s="10">
        <v>119.642</v>
      </c>
      <c r="V44" s="10">
        <v>105.41800000000001</v>
      </c>
      <c r="W44" s="10">
        <v>86.031999999999996</v>
      </c>
      <c r="X44" s="10">
        <v>92.766999999999996</v>
      </c>
      <c r="Y44" s="10">
        <v>154.18199999999999</v>
      </c>
      <c r="Z44" s="10">
        <v>127.967</v>
      </c>
      <c r="AA44" s="10">
        <v>138.185</v>
      </c>
      <c r="AB44" s="10">
        <v>103.75700000000001</v>
      </c>
      <c r="AC44" s="10">
        <v>55.444000000000003</v>
      </c>
      <c r="AD44" s="10">
        <v>123.212</v>
      </c>
      <c r="AE44" s="127">
        <v>87.322999999999993</v>
      </c>
      <c r="AF44" s="10">
        <v>199.18799999999999</v>
      </c>
      <c r="AG44" s="10">
        <v>197.98099999999999</v>
      </c>
      <c r="AH44" s="10">
        <v>73.790000000000006</v>
      </c>
      <c r="AI44" s="173">
        <v>93.147000000000006</v>
      </c>
      <c r="AJ44" s="173">
        <v>110.751</v>
      </c>
      <c r="AK44" s="173">
        <v>90.194999999999993</v>
      </c>
      <c r="AL44" s="173">
        <v>95.86</v>
      </c>
      <c r="AM44" s="173">
        <v>166.345</v>
      </c>
      <c r="AN44" s="173"/>
      <c r="AO44" s="173"/>
      <c r="AP44" s="173"/>
      <c r="AQ44" s="173"/>
      <c r="AR44" s="173"/>
      <c r="AS44" s="173"/>
      <c r="AT44" s="173"/>
      <c r="AU44" s="173"/>
      <c r="AV44" s="173"/>
      <c r="AW44" s="173"/>
      <c r="AX44" s="173"/>
      <c r="AY44" s="173"/>
    </row>
    <row r="45" spans="1:51" ht="15" x14ac:dyDescent="0.25">
      <c r="A45" s="186">
        <v>44682</v>
      </c>
      <c r="B45" s="156"/>
      <c r="C45" s="156"/>
      <c r="D45" s="155">
        <v>245.16</v>
      </c>
      <c r="E45" s="10">
        <v>388.88200000000001</v>
      </c>
      <c r="F45" s="10">
        <v>360.58199999999999</v>
      </c>
      <c r="G45" s="10">
        <v>516.75400000000002</v>
      </c>
      <c r="H45" s="10">
        <v>391.78300000000002</v>
      </c>
      <c r="I45" s="10">
        <v>176.506</v>
      </c>
      <c r="J45" s="10">
        <v>171.70699999999999</v>
      </c>
      <c r="K45" s="10">
        <v>105.223</v>
      </c>
      <c r="L45" s="10">
        <v>130.23599999999999</v>
      </c>
      <c r="M45" s="10">
        <v>200.57900000000001</v>
      </c>
      <c r="N45" s="10">
        <v>322.21899999999999</v>
      </c>
      <c r="O45" s="10">
        <v>241.57</v>
      </c>
      <c r="P45" s="10">
        <v>156.42699999999999</v>
      </c>
      <c r="Q45" s="10">
        <v>251.27</v>
      </c>
      <c r="R45" s="10">
        <v>481.48599999999999</v>
      </c>
      <c r="S45" s="10">
        <v>261.928</v>
      </c>
      <c r="T45" s="10">
        <v>344.29700000000003</v>
      </c>
      <c r="U45" s="10">
        <v>208.584</v>
      </c>
      <c r="V45" s="10">
        <v>177.858</v>
      </c>
      <c r="W45" s="10">
        <v>63.018999999999998</v>
      </c>
      <c r="X45" s="10">
        <v>79.299000000000007</v>
      </c>
      <c r="Y45" s="10">
        <v>134.684</v>
      </c>
      <c r="Z45" s="10">
        <v>272.63200000000001</v>
      </c>
      <c r="AA45" s="10">
        <v>296.512</v>
      </c>
      <c r="AB45" s="10">
        <v>219.25700000000001</v>
      </c>
      <c r="AC45" s="10">
        <v>139.44900000000001</v>
      </c>
      <c r="AD45" s="10">
        <v>199.53399999999999</v>
      </c>
      <c r="AE45" s="127">
        <v>66.385999999999996</v>
      </c>
      <c r="AF45" s="10">
        <v>336.44799999999998</v>
      </c>
      <c r="AG45" s="10">
        <v>240.29400000000001</v>
      </c>
      <c r="AH45" s="10">
        <v>101.428</v>
      </c>
      <c r="AI45" s="173">
        <v>201.738</v>
      </c>
      <c r="AJ45" s="173">
        <v>236.75800000000001</v>
      </c>
      <c r="AK45" s="173">
        <v>151.12100000000001</v>
      </c>
      <c r="AL45" s="173">
        <v>294.08300000000003</v>
      </c>
      <c r="AM45" s="173">
        <v>370.935</v>
      </c>
      <c r="AN45" s="173"/>
      <c r="AO45" s="173"/>
      <c r="AP45" s="173"/>
      <c r="AQ45" s="173"/>
      <c r="AR45" s="173"/>
      <c r="AS45" s="173"/>
      <c r="AT45" s="173"/>
      <c r="AU45" s="173"/>
      <c r="AV45" s="173"/>
      <c r="AW45" s="173"/>
      <c r="AX45" s="173"/>
      <c r="AY45" s="173"/>
    </row>
    <row r="46" spans="1:51" ht="15" x14ac:dyDescent="0.25">
      <c r="A46" s="186">
        <v>44713</v>
      </c>
      <c r="B46" s="156"/>
      <c r="C46" s="156"/>
      <c r="D46" s="155">
        <v>389.71</v>
      </c>
      <c r="E46" s="10">
        <v>587.99</v>
      </c>
      <c r="F46" s="10">
        <v>286.51799999999997</v>
      </c>
      <c r="G46" s="10">
        <v>1124.3440000000001</v>
      </c>
      <c r="H46" s="10">
        <v>285.048</v>
      </c>
      <c r="I46" s="10">
        <v>179.79400000000001</v>
      </c>
      <c r="J46" s="10">
        <v>279.40499999999997</v>
      </c>
      <c r="K46" s="10">
        <v>298.73</v>
      </c>
      <c r="L46" s="10">
        <v>477.13200000000001</v>
      </c>
      <c r="M46" s="10">
        <v>82.564999999999998</v>
      </c>
      <c r="N46" s="10">
        <v>498.24200000000002</v>
      </c>
      <c r="O46" s="10">
        <v>210.529</v>
      </c>
      <c r="P46" s="10">
        <v>599.16700000000003</v>
      </c>
      <c r="Q46" s="10">
        <v>706.54499999999996</v>
      </c>
      <c r="R46" s="10">
        <v>877.51700000000005</v>
      </c>
      <c r="S46" s="10">
        <v>483.25700000000001</v>
      </c>
      <c r="T46" s="10">
        <v>772.04899999999998</v>
      </c>
      <c r="U46" s="10">
        <v>257.49700000000001</v>
      </c>
      <c r="V46" s="10">
        <v>166.65899999999999</v>
      </c>
      <c r="W46" s="10">
        <v>204.38900000000001</v>
      </c>
      <c r="X46" s="10">
        <v>273.209</v>
      </c>
      <c r="Y46" s="10">
        <v>265.10199999999998</v>
      </c>
      <c r="Z46" s="10">
        <v>477.69799999999998</v>
      </c>
      <c r="AA46" s="10">
        <v>349.08800000000002</v>
      </c>
      <c r="AB46" s="10">
        <v>88.241</v>
      </c>
      <c r="AC46" s="10">
        <v>343.56900000000002</v>
      </c>
      <c r="AD46" s="10">
        <v>554.79499999999996</v>
      </c>
      <c r="AE46" s="127">
        <v>291.36799999999999</v>
      </c>
      <c r="AF46" s="10">
        <v>671.65200000000004</v>
      </c>
      <c r="AG46" s="10">
        <v>229.399</v>
      </c>
      <c r="AH46" s="10">
        <v>114.018</v>
      </c>
      <c r="AI46" s="173">
        <v>514.16800000000001</v>
      </c>
      <c r="AJ46" s="173">
        <v>367.09</v>
      </c>
      <c r="AK46" s="173">
        <v>229.59800000000001</v>
      </c>
      <c r="AL46" s="173">
        <v>574.76900000000001</v>
      </c>
      <c r="AM46" s="173">
        <v>1010.597</v>
      </c>
      <c r="AN46" s="173"/>
      <c r="AO46" s="173"/>
      <c r="AP46" s="173"/>
      <c r="AQ46" s="173"/>
      <c r="AR46" s="173"/>
      <c r="AS46" s="173"/>
      <c r="AT46" s="173"/>
      <c r="AU46" s="173"/>
      <c r="AV46" s="173"/>
      <c r="AW46" s="173"/>
      <c r="AX46" s="173"/>
      <c r="AY46" s="173"/>
    </row>
    <row r="47" spans="1:51" ht="15" x14ac:dyDescent="0.25">
      <c r="A47" s="186">
        <v>44743</v>
      </c>
      <c r="B47" s="156"/>
      <c r="C47" s="156"/>
      <c r="D47" s="155">
        <v>210.17</v>
      </c>
      <c r="E47" s="10">
        <v>309.12299999999999</v>
      </c>
      <c r="F47" s="10">
        <v>105.54600000000001</v>
      </c>
      <c r="G47" s="10">
        <v>374.90600000000001</v>
      </c>
      <c r="H47" s="10">
        <v>103.86799999999999</v>
      </c>
      <c r="I47" s="10">
        <v>31.425000000000001</v>
      </c>
      <c r="J47" s="10">
        <v>162.08099999999999</v>
      </c>
      <c r="K47" s="10">
        <v>199.64699999999999</v>
      </c>
      <c r="L47" s="10">
        <v>222.232</v>
      </c>
      <c r="M47" s="10">
        <v>43.246000000000002</v>
      </c>
      <c r="N47" s="10">
        <v>277.81</v>
      </c>
      <c r="O47" s="10">
        <v>42.125</v>
      </c>
      <c r="P47" s="10">
        <v>605.976</v>
      </c>
      <c r="Q47" s="10">
        <v>324.10399999999998</v>
      </c>
      <c r="R47" s="10">
        <v>357.89699999999999</v>
      </c>
      <c r="S47" s="10">
        <v>459.38200000000001</v>
      </c>
      <c r="T47" s="10">
        <v>421.40600000000001</v>
      </c>
      <c r="U47" s="10">
        <v>76.667000000000002</v>
      </c>
      <c r="V47" s="10">
        <v>43.433999999999997</v>
      </c>
      <c r="W47" s="10">
        <v>91.991</v>
      </c>
      <c r="X47" s="10">
        <v>109.045</v>
      </c>
      <c r="Y47" s="10">
        <v>189.56899999999999</v>
      </c>
      <c r="Z47" s="10">
        <v>320.24400000000003</v>
      </c>
      <c r="AA47" s="10">
        <v>90.409000000000006</v>
      </c>
      <c r="AB47" s="10">
        <v>13.651999999999999</v>
      </c>
      <c r="AC47" s="10">
        <v>242.083</v>
      </c>
      <c r="AD47" s="10">
        <v>408.49400000000003</v>
      </c>
      <c r="AE47" s="127">
        <v>229.191</v>
      </c>
      <c r="AF47" s="10">
        <v>845.06200000000001</v>
      </c>
      <c r="AG47" s="10">
        <v>85.266999999999996</v>
      </c>
      <c r="AH47" s="10">
        <v>43.012</v>
      </c>
      <c r="AI47" s="173">
        <v>311.25099999999998</v>
      </c>
      <c r="AJ47" s="173">
        <v>164.2</v>
      </c>
      <c r="AK47" s="173">
        <v>86.158000000000001</v>
      </c>
      <c r="AL47" s="173">
        <v>558.67999999999995</v>
      </c>
      <c r="AM47" s="173">
        <v>601.697</v>
      </c>
      <c r="AN47" s="173"/>
      <c r="AO47" s="173"/>
      <c r="AP47" s="173"/>
      <c r="AQ47" s="173"/>
      <c r="AR47" s="173"/>
      <c r="AS47" s="173"/>
      <c r="AT47" s="173"/>
      <c r="AU47" s="173"/>
      <c r="AV47" s="173"/>
      <c r="AW47" s="173"/>
      <c r="AX47" s="173"/>
      <c r="AY47" s="173"/>
    </row>
    <row r="48" spans="1:51" ht="15" x14ac:dyDescent="0.25">
      <c r="A48" s="186">
        <v>44774</v>
      </c>
      <c r="B48" s="156"/>
      <c r="C48" s="156"/>
      <c r="D48" s="157">
        <v>88.63</v>
      </c>
      <c r="E48" s="10">
        <v>113.925</v>
      </c>
      <c r="F48" s="10">
        <v>55.329000000000001</v>
      </c>
      <c r="G48" s="10">
        <v>132.411</v>
      </c>
      <c r="H48" s="10">
        <v>73.289000000000001</v>
      </c>
      <c r="I48" s="10">
        <v>30.532</v>
      </c>
      <c r="J48" s="10">
        <v>68.613</v>
      </c>
      <c r="K48" s="10">
        <v>64.706999999999994</v>
      </c>
      <c r="L48" s="10">
        <v>96.474999999999994</v>
      </c>
      <c r="M48" s="10">
        <v>27.751999999999999</v>
      </c>
      <c r="N48" s="10">
        <v>208.511</v>
      </c>
      <c r="O48" s="10">
        <v>36.405999999999999</v>
      </c>
      <c r="P48" s="10">
        <v>191.64099999999999</v>
      </c>
      <c r="Q48" s="10">
        <v>103.346</v>
      </c>
      <c r="R48" s="10">
        <v>174.94399999999999</v>
      </c>
      <c r="S48" s="10">
        <v>151.738</v>
      </c>
      <c r="T48" s="10">
        <v>141.15100000000001</v>
      </c>
      <c r="U48" s="10">
        <v>43.753</v>
      </c>
      <c r="V48" s="10">
        <v>27.140999999999998</v>
      </c>
      <c r="W48" s="10">
        <v>38.609000000000002</v>
      </c>
      <c r="X48" s="10">
        <v>43.134</v>
      </c>
      <c r="Y48" s="10">
        <v>74.510999999999996</v>
      </c>
      <c r="Z48" s="10">
        <v>100.13200000000001</v>
      </c>
      <c r="AA48" s="10">
        <v>51.67</v>
      </c>
      <c r="AB48" s="10">
        <v>32.664999999999999</v>
      </c>
      <c r="AC48" s="10">
        <v>72.05</v>
      </c>
      <c r="AD48" s="10">
        <v>127.244</v>
      </c>
      <c r="AE48" s="127">
        <v>71.923000000000002</v>
      </c>
      <c r="AF48" s="10">
        <v>225.84100000000001</v>
      </c>
      <c r="AG48" s="10">
        <v>44.634</v>
      </c>
      <c r="AH48" s="10">
        <v>27.564</v>
      </c>
      <c r="AI48" s="173">
        <v>111.15900000000001</v>
      </c>
      <c r="AJ48" s="173">
        <v>61.521999999999998</v>
      </c>
      <c r="AK48" s="173">
        <v>39.335000000000001</v>
      </c>
      <c r="AL48" s="173">
        <v>240.30699999999999</v>
      </c>
      <c r="AM48" s="173">
        <v>209.131</v>
      </c>
      <c r="AN48" s="173"/>
      <c r="AO48" s="173"/>
      <c r="AP48" s="173"/>
      <c r="AQ48" s="173"/>
      <c r="AR48" s="173"/>
      <c r="AS48" s="173"/>
      <c r="AT48" s="173"/>
      <c r="AU48" s="173"/>
      <c r="AV48" s="173"/>
      <c r="AW48" s="173"/>
      <c r="AX48" s="173"/>
      <c r="AY48" s="173"/>
    </row>
    <row r="49" spans="1:1005" ht="15" x14ac:dyDescent="0.25">
      <c r="A49" s="186">
        <v>44805</v>
      </c>
      <c r="B49" s="156"/>
      <c r="C49" s="156"/>
      <c r="D49" s="157">
        <v>55.11</v>
      </c>
      <c r="E49" s="10">
        <v>80.808999999999997</v>
      </c>
      <c r="F49" s="10">
        <v>54.567</v>
      </c>
      <c r="G49" s="10">
        <v>80.656999999999996</v>
      </c>
      <c r="H49" s="10">
        <v>49.304000000000002</v>
      </c>
      <c r="I49" s="10">
        <v>26.707999999999998</v>
      </c>
      <c r="J49" s="10">
        <v>50.058999999999997</v>
      </c>
      <c r="K49" s="10">
        <v>41.905000000000001</v>
      </c>
      <c r="L49" s="10">
        <v>73.638000000000005</v>
      </c>
      <c r="M49" s="10">
        <v>28.49</v>
      </c>
      <c r="N49" s="10">
        <v>81.67</v>
      </c>
      <c r="O49" s="10">
        <v>30.402000000000001</v>
      </c>
      <c r="P49" s="10">
        <v>78.129000000000005</v>
      </c>
      <c r="Q49" s="10">
        <v>63.414999999999999</v>
      </c>
      <c r="R49" s="10">
        <v>110.102</v>
      </c>
      <c r="S49" s="10">
        <v>69.024000000000001</v>
      </c>
      <c r="T49" s="10">
        <v>97.88</v>
      </c>
      <c r="U49" s="10">
        <v>52.631</v>
      </c>
      <c r="V49" s="10">
        <v>23.359000000000002</v>
      </c>
      <c r="W49" s="10">
        <v>35.896000000000001</v>
      </c>
      <c r="X49" s="10">
        <v>39.688000000000002</v>
      </c>
      <c r="Y49" s="10">
        <v>59.087000000000003</v>
      </c>
      <c r="Z49" s="10">
        <v>56.006</v>
      </c>
      <c r="AA49" s="10">
        <v>41.798000000000002</v>
      </c>
      <c r="AB49" s="10">
        <v>29.37</v>
      </c>
      <c r="AC49" s="10">
        <v>56.877000000000002</v>
      </c>
      <c r="AD49" s="10">
        <v>57.889000000000003</v>
      </c>
      <c r="AE49" s="127">
        <v>45.912999999999997</v>
      </c>
      <c r="AF49" s="10">
        <v>95.947999999999993</v>
      </c>
      <c r="AG49" s="10">
        <v>34.234000000000002</v>
      </c>
      <c r="AH49" s="10">
        <v>31.33</v>
      </c>
      <c r="AI49" s="173">
        <v>77.956000000000003</v>
      </c>
      <c r="AJ49" s="173">
        <v>42.296999999999997</v>
      </c>
      <c r="AK49" s="173">
        <v>26.266999999999999</v>
      </c>
      <c r="AL49" s="173">
        <v>120.91200000000001</v>
      </c>
      <c r="AM49" s="173">
        <v>114.601</v>
      </c>
      <c r="AN49" s="173"/>
      <c r="AO49" s="173"/>
      <c r="AP49" s="173"/>
      <c r="AQ49" s="173"/>
      <c r="AR49" s="173"/>
      <c r="AS49" s="173"/>
      <c r="AT49" s="173"/>
      <c r="AU49" s="173"/>
      <c r="AV49" s="173"/>
      <c r="AW49" s="173"/>
      <c r="AX49" s="173"/>
      <c r="AY49" s="173"/>
    </row>
    <row r="50" spans="1:1005" ht="15" x14ac:dyDescent="0.25">
      <c r="A50" s="186">
        <v>44835</v>
      </c>
      <c r="B50" s="156"/>
      <c r="C50" s="156"/>
      <c r="D50" s="157">
        <v>59.05</v>
      </c>
      <c r="E50" s="10">
        <v>88.272000000000006</v>
      </c>
      <c r="F50" s="10">
        <v>61.125</v>
      </c>
      <c r="G50" s="10">
        <v>89.424000000000007</v>
      </c>
      <c r="H50" s="10">
        <v>42.220999999999997</v>
      </c>
      <c r="I50" s="10">
        <v>28.776</v>
      </c>
      <c r="J50" s="10">
        <v>48.395000000000003</v>
      </c>
      <c r="K50" s="10">
        <v>54.973999999999997</v>
      </c>
      <c r="L50" s="10">
        <v>48.865000000000002</v>
      </c>
      <c r="M50" s="10">
        <v>27.538</v>
      </c>
      <c r="N50" s="10">
        <v>68.622</v>
      </c>
      <c r="O50" s="10">
        <v>58.6</v>
      </c>
      <c r="P50" s="10">
        <v>68.644999999999996</v>
      </c>
      <c r="Q50" s="10">
        <v>61.662999999999997</v>
      </c>
      <c r="R50" s="10">
        <v>100.938</v>
      </c>
      <c r="S50" s="10">
        <v>69.918000000000006</v>
      </c>
      <c r="T50" s="10">
        <v>66.733999999999995</v>
      </c>
      <c r="U50" s="10">
        <v>52.432000000000002</v>
      </c>
      <c r="V50" s="10">
        <v>27.605</v>
      </c>
      <c r="W50" s="10">
        <v>40.613</v>
      </c>
      <c r="X50" s="10">
        <v>32.296999999999997</v>
      </c>
      <c r="Y50" s="10">
        <v>60.084000000000003</v>
      </c>
      <c r="Z50" s="10">
        <v>54.838999999999999</v>
      </c>
      <c r="AA50" s="10">
        <v>64.409000000000006</v>
      </c>
      <c r="AB50" s="10">
        <v>58.411999999999999</v>
      </c>
      <c r="AC50" s="10">
        <v>47.765000000000001</v>
      </c>
      <c r="AD50" s="10">
        <v>60.438000000000002</v>
      </c>
      <c r="AE50" s="127">
        <v>39.165999999999997</v>
      </c>
      <c r="AF50" s="10">
        <v>86.591999999999999</v>
      </c>
      <c r="AG50" s="10">
        <v>38.726999999999997</v>
      </c>
      <c r="AH50" s="10">
        <v>54.28</v>
      </c>
      <c r="AI50" s="173">
        <v>130.13200000000001</v>
      </c>
      <c r="AJ50" s="173">
        <v>46.709000000000003</v>
      </c>
      <c r="AK50" s="173">
        <v>41.484999999999999</v>
      </c>
      <c r="AL50" s="173">
        <v>174.124</v>
      </c>
      <c r="AM50" s="173">
        <v>109.07899999999999</v>
      </c>
      <c r="AN50" s="173"/>
      <c r="AO50" s="173"/>
      <c r="AP50" s="173"/>
      <c r="AQ50" s="173"/>
      <c r="AR50" s="173"/>
      <c r="AS50" s="173"/>
      <c r="AT50" s="173"/>
      <c r="AU50" s="173"/>
      <c r="AV50" s="173"/>
      <c r="AW50" s="173"/>
      <c r="AX50" s="173"/>
      <c r="AY50" s="173"/>
    </row>
    <row r="51" spans="1:1005" ht="15" x14ac:dyDescent="0.25">
      <c r="A51" s="186">
        <v>44866</v>
      </c>
      <c r="B51" s="156"/>
      <c r="C51" s="156"/>
      <c r="D51" s="157">
        <v>51.13</v>
      </c>
      <c r="E51" s="10">
        <v>65.718000000000004</v>
      </c>
      <c r="F51" s="10">
        <v>62.082999999999998</v>
      </c>
      <c r="G51" s="10">
        <v>80.063999999999993</v>
      </c>
      <c r="H51" s="10">
        <v>46.771000000000001</v>
      </c>
      <c r="I51" s="10">
        <v>37.508000000000003</v>
      </c>
      <c r="J51" s="10">
        <v>47.018000000000001</v>
      </c>
      <c r="K51" s="10">
        <v>52.097999999999999</v>
      </c>
      <c r="L51" s="10">
        <v>58.438000000000002</v>
      </c>
      <c r="M51" s="10">
        <v>34.32</v>
      </c>
      <c r="N51" s="10">
        <v>62.073999999999998</v>
      </c>
      <c r="O51" s="10">
        <v>49.706000000000003</v>
      </c>
      <c r="P51" s="10">
        <v>65.325000000000003</v>
      </c>
      <c r="Q51" s="10">
        <v>67.691999999999993</v>
      </c>
      <c r="R51" s="10">
        <v>74.582999999999998</v>
      </c>
      <c r="S51" s="10">
        <v>62.768999999999998</v>
      </c>
      <c r="T51" s="10">
        <v>62.902000000000001</v>
      </c>
      <c r="U51" s="10">
        <v>46.927</v>
      </c>
      <c r="V51" s="10">
        <v>40.832999999999998</v>
      </c>
      <c r="W51" s="10">
        <v>37.195</v>
      </c>
      <c r="X51" s="10">
        <v>37.454999999999998</v>
      </c>
      <c r="Y51" s="10">
        <v>79.122</v>
      </c>
      <c r="Z51" s="10">
        <v>54.615000000000002</v>
      </c>
      <c r="AA51" s="10">
        <v>54.195999999999998</v>
      </c>
      <c r="AB51" s="10">
        <v>47.84</v>
      </c>
      <c r="AC51" s="10">
        <v>52.63</v>
      </c>
      <c r="AD51" s="10">
        <v>61.984999999999999</v>
      </c>
      <c r="AE51" s="127">
        <v>45.826999999999998</v>
      </c>
      <c r="AF51" s="10">
        <v>77.06</v>
      </c>
      <c r="AG51" s="10">
        <v>52.347999999999999</v>
      </c>
      <c r="AH51" s="10">
        <v>41.591000000000001</v>
      </c>
      <c r="AI51" s="173">
        <v>73.721000000000004</v>
      </c>
      <c r="AJ51" s="173">
        <v>49.835999999999999</v>
      </c>
      <c r="AK51" s="173">
        <v>49.954000000000001</v>
      </c>
      <c r="AL51" s="173">
        <v>87.986000000000004</v>
      </c>
      <c r="AM51" s="173">
        <v>91.527000000000001</v>
      </c>
      <c r="AN51" s="173"/>
      <c r="AO51" s="173"/>
      <c r="AP51" s="173"/>
      <c r="AQ51" s="173"/>
      <c r="AR51" s="173"/>
      <c r="AS51" s="173"/>
      <c r="AT51" s="173"/>
      <c r="AU51" s="173"/>
      <c r="AV51" s="173"/>
      <c r="AW51" s="173"/>
      <c r="AX51" s="173"/>
      <c r="AY51" s="173"/>
    </row>
    <row r="52" spans="1:1005" ht="15" x14ac:dyDescent="0.25">
      <c r="A52" s="186">
        <v>44896</v>
      </c>
      <c r="B52" s="156"/>
      <c r="C52" s="156"/>
      <c r="D52" s="157">
        <v>34.85</v>
      </c>
      <c r="E52" s="10">
        <v>55.917999999999999</v>
      </c>
      <c r="F52" s="10">
        <v>45.944000000000003</v>
      </c>
      <c r="G52" s="10">
        <v>66.272000000000006</v>
      </c>
      <c r="H52" s="10">
        <v>43.46</v>
      </c>
      <c r="I52" s="10">
        <v>33.220999999999997</v>
      </c>
      <c r="J52" s="10">
        <v>41.48</v>
      </c>
      <c r="K52" s="10">
        <v>40.469000000000001</v>
      </c>
      <c r="L52" s="10">
        <v>49.466000000000001</v>
      </c>
      <c r="M52" s="10">
        <v>29.823</v>
      </c>
      <c r="N52" s="10">
        <v>52.69</v>
      </c>
      <c r="O52" s="10">
        <v>38.539000000000001</v>
      </c>
      <c r="P52" s="10">
        <v>64.929000000000002</v>
      </c>
      <c r="Q52" s="10">
        <v>64.016000000000005</v>
      </c>
      <c r="R52" s="10">
        <v>61.981999999999999</v>
      </c>
      <c r="S52" s="10">
        <v>56.207000000000001</v>
      </c>
      <c r="T52" s="10">
        <v>56.591000000000001</v>
      </c>
      <c r="U52" s="10">
        <v>37.847999999999999</v>
      </c>
      <c r="V52" s="10">
        <v>32.86</v>
      </c>
      <c r="W52" s="10">
        <v>30.768000000000001</v>
      </c>
      <c r="X52" s="10">
        <v>32.454999999999998</v>
      </c>
      <c r="Y52" s="10">
        <v>47.408999999999999</v>
      </c>
      <c r="Z52" s="10">
        <v>49.12</v>
      </c>
      <c r="AA52" s="10">
        <v>46.155999999999999</v>
      </c>
      <c r="AB52" s="10">
        <v>34.204000000000001</v>
      </c>
      <c r="AC52" s="10">
        <v>43.573999999999998</v>
      </c>
      <c r="AD52" s="10">
        <v>50.627000000000002</v>
      </c>
      <c r="AE52" s="127">
        <v>40.040999999999997</v>
      </c>
      <c r="AF52" s="10">
        <v>65.98</v>
      </c>
      <c r="AG52" s="10">
        <v>42.591000000000001</v>
      </c>
      <c r="AH52" s="10">
        <v>31.986000000000001</v>
      </c>
      <c r="AI52" s="173">
        <v>57.404000000000003</v>
      </c>
      <c r="AJ52" s="173">
        <v>46.402000000000001</v>
      </c>
      <c r="AK52" s="173">
        <v>43.323</v>
      </c>
      <c r="AL52" s="173">
        <v>69.564999999999998</v>
      </c>
      <c r="AM52" s="173">
        <v>72.951999999999998</v>
      </c>
      <c r="AN52" s="173"/>
      <c r="AO52" s="173"/>
      <c r="AP52" s="173"/>
      <c r="AQ52" s="173"/>
      <c r="AR52" s="173"/>
      <c r="AS52" s="173"/>
      <c r="AT52" s="173"/>
      <c r="AU52" s="173"/>
      <c r="AV52" s="173"/>
      <c r="AW52" s="173"/>
      <c r="AX52" s="173"/>
      <c r="AY52" s="173"/>
    </row>
    <row r="53" spans="1:1005" ht="15" x14ac:dyDescent="0.25">
      <c r="A53" s="186">
        <v>44927</v>
      </c>
      <c r="B53" s="156"/>
      <c r="C53" s="156"/>
      <c r="D53" s="157">
        <v>40.340000000000003</v>
      </c>
      <c r="E53" s="10">
        <v>49.868000000000002</v>
      </c>
      <c r="F53" s="10">
        <v>40.578000000000003</v>
      </c>
      <c r="G53" s="10">
        <v>57.11</v>
      </c>
      <c r="H53" s="10">
        <v>35.956000000000003</v>
      </c>
      <c r="I53" s="10">
        <v>27.951000000000001</v>
      </c>
      <c r="J53" s="10">
        <v>37.100999999999999</v>
      </c>
      <c r="K53" s="10">
        <v>34.180999999999997</v>
      </c>
      <c r="L53" s="10">
        <v>42.814</v>
      </c>
      <c r="M53" s="10">
        <v>27.224</v>
      </c>
      <c r="N53" s="10">
        <v>47.692</v>
      </c>
      <c r="O53" s="10">
        <v>35.789000000000001</v>
      </c>
      <c r="P53" s="10">
        <v>54.798999999999999</v>
      </c>
      <c r="Q53" s="10">
        <v>78.186999999999998</v>
      </c>
      <c r="R53" s="10">
        <v>54.704999999999998</v>
      </c>
      <c r="S53" s="10">
        <v>49.563000000000002</v>
      </c>
      <c r="T53" s="10">
        <v>51.261000000000003</v>
      </c>
      <c r="U53" s="10">
        <v>33.613</v>
      </c>
      <c r="V53" s="10">
        <v>27.917000000000002</v>
      </c>
      <c r="W53" s="10">
        <v>27.626999999999999</v>
      </c>
      <c r="X53" s="10">
        <v>29.481999999999999</v>
      </c>
      <c r="Y53" s="10">
        <v>41.847999999999999</v>
      </c>
      <c r="Z53" s="10">
        <v>49.816000000000003</v>
      </c>
      <c r="AA53" s="10">
        <v>43.063000000000002</v>
      </c>
      <c r="AB53" s="10">
        <v>28.707999999999998</v>
      </c>
      <c r="AC53" s="10">
        <v>40.340000000000003</v>
      </c>
      <c r="AD53" s="10">
        <v>44.426000000000002</v>
      </c>
      <c r="AE53" s="127">
        <v>36.856999999999999</v>
      </c>
      <c r="AF53" s="10">
        <v>61.203000000000003</v>
      </c>
      <c r="AG53" s="10">
        <v>35.688000000000002</v>
      </c>
      <c r="AH53" s="10">
        <v>28.852</v>
      </c>
      <c r="AI53" s="173">
        <v>53.417999999999999</v>
      </c>
      <c r="AJ53" s="173">
        <v>49.616</v>
      </c>
      <c r="AK53" s="173">
        <v>38.82</v>
      </c>
      <c r="AL53" s="173">
        <v>63.814999999999998</v>
      </c>
      <c r="AM53" s="173">
        <v>64.320999999999998</v>
      </c>
      <c r="AN53" s="173"/>
      <c r="AO53" s="173"/>
      <c r="AP53" s="173"/>
      <c r="AQ53" s="173"/>
      <c r="AR53" s="173"/>
      <c r="AS53" s="173"/>
      <c r="AT53" s="173"/>
      <c r="AU53" s="173"/>
      <c r="AV53" s="173"/>
      <c r="AW53" s="173"/>
      <c r="AX53" s="173"/>
      <c r="AY53" s="173"/>
    </row>
    <row r="54" spans="1:1005" ht="15" x14ac:dyDescent="0.25">
      <c r="A54" s="186">
        <v>44958</v>
      </c>
      <c r="B54" s="156"/>
      <c r="C54" s="156"/>
      <c r="D54" s="157">
        <v>44.54</v>
      </c>
      <c r="E54" s="10">
        <v>47.15</v>
      </c>
      <c r="F54" s="10">
        <v>102.831</v>
      </c>
      <c r="G54" s="10">
        <v>55.817</v>
      </c>
      <c r="H54" s="10">
        <v>35.256999999999998</v>
      </c>
      <c r="I54" s="10">
        <v>30.603999999999999</v>
      </c>
      <c r="J54" s="10">
        <v>34.694000000000003</v>
      </c>
      <c r="K54" s="10">
        <v>39.99</v>
      </c>
      <c r="L54" s="10">
        <v>42.292999999999999</v>
      </c>
      <c r="M54" s="10">
        <v>29.102</v>
      </c>
      <c r="N54" s="10">
        <v>45.170999999999999</v>
      </c>
      <c r="O54" s="10">
        <v>52.765999999999998</v>
      </c>
      <c r="P54" s="10">
        <v>65.872</v>
      </c>
      <c r="Q54" s="10">
        <v>60.226999999999997</v>
      </c>
      <c r="R54" s="10">
        <v>50.786000000000001</v>
      </c>
      <c r="S54" s="10">
        <v>49.106000000000002</v>
      </c>
      <c r="T54" s="10">
        <v>55.335000000000001</v>
      </c>
      <c r="U54" s="10">
        <v>33.552999999999997</v>
      </c>
      <c r="V54" s="10">
        <v>28.57</v>
      </c>
      <c r="W54" s="10">
        <v>39.963000000000001</v>
      </c>
      <c r="X54" s="10">
        <v>31.370999999999999</v>
      </c>
      <c r="Y54" s="10">
        <v>41.082999999999998</v>
      </c>
      <c r="Z54" s="10">
        <v>46.320999999999998</v>
      </c>
      <c r="AA54" s="10">
        <v>46.101999999999997</v>
      </c>
      <c r="AB54" s="10">
        <v>28.436</v>
      </c>
      <c r="AC54" s="10">
        <v>40.56</v>
      </c>
      <c r="AD54" s="10">
        <v>41.8</v>
      </c>
      <c r="AE54" s="127">
        <v>37.761000000000003</v>
      </c>
      <c r="AF54" s="10">
        <v>58.122999999999998</v>
      </c>
      <c r="AG54" s="10">
        <v>35.631999999999998</v>
      </c>
      <c r="AH54" s="10">
        <v>39.08</v>
      </c>
      <c r="AI54" s="173">
        <v>63.034999999999997</v>
      </c>
      <c r="AJ54" s="173">
        <v>45.384999999999998</v>
      </c>
      <c r="AK54" s="173">
        <v>42.31</v>
      </c>
      <c r="AL54" s="173">
        <v>61.244999999999997</v>
      </c>
      <c r="AM54" s="173">
        <v>58.712000000000003</v>
      </c>
      <c r="AN54" s="173"/>
      <c r="AO54" s="173"/>
      <c r="AP54" s="173"/>
      <c r="AQ54" s="173"/>
      <c r="AR54" s="173"/>
      <c r="AS54" s="173"/>
      <c r="AT54" s="173"/>
      <c r="AU54" s="173"/>
      <c r="AV54" s="173"/>
      <c r="AW54" s="173"/>
      <c r="AX54" s="173"/>
      <c r="AY54" s="173"/>
    </row>
    <row r="55" spans="1:1005" ht="15" x14ac:dyDescent="0.25">
      <c r="A55" s="186">
        <v>44986</v>
      </c>
      <c r="B55" s="156"/>
      <c r="C55" s="156"/>
      <c r="D55" s="157">
        <v>102.32</v>
      </c>
      <c r="E55" s="10">
        <v>75.650000000000006</v>
      </c>
      <c r="F55" s="10">
        <v>214.60900000000001</v>
      </c>
      <c r="G55" s="10">
        <v>86.537000000000006</v>
      </c>
      <c r="H55" s="10">
        <v>78.953999999999994</v>
      </c>
      <c r="I55" s="10">
        <v>106.34399999999999</v>
      </c>
      <c r="J55" s="10">
        <v>74.174999999999997</v>
      </c>
      <c r="K55" s="10">
        <v>60.786000000000001</v>
      </c>
      <c r="L55" s="10">
        <v>118.919</v>
      </c>
      <c r="M55" s="10">
        <v>92.497</v>
      </c>
      <c r="N55" s="10">
        <v>108.923</v>
      </c>
      <c r="O55" s="10">
        <v>114.542</v>
      </c>
      <c r="P55" s="10">
        <v>100.86799999999999</v>
      </c>
      <c r="Q55" s="10">
        <v>117.28400000000001</v>
      </c>
      <c r="R55" s="10">
        <v>98.516999999999996</v>
      </c>
      <c r="S55" s="10">
        <v>88.850999999999999</v>
      </c>
      <c r="T55" s="10">
        <v>80.992000000000004</v>
      </c>
      <c r="U55" s="10">
        <v>69.483999999999995</v>
      </c>
      <c r="V55" s="10">
        <v>53.343000000000004</v>
      </c>
      <c r="W55" s="10">
        <v>65.843999999999994</v>
      </c>
      <c r="X55" s="10">
        <v>95.525000000000006</v>
      </c>
      <c r="Y55" s="10">
        <v>88.328999999999994</v>
      </c>
      <c r="Z55" s="10">
        <v>73.927999999999997</v>
      </c>
      <c r="AA55" s="10">
        <v>103.42700000000001</v>
      </c>
      <c r="AB55" s="10">
        <v>50.261000000000003</v>
      </c>
      <c r="AC55" s="10">
        <v>80.927000000000007</v>
      </c>
      <c r="AD55" s="10">
        <v>67.17</v>
      </c>
      <c r="AE55" s="127">
        <v>65.426000000000002</v>
      </c>
      <c r="AF55" s="10">
        <v>112.636</v>
      </c>
      <c r="AG55" s="10">
        <v>68.960999999999999</v>
      </c>
      <c r="AH55" s="10">
        <v>70.656999999999996</v>
      </c>
      <c r="AI55" s="173">
        <v>106.824</v>
      </c>
      <c r="AJ55" s="173">
        <v>77.308000000000007</v>
      </c>
      <c r="AK55" s="173">
        <v>82.308999999999997</v>
      </c>
      <c r="AL55" s="173">
        <v>116.21599999999999</v>
      </c>
      <c r="AM55" s="173">
        <v>84.653000000000006</v>
      </c>
      <c r="AN55" s="173"/>
      <c r="AO55" s="173"/>
      <c r="AP55" s="173"/>
      <c r="AQ55" s="173"/>
      <c r="AR55" s="173"/>
      <c r="AS55" s="173"/>
      <c r="AT55" s="173"/>
      <c r="AU55" s="173"/>
      <c r="AV55" s="173"/>
      <c r="AW55" s="173"/>
      <c r="AX55" s="173"/>
      <c r="AY55" s="173"/>
    </row>
    <row r="56" spans="1:1005" ht="15" x14ac:dyDescent="0.25">
      <c r="A56" s="186">
        <v>45017</v>
      </c>
      <c r="B56" s="156"/>
      <c r="C56" s="156"/>
      <c r="D56" s="157">
        <v>133.5</v>
      </c>
      <c r="E56" s="10">
        <v>150.33199999999999</v>
      </c>
      <c r="F56" s="10">
        <v>338.47699999999998</v>
      </c>
      <c r="G56" s="10">
        <v>145.73099999999999</v>
      </c>
      <c r="H56" s="10">
        <v>124.178</v>
      </c>
      <c r="I56" s="10">
        <v>158.90600000000001</v>
      </c>
      <c r="J56" s="10">
        <v>130.15600000000001</v>
      </c>
      <c r="K56" s="10">
        <v>83.554000000000002</v>
      </c>
      <c r="L56" s="10">
        <v>118.877</v>
      </c>
      <c r="M56" s="10">
        <v>162.202</v>
      </c>
      <c r="N56" s="10">
        <v>138.65100000000001</v>
      </c>
      <c r="O56" s="10">
        <v>97.783000000000001</v>
      </c>
      <c r="P56" s="10">
        <v>156.946</v>
      </c>
      <c r="Q56" s="10">
        <v>142.29900000000001</v>
      </c>
      <c r="R56" s="10">
        <v>165.26499999999999</v>
      </c>
      <c r="S56" s="10">
        <v>109.495</v>
      </c>
      <c r="T56" s="10">
        <v>116.614</v>
      </c>
      <c r="U56" s="10">
        <v>105.651</v>
      </c>
      <c r="V56" s="10">
        <v>86.153000000000006</v>
      </c>
      <c r="W56" s="10">
        <v>92.823999999999998</v>
      </c>
      <c r="X56" s="10">
        <v>154.09299999999999</v>
      </c>
      <c r="Y56" s="10">
        <v>127.855</v>
      </c>
      <c r="Z56" s="10">
        <v>138.096</v>
      </c>
      <c r="AA56" s="10">
        <v>103.83799999999999</v>
      </c>
      <c r="AB56" s="10">
        <v>54.767000000000003</v>
      </c>
      <c r="AC56" s="10">
        <v>123.17400000000001</v>
      </c>
      <c r="AD56" s="10">
        <v>87.376999999999995</v>
      </c>
      <c r="AE56" s="127">
        <v>199.01499999999999</v>
      </c>
      <c r="AF56" s="10">
        <v>191.70400000000001</v>
      </c>
      <c r="AG56" s="10">
        <v>73.798000000000002</v>
      </c>
      <c r="AH56" s="10">
        <v>93.293999999999997</v>
      </c>
      <c r="AI56" s="173">
        <v>111.145</v>
      </c>
      <c r="AJ56" s="173">
        <v>85.727000000000004</v>
      </c>
      <c r="AK56" s="173">
        <v>95.837000000000003</v>
      </c>
      <c r="AL56" s="173">
        <v>166.39599999999999</v>
      </c>
      <c r="AM56" s="173">
        <v>155.57400000000001</v>
      </c>
      <c r="AN56" s="173"/>
      <c r="AO56" s="173"/>
      <c r="AP56" s="173"/>
      <c r="AQ56" s="173"/>
      <c r="AR56" s="173"/>
      <c r="AS56" s="173"/>
      <c r="AT56" s="173"/>
      <c r="AU56" s="173"/>
      <c r="AV56" s="173"/>
      <c r="AW56" s="173"/>
      <c r="AX56" s="173"/>
      <c r="AY56" s="173"/>
    </row>
    <row r="57" spans="1:1005" ht="15" x14ac:dyDescent="0.25">
      <c r="A57" s="186">
        <v>45047</v>
      </c>
      <c r="B57" s="156"/>
      <c r="C57" s="156"/>
      <c r="D57" s="157">
        <v>245.16</v>
      </c>
      <c r="E57" s="10">
        <v>360.75700000000001</v>
      </c>
      <c r="F57" s="10">
        <v>517.43499999999995</v>
      </c>
      <c r="G57" s="10">
        <v>392.279</v>
      </c>
      <c r="H57" s="10">
        <v>167.88900000000001</v>
      </c>
      <c r="I57" s="10">
        <v>172.113</v>
      </c>
      <c r="J57" s="10">
        <v>105.46599999999999</v>
      </c>
      <c r="K57" s="10">
        <v>130.09200000000001</v>
      </c>
      <c r="L57" s="10">
        <v>193.685</v>
      </c>
      <c r="M57" s="10">
        <v>322.161</v>
      </c>
      <c r="N57" s="10">
        <v>241.595</v>
      </c>
      <c r="O57" s="10">
        <v>156.78700000000001</v>
      </c>
      <c r="P57" s="10">
        <v>242.851</v>
      </c>
      <c r="Q57" s="10">
        <v>481.61700000000002</v>
      </c>
      <c r="R57" s="10">
        <v>262.18</v>
      </c>
      <c r="S57" s="10">
        <v>344.42700000000002</v>
      </c>
      <c r="T57" s="10">
        <v>199.34700000000001</v>
      </c>
      <c r="U57" s="10">
        <v>178.16900000000001</v>
      </c>
      <c r="V57" s="10">
        <v>63.085000000000001</v>
      </c>
      <c r="W57" s="10">
        <v>79.337999999999994</v>
      </c>
      <c r="X57" s="10">
        <v>132.154</v>
      </c>
      <c r="Y57" s="10">
        <v>272.42200000000003</v>
      </c>
      <c r="Z57" s="10">
        <v>296.40300000000002</v>
      </c>
      <c r="AA57" s="10">
        <v>219.40600000000001</v>
      </c>
      <c r="AB57" s="10">
        <v>131.779</v>
      </c>
      <c r="AC57" s="10">
        <v>199.51499999999999</v>
      </c>
      <c r="AD57" s="10">
        <v>66.400000000000006</v>
      </c>
      <c r="AE57" s="127">
        <v>336.03399999999999</v>
      </c>
      <c r="AF57" s="10">
        <v>243.55099999999999</v>
      </c>
      <c r="AG57" s="10">
        <v>101.455</v>
      </c>
      <c r="AH57" s="10">
        <v>201.97399999999999</v>
      </c>
      <c r="AI57" s="173">
        <v>237.554</v>
      </c>
      <c r="AJ57" s="173">
        <v>145.864</v>
      </c>
      <c r="AK57" s="173">
        <v>294.05</v>
      </c>
      <c r="AL57" s="173">
        <v>371.20499999999998</v>
      </c>
      <c r="AM57" s="173">
        <v>392.16899999999998</v>
      </c>
      <c r="AN57" s="173"/>
      <c r="AO57" s="173"/>
      <c r="AP57" s="173"/>
      <c r="AQ57" s="173"/>
      <c r="AR57" s="173"/>
      <c r="AS57" s="173"/>
      <c r="AT57" s="173"/>
      <c r="AU57" s="173"/>
      <c r="AV57" s="173"/>
      <c r="AW57" s="173"/>
      <c r="AX57" s="173"/>
      <c r="AY57" s="173"/>
    </row>
    <row r="58" spans="1:1005" ht="15" x14ac:dyDescent="0.25">
      <c r="A58" s="186">
        <v>45078</v>
      </c>
      <c r="B58" s="156"/>
      <c r="C58" s="156"/>
      <c r="D58" s="157">
        <v>389.71</v>
      </c>
      <c r="E58" s="10">
        <v>286.553</v>
      </c>
      <c r="F58" s="10">
        <v>1124.8050000000001</v>
      </c>
      <c r="G58" s="10">
        <v>285.43</v>
      </c>
      <c r="H58" s="10">
        <v>187.32300000000001</v>
      </c>
      <c r="I58" s="10">
        <v>279.68799999999999</v>
      </c>
      <c r="J58" s="10">
        <v>299.07600000000002</v>
      </c>
      <c r="K58" s="10">
        <v>478.49400000000003</v>
      </c>
      <c r="L58" s="10">
        <v>87.436999999999998</v>
      </c>
      <c r="M58" s="10">
        <v>498.24200000000002</v>
      </c>
      <c r="N58" s="10">
        <v>210.53899999999999</v>
      </c>
      <c r="O58" s="10">
        <v>599.95399999999995</v>
      </c>
      <c r="P58" s="10">
        <v>697.73699999999997</v>
      </c>
      <c r="Q58" s="10">
        <v>877.625</v>
      </c>
      <c r="R58" s="10">
        <v>483.46699999999998</v>
      </c>
      <c r="S58" s="10">
        <v>772.14499999999998</v>
      </c>
      <c r="T58" s="10">
        <v>264.48500000000001</v>
      </c>
      <c r="U58" s="10">
        <v>166.78800000000001</v>
      </c>
      <c r="V58" s="10">
        <v>204.45400000000001</v>
      </c>
      <c r="W58" s="10">
        <v>273.23700000000002</v>
      </c>
      <c r="X58" s="10">
        <v>258.52999999999997</v>
      </c>
      <c r="Y58" s="10">
        <v>476.89100000000002</v>
      </c>
      <c r="Z58" s="10">
        <v>349.04399999999998</v>
      </c>
      <c r="AA58" s="10">
        <v>88.283000000000001</v>
      </c>
      <c r="AB58" s="10">
        <v>334.35</v>
      </c>
      <c r="AC58" s="10">
        <v>554.79100000000005</v>
      </c>
      <c r="AD58" s="10">
        <v>291.45999999999998</v>
      </c>
      <c r="AE58" s="127">
        <v>671.43700000000001</v>
      </c>
      <c r="AF58" s="10">
        <v>228.99700000000001</v>
      </c>
      <c r="AG58" s="10">
        <v>114.029</v>
      </c>
      <c r="AH58" s="10">
        <v>514.303</v>
      </c>
      <c r="AI58" s="173">
        <v>367.67500000000001</v>
      </c>
      <c r="AJ58" s="173">
        <v>231.57</v>
      </c>
      <c r="AK58" s="173">
        <v>575.85400000000004</v>
      </c>
      <c r="AL58" s="173">
        <v>1010.904</v>
      </c>
      <c r="AM58" s="173">
        <v>590.51599999999996</v>
      </c>
      <c r="AN58" s="173"/>
      <c r="AO58" s="173"/>
      <c r="AP58" s="173"/>
      <c r="AQ58" s="173"/>
      <c r="AR58" s="173"/>
      <c r="AS58" s="173"/>
      <c r="AT58" s="173"/>
      <c r="AU58" s="173"/>
      <c r="AV58" s="173"/>
      <c r="AW58" s="173"/>
      <c r="AX58" s="173"/>
      <c r="AY58" s="173"/>
    </row>
    <row r="59" spans="1:1005" ht="15" x14ac:dyDescent="0.25">
      <c r="A59" s="186">
        <v>45108</v>
      </c>
      <c r="B59" s="156"/>
      <c r="C59" s="156"/>
      <c r="D59" s="157">
        <v>210.17</v>
      </c>
      <c r="E59" s="10">
        <v>105.565</v>
      </c>
      <c r="F59" s="10">
        <v>375.17399999999998</v>
      </c>
      <c r="G59" s="10">
        <v>104.059</v>
      </c>
      <c r="H59" s="10">
        <v>33.554000000000002</v>
      </c>
      <c r="I59" s="10">
        <v>162.23400000000001</v>
      </c>
      <c r="J59" s="10">
        <v>199.768</v>
      </c>
      <c r="K59" s="10">
        <v>222.20599999999999</v>
      </c>
      <c r="L59" s="10">
        <v>44.814999999999998</v>
      </c>
      <c r="M59" s="10">
        <v>277.78399999999999</v>
      </c>
      <c r="N59" s="10">
        <v>42.124000000000002</v>
      </c>
      <c r="O59" s="10">
        <v>606.36500000000001</v>
      </c>
      <c r="P59" s="10">
        <v>336.76400000000001</v>
      </c>
      <c r="Q59" s="10">
        <v>357.96</v>
      </c>
      <c r="R59" s="10">
        <v>459.48700000000002</v>
      </c>
      <c r="S59" s="10">
        <v>421.43200000000002</v>
      </c>
      <c r="T59" s="10">
        <v>81.084999999999994</v>
      </c>
      <c r="U59" s="10">
        <v>43.488</v>
      </c>
      <c r="V59" s="10">
        <v>92.021000000000001</v>
      </c>
      <c r="W59" s="10">
        <v>109.077</v>
      </c>
      <c r="X59" s="10">
        <v>195.613</v>
      </c>
      <c r="Y59" s="10">
        <v>320.18700000000001</v>
      </c>
      <c r="Z59" s="10">
        <v>90.376999999999995</v>
      </c>
      <c r="AA59" s="10">
        <v>13.657</v>
      </c>
      <c r="AB59" s="10">
        <v>256.90699999999998</v>
      </c>
      <c r="AC59" s="10">
        <v>408.471</v>
      </c>
      <c r="AD59" s="10">
        <v>229.19900000000001</v>
      </c>
      <c r="AE59" s="127">
        <v>844.97400000000005</v>
      </c>
      <c r="AF59" s="10">
        <v>90.543000000000006</v>
      </c>
      <c r="AG59" s="10">
        <v>43</v>
      </c>
      <c r="AH59" s="10">
        <v>311.29000000000002</v>
      </c>
      <c r="AI59" s="173">
        <v>164.41</v>
      </c>
      <c r="AJ59" s="173">
        <v>90.32</v>
      </c>
      <c r="AK59" s="173">
        <v>558.69500000000005</v>
      </c>
      <c r="AL59" s="173">
        <v>601.76599999999996</v>
      </c>
      <c r="AM59" s="173">
        <v>309.96300000000002</v>
      </c>
      <c r="AN59" s="173"/>
      <c r="AO59" s="173"/>
      <c r="AP59" s="173"/>
      <c r="AQ59" s="173"/>
      <c r="AR59" s="173"/>
      <c r="AS59" s="173"/>
      <c r="AT59" s="173"/>
      <c r="AU59" s="173"/>
      <c r="AV59" s="173"/>
      <c r="AW59" s="173"/>
      <c r="AX59" s="173"/>
      <c r="AY59" s="173"/>
    </row>
    <row r="60" spans="1:1005" ht="15" x14ac:dyDescent="0.25">
      <c r="A60" s="186">
        <v>45139</v>
      </c>
      <c r="B60" s="156"/>
      <c r="C60" s="156"/>
      <c r="D60" s="157">
        <v>88.63</v>
      </c>
      <c r="E60" s="10">
        <v>55.347000000000001</v>
      </c>
      <c r="F60" s="10">
        <v>132.63800000000001</v>
      </c>
      <c r="G60" s="10">
        <v>73.475999999999999</v>
      </c>
      <c r="H60" s="10">
        <v>30.814</v>
      </c>
      <c r="I60" s="10">
        <v>68.765000000000001</v>
      </c>
      <c r="J60" s="10">
        <v>64.802000000000007</v>
      </c>
      <c r="K60" s="10">
        <v>96.433000000000007</v>
      </c>
      <c r="L60" s="10">
        <v>28.306000000000001</v>
      </c>
      <c r="M60" s="10">
        <v>208.49799999999999</v>
      </c>
      <c r="N60" s="10">
        <v>36.399000000000001</v>
      </c>
      <c r="O60" s="10">
        <v>191.8</v>
      </c>
      <c r="P60" s="10">
        <v>105.84699999999999</v>
      </c>
      <c r="Q60" s="10">
        <v>174.99700000000001</v>
      </c>
      <c r="R60" s="10">
        <v>151.79599999999999</v>
      </c>
      <c r="S60" s="10">
        <v>141.16200000000001</v>
      </c>
      <c r="T60" s="10">
        <v>44.527000000000001</v>
      </c>
      <c r="U60" s="10">
        <v>27.221</v>
      </c>
      <c r="V60" s="10">
        <v>38.622999999999998</v>
      </c>
      <c r="W60" s="10">
        <v>43.171999999999997</v>
      </c>
      <c r="X60" s="10">
        <v>75.210999999999999</v>
      </c>
      <c r="Y60" s="10">
        <v>100.101</v>
      </c>
      <c r="Z60" s="10">
        <v>51.639000000000003</v>
      </c>
      <c r="AA60" s="10">
        <v>32.677</v>
      </c>
      <c r="AB60" s="10">
        <v>74.245999999999995</v>
      </c>
      <c r="AC60" s="10">
        <v>127.218</v>
      </c>
      <c r="AD60" s="10">
        <v>71.917000000000002</v>
      </c>
      <c r="AE60" s="127">
        <v>225.79499999999999</v>
      </c>
      <c r="AF60" s="10">
        <v>45.420999999999999</v>
      </c>
      <c r="AG60" s="10">
        <v>27.552</v>
      </c>
      <c r="AH60" s="10">
        <v>111.211</v>
      </c>
      <c r="AI60" s="173">
        <v>61.686</v>
      </c>
      <c r="AJ60" s="173">
        <v>39.832999999999998</v>
      </c>
      <c r="AK60" s="173">
        <v>240.30600000000001</v>
      </c>
      <c r="AL60" s="173">
        <v>209.149</v>
      </c>
      <c r="AM60" s="173">
        <v>114.221</v>
      </c>
      <c r="AN60" s="173"/>
      <c r="AO60" s="173"/>
      <c r="AP60" s="173"/>
      <c r="AQ60" s="173"/>
      <c r="AR60" s="173"/>
      <c r="AS60" s="173"/>
      <c r="AT60" s="173"/>
      <c r="AU60" s="173"/>
      <c r="AV60" s="173"/>
      <c r="AW60" s="173"/>
      <c r="AX60" s="173"/>
      <c r="AY60" s="173"/>
    </row>
    <row r="61" spans="1:1005" ht="15" x14ac:dyDescent="0.25">
      <c r="A61" s="186">
        <v>45170</v>
      </c>
      <c r="B61" s="156"/>
      <c r="C61" s="156"/>
      <c r="D61" s="157">
        <v>55.11</v>
      </c>
      <c r="E61" s="10">
        <v>54.595999999999997</v>
      </c>
      <c r="F61" s="10">
        <v>80.856999999999999</v>
      </c>
      <c r="G61" s="10">
        <v>49.47</v>
      </c>
      <c r="H61" s="10">
        <v>26.574999999999999</v>
      </c>
      <c r="I61" s="10">
        <v>50.204000000000001</v>
      </c>
      <c r="J61" s="10">
        <v>41.985999999999997</v>
      </c>
      <c r="K61" s="10">
        <v>73.602000000000004</v>
      </c>
      <c r="L61" s="10">
        <v>28.31</v>
      </c>
      <c r="M61" s="10">
        <v>81.658000000000001</v>
      </c>
      <c r="N61" s="10">
        <v>30.428000000000001</v>
      </c>
      <c r="O61" s="10">
        <v>78.251000000000005</v>
      </c>
      <c r="P61" s="10">
        <v>63.656999999999996</v>
      </c>
      <c r="Q61" s="10">
        <v>110.149</v>
      </c>
      <c r="R61" s="10">
        <v>69.069000000000003</v>
      </c>
      <c r="S61" s="10">
        <v>97.888999999999996</v>
      </c>
      <c r="T61" s="10">
        <v>52.323999999999998</v>
      </c>
      <c r="U61" s="10">
        <v>23.425000000000001</v>
      </c>
      <c r="V61" s="10">
        <v>35.930999999999997</v>
      </c>
      <c r="W61" s="10">
        <v>39.747999999999998</v>
      </c>
      <c r="X61" s="10">
        <v>60.136000000000003</v>
      </c>
      <c r="Y61" s="10">
        <v>55.978999999999999</v>
      </c>
      <c r="Z61" s="10">
        <v>41.768000000000001</v>
      </c>
      <c r="AA61" s="10">
        <v>29.401</v>
      </c>
      <c r="AB61" s="10">
        <v>56.878999999999998</v>
      </c>
      <c r="AC61" s="10">
        <v>57.865000000000002</v>
      </c>
      <c r="AD61" s="10">
        <v>45.905000000000001</v>
      </c>
      <c r="AE61" s="127">
        <v>95.914000000000001</v>
      </c>
      <c r="AF61" s="10">
        <v>34.201000000000001</v>
      </c>
      <c r="AG61" s="10">
        <v>31.327999999999999</v>
      </c>
      <c r="AH61" s="10">
        <v>78.003</v>
      </c>
      <c r="AI61" s="173">
        <v>42.436999999999998</v>
      </c>
      <c r="AJ61" s="173">
        <v>26.373000000000001</v>
      </c>
      <c r="AK61" s="173">
        <v>120.913</v>
      </c>
      <c r="AL61" s="173">
        <v>114.611</v>
      </c>
      <c r="AM61" s="173">
        <v>80.983000000000004</v>
      </c>
      <c r="AN61" s="173"/>
      <c r="AO61" s="173"/>
      <c r="AP61" s="173"/>
      <c r="AQ61" s="173"/>
      <c r="AR61" s="173"/>
      <c r="AS61" s="173"/>
      <c r="AT61" s="173"/>
      <c r="AU61" s="173"/>
      <c r="AV61" s="173"/>
      <c r="AW61" s="173"/>
      <c r="AX61" s="173"/>
      <c r="AY61" s="173"/>
    </row>
    <row r="62" spans="1:1005" ht="15" x14ac:dyDescent="0.25">
      <c r="A62" s="186">
        <v>45200</v>
      </c>
      <c r="B62" s="156"/>
      <c r="C62" s="156"/>
      <c r="D62" s="157">
        <v>59.05</v>
      </c>
      <c r="E62" s="10">
        <v>61.14</v>
      </c>
      <c r="F62" s="10">
        <v>89.626000000000005</v>
      </c>
      <c r="G62" s="10">
        <v>42.371000000000002</v>
      </c>
      <c r="H62" s="10">
        <v>28.898</v>
      </c>
      <c r="I62" s="10">
        <v>48.521999999999998</v>
      </c>
      <c r="J62" s="10">
        <v>55.082999999999998</v>
      </c>
      <c r="K62" s="10">
        <v>48.832000000000001</v>
      </c>
      <c r="L62" s="10">
        <v>27.62</v>
      </c>
      <c r="M62" s="10">
        <v>68.61</v>
      </c>
      <c r="N62" s="10">
        <v>58.587000000000003</v>
      </c>
      <c r="O62" s="10">
        <v>68.757000000000005</v>
      </c>
      <c r="P62" s="10">
        <v>61.88</v>
      </c>
      <c r="Q62" s="10">
        <v>100.98399999999999</v>
      </c>
      <c r="R62" s="10">
        <v>69.962000000000003</v>
      </c>
      <c r="S62" s="10">
        <v>66.742000000000004</v>
      </c>
      <c r="T62" s="10">
        <v>52.478999999999999</v>
      </c>
      <c r="U62" s="10">
        <v>27.664999999999999</v>
      </c>
      <c r="V62" s="10">
        <v>40.661000000000001</v>
      </c>
      <c r="W62" s="10">
        <v>32.329000000000001</v>
      </c>
      <c r="X62" s="10">
        <v>58.884</v>
      </c>
      <c r="Y62" s="10">
        <v>54.814999999999998</v>
      </c>
      <c r="Z62" s="10">
        <v>64.378</v>
      </c>
      <c r="AA62" s="10">
        <v>58.451000000000001</v>
      </c>
      <c r="AB62" s="10">
        <v>48.372999999999998</v>
      </c>
      <c r="AC62" s="10">
        <v>60.414999999999999</v>
      </c>
      <c r="AD62" s="10">
        <v>39.158000000000001</v>
      </c>
      <c r="AE62" s="127">
        <v>86.56</v>
      </c>
      <c r="AF62" s="10">
        <v>38.633000000000003</v>
      </c>
      <c r="AG62" s="10">
        <v>54.286000000000001</v>
      </c>
      <c r="AH62" s="10">
        <v>130.18299999999999</v>
      </c>
      <c r="AI62" s="173">
        <v>46.837000000000003</v>
      </c>
      <c r="AJ62" s="173">
        <v>40.896999999999998</v>
      </c>
      <c r="AK62" s="173">
        <v>174.12200000000001</v>
      </c>
      <c r="AL62" s="173">
        <v>109.08799999999999</v>
      </c>
      <c r="AM62" s="173">
        <v>88.418999999999997</v>
      </c>
      <c r="AN62" s="173"/>
      <c r="AO62" s="173"/>
      <c r="AP62" s="173"/>
      <c r="AQ62" s="173"/>
      <c r="AR62" s="173"/>
      <c r="AS62" s="173"/>
      <c r="AT62" s="173"/>
      <c r="AU62" s="173"/>
      <c r="AV62" s="173"/>
      <c r="AW62" s="173"/>
      <c r="AX62" s="173"/>
      <c r="AY62" s="173"/>
    </row>
    <row r="63" spans="1:1005" ht="15" x14ac:dyDescent="0.25">
      <c r="A63" s="186">
        <v>45231</v>
      </c>
      <c r="B63" s="156"/>
      <c r="C63" s="156"/>
      <c r="D63" s="157">
        <v>51.13</v>
      </c>
      <c r="E63" s="10">
        <v>62.095999999999997</v>
      </c>
      <c r="F63" s="10">
        <v>80.236999999999995</v>
      </c>
      <c r="G63" s="10">
        <v>46.911000000000001</v>
      </c>
      <c r="H63" s="10">
        <v>37.497999999999998</v>
      </c>
      <c r="I63" s="10">
        <v>47.136000000000003</v>
      </c>
      <c r="J63" s="10">
        <v>52.198999999999998</v>
      </c>
      <c r="K63" s="10">
        <v>58.406999999999996</v>
      </c>
      <c r="L63" s="10">
        <v>34.241</v>
      </c>
      <c r="M63" s="10">
        <v>62.000999999999998</v>
      </c>
      <c r="N63" s="10">
        <v>49.695999999999998</v>
      </c>
      <c r="O63" s="10">
        <v>65.418999999999997</v>
      </c>
      <c r="P63" s="10">
        <v>67.399000000000001</v>
      </c>
      <c r="Q63" s="10">
        <v>74.623000000000005</v>
      </c>
      <c r="R63" s="10">
        <v>62.81</v>
      </c>
      <c r="S63" s="10">
        <v>62.908000000000001</v>
      </c>
      <c r="T63" s="10">
        <v>47.234999999999999</v>
      </c>
      <c r="U63" s="10">
        <v>40.893000000000001</v>
      </c>
      <c r="V63" s="10">
        <v>37.238</v>
      </c>
      <c r="W63" s="10">
        <v>37.488999999999997</v>
      </c>
      <c r="X63" s="10">
        <v>80.965000000000003</v>
      </c>
      <c r="Y63" s="10">
        <v>54.593000000000004</v>
      </c>
      <c r="Z63" s="10">
        <v>54.165999999999997</v>
      </c>
      <c r="AA63" s="10">
        <v>47.868000000000002</v>
      </c>
      <c r="AB63" s="10">
        <v>52.999000000000002</v>
      </c>
      <c r="AC63" s="10">
        <v>61.968000000000004</v>
      </c>
      <c r="AD63" s="10">
        <v>45.819000000000003</v>
      </c>
      <c r="AE63" s="127">
        <v>77.031999999999996</v>
      </c>
      <c r="AF63" s="10">
        <v>52.406999999999996</v>
      </c>
      <c r="AG63" s="10">
        <v>41.594000000000001</v>
      </c>
      <c r="AH63" s="10">
        <v>73.756</v>
      </c>
      <c r="AI63" s="173">
        <v>49.962000000000003</v>
      </c>
      <c r="AJ63" s="173">
        <v>50.433</v>
      </c>
      <c r="AK63" s="173">
        <v>87.986999999999995</v>
      </c>
      <c r="AL63" s="173">
        <v>91.536000000000001</v>
      </c>
      <c r="AM63" s="173">
        <v>65.819000000000003</v>
      </c>
      <c r="AN63" s="173"/>
      <c r="AO63" s="173"/>
      <c r="AP63" s="173"/>
      <c r="AQ63" s="173"/>
      <c r="AR63" s="173"/>
      <c r="AS63" s="173"/>
      <c r="AT63" s="173"/>
      <c r="AU63" s="173"/>
      <c r="AV63" s="173"/>
      <c r="AW63" s="173"/>
      <c r="AX63" s="173"/>
      <c r="AY63" s="173"/>
    </row>
    <row r="64" spans="1:1005" ht="15" x14ac:dyDescent="0.25">
      <c r="A64" s="186"/>
      <c r="B64" s="156"/>
      <c r="C64" s="156"/>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27"/>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6"/>
      <c r="B65" s="156"/>
      <c r="C65" s="156"/>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27"/>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6"/>
      <c r="B66" s="156"/>
      <c r="C66" s="156"/>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27"/>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6"/>
      <c r="B67" s="156"/>
      <c r="C67" s="156"/>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27"/>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6"/>
      <c r="B68" s="156"/>
      <c r="C68" s="156"/>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27"/>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6"/>
      <c r="B69" s="156"/>
      <c r="C69" s="156"/>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27"/>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6"/>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27"/>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6"/>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27"/>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6"/>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6"/>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6"/>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6"/>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6"/>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6"/>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6"/>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6"/>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6"/>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CCDE5"/>
  </sheetPr>
  <dimension ref="A1:ALQ80"/>
  <sheetViews>
    <sheetView workbookViewId="0">
      <selection activeCell="D4" sqref="D4"/>
    </sheetView>
  </sheetViews>
  <sheetFormatPr defaultColWidth="18.7109375" defaultRowHeight="12.75" customHeight="1" x14ac:dyDescent="0.25"/>
  <cols>
    <col min="1" max="1" width="7.5703125" style="206" customWidth="1"/>
    <col min="2" max="4" width="7.5703125" style="42" customWidth="1"/>
    <col min="5" max="30" width="8" style="2" customWidth="1"/>
    <col min="31" max="31" width="8.140625" style="2" customWidth="1"/>
    <col min="32" max="54" width="8.85546875" style="2" customWidth="1"/>
    <col min="55" max="16384" width="18.7109375" style="2"/>
  </cols>
  <sheetData>
    <row r="1" spans="1:54" s="211" customFormat="1" ht="15" x14ac:dyDescent="0.25">
      <c r="A1" s="24" t="s">
        <v>52</v>
      </c>
      <c r="B1" s="327"/>
      <c r="C1" s="327"/>
      <c r="D1" s="327"/>
      <c r="E1" s="327"/>
      <c r="F1" s="327"/>
      <c r="G1" s="327"/>
      <c r="H1" s="327"/>
      <c r="I1" s="327"/>
      <c r="J1" s="327"/>
      <c r="K1" s="327"/>
      <c r="L1" s="327"/>
      <c r="M1" s="327"/>
      <c r="N1" s="327"/>
      <c r="O1" s="327"/>
      <c r="P1" s="327"/>
      <c r="Q1" s="327"/>
      <c r="R1" s="327"/>
      <c r="S1" s="327"/>
      <c r="T1" s="327"/>
      <c r="U1" s="327"/>
      <c r="V1" s="327"/>
      <c r="W1" s="327"/>
      <c r="X1" s="327"/>
      <c r="Y1" s="327"/>
      <c r="Z1" s="327"/>
      <c r="AA1" s="327"/>
      <c r="AB1" s="327"/>
      <c r="AC1" s="327"/>
      <c r="AD1" s="327"/>
      <c r="AE1" s="327"/>
      <c r="AF1" s="327"/>
      <c r="AG1" s="327"/>
      <c r="AH1" s="327"/>
      <c r="AI1" s="258"/>
      <c r="AJ1" s="258"/>
      <c r="AK1" s="258"/>
      <c r="AL1" s="258"/>
      <c r="AM1" s="258"/>
    </row>
    <row r="2" spans="1:54" s="206" customFormat="1" ht="15" x14ac:dyDescent="0.25">
      <c r="A2" s="24"/>
      <c r="B2" s="198" t="s">
        <v>53</v>
      </c>
      <c r="C2" s="198" t="s">
        <v>54</v>
      </c>
      <c r="D2" s="198" t="s">
        <v>55</v>
      </c>
      <c r="E2" s="198">
        <v>1981</v>
      </c>
      <c r="F2" s="198">
        <v>1982</v>
      </c>
      <c r="G2" s="198">
        <v>1983</v>
      </c>
      <c r="H2" s="198">
        <v>1984</v>
      </c>
      <c r="I2" s="198">
        <v>1985</v>
      </c>
      <c r="J2" s="198">
        <v>1986</v>
      </c>
      <c r="K2" s="198">
        <v>1987</v>
      </c>
      <c r="L2" s="198">
        <v>1988</v>
      </c>
      <c r="M2" s="198">
        <v>1989</v>
      </c>
      <c r="N2" s="198">
        <v>1990</v>
      </c>
      <c r="O2" s="198">
        <v>1991</v>
      </c>
      <c r="P2" s="198">
        <v>1992</v>
      </c>
      <c r="Q2" s="198">
        <v>1993</v>
      </c>
      <c r="R2" s="198">
        <v>1994</v>
      </c>
      <c r="S2" s="198">
        <v>1995</v>
      </c>
      <c r="T2" s="198">
        <v>1996</v>
      </c>
      <c r="U2" s="198">
        <v>1997</v>
      </c>
      <c r="V2" s="198">
        <v>1998</v>
      </c>
      <c r="W2" s="198">
        <v>1999</v>
      </c>
      <c r="X2" s="198">
        <v>2000</v>
      </c>
      <c r="Y2" s="198">
        <v>2001</v>
      </c>
      <c r="Z2" s="198">
        <v>2002</v>
      </c>
      <c r="AA2" s="198">
        <v>2003</v>
      </c>
      <c r="AB2" s="198">
        <v>2004</v>
      </c>
      <c r="AC2" s="198">
        <v>2005</v>
      </c>
      <c r="AD2" s="198">
        <v>2006</v>
      </c>
      <c r="AE2" s="198">
        <v>2007</v>
      </c>
      <c r="AF2" s="198">
        <v>2008</v>
      </c>
      <c r="AG2" s="198">
        <v>2009</v>
      </c>
      <c r="AH2" s="198">
        <v>2010</v>
      </c>
      <c r="AI2" s="258">
        <v>2011</v>
      </c>
      <c r="AJ2" s="258">
        <v>2012</v>
      </c>
      <c r="AK2" s="258">
        <v>2013</v>
      </c>
      <c r="AL2" s="258">
        <v>2014</v>
      </c>
      <c r="AM2" s="258">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5"/>
      <c r="B3" s="26" t="s">
        <v>71</v>
      </c>
      <c r="C3" s="26" t="s">
        <v>72</v>
      </c>
      <c r="D3" s="26" t="s">
        <v>73</v>
      </c>
      <c r="E3" s="26" t="s">
        <v>74</v>
      </c>
      <c r="F3" s="26" t="s">
        <v>75</v>
      </c>
      <c r="G3" s="26" t="s">
        <v>76</v>
      </c>
      <c r="H3" s="26" t="s">
        <v>77</v>
      </c>
      <c r="I3" s="26" t="s">
        <v>78</v>
      </c>
      <c r="J3" s="26" t="s">
        <v>79</v>
      </c>
      <c r="K3" s="26" t="s">
        <v>80</v>
      </c>
      <c r="L3" s="26" t="s">
        <v>81</v>
      </c>
      <c r="M3" s="26" t="s">
        <v>82</v>
      </c>
      <c r="N3" s="26" t="s">
        <v>83</v>
      </c>
      <c r="O3" s="26" t="s">
        <v>84</v>
      </c>
      <c r="P3" s="26" t="s">
        <v>85</v>
      </c>
      <c r="Q3" s="26" t="s">
        <v>86</v>
      </c>
      <c r="R3" s="26" t="s">
        <v>87</v>
      </c>
      <c r="S3" s="26" t="s">
        <v>88</v>
      </c>
      <c r="T3" s="26" t="s">
        <v>89</v>
      </c>
      <c r="U3" s="26" t="s">
        <v>90</v>
      </c>
      <c r="V3" s="26" t="s">
        <v>91</v>
      </c>
      <c r="W3" s="26" t="s">
        <v>92</v>
      </c>
      <c r="X3" s="26" t="s">
        <v>93</v>
      </c>
      <c r="Y3" s="26" t="s">
        <v>94</v>
      </c>
      <c r="Z3" s="26" t="s">
        <v>95</v>
      </c>
      <c r="AA3" s="26" t="s">
        <v>96</v>
      </c>
      <c r="AB3" s="26" t="s">
        <v>97</v>
      </c>
      <c r="AC3" s="26" t="s">
        <v>98</v>
      </c>
      <c r="AD3" s="26" t="s">
        <v>99</v>
      </c>
      <c r="AE3" s="26" t="s">
        <v>100</v>
      </c>
      <c r="AF3" s="26" t="s">
        <v>101</v>
      </c>
      <c r="AG3" s="26" t="s">
        <v>102</v>
      </c>
      <c r="AH3" s="26" t="s">
        <v>103</v>
      </c>
      <c r="AI3" s="26" t="s">
        <v>163</v>
      </c>
      <c r="AJ3" s="26" t="s">
        <v>168</v>
      </c>
      <c r="AK3" s="26" t="s">
        <v>169</v>
      </c>
      <c r="AL3" s="26" t="s">
        <v>170</v>
      </c>
      <c r="AM3" s="2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7">
        <v>43435</v>
      </c>
      <c r="B4" s="163"/>
      <c r="C4" s="163"/>
      <c r="D4" s="159">
        <v>19</v>
      </c>
      <c r="E4" s="11">
        <v>19.465</v>
      </c>
      <c r="F4" s="11">
        <v>19.021000000000001</v>
      </c>
      <c r="G4" s="11">
        <v>19.001000000000001</v>
      </c>
      <c r="H4" s="220">
        <v>19.597999999999999</v>
      </c>
      <c r="I4" s="220">
        <v>19</v>
      </c>
      <c r="J4" s="220">
        <v>19</v>
      </c>
      <c r="K4" s="220">
        <v>18.998999999999999</v>
      </c>
      <c r="L4" s="220">
        <v>19</v>
      </c>
      <c r="M4" s="220">
        <v>18.998999999999999</v>
      </c>
      <c r="N4" s="220">
        <v>19</v>
      </c>
      <c r="O4" s="220">
        <v>19.010999999999999</v>
      </c>
      <c r="P4" s="220">
        <v>18.998999999999999</v>
      </c>
      <c r="Q4" s="220">
        <v>18.998999999999999</v>
      </c>
      <c r="R4" s="220">
        <v>19</v>
      </c>
      <c r="S4" s="220">
        <v>18.998999999999999</v>
      </c>
      <c r="T4" s="220">
        <v>18.998000000000001</v>
      </c>
      <c r="U4" s="220">
        <v>19</v>
      </c>
      <c r="V4" s="220">
        <v>18.998999999999999</v>
      </c>
      <c r="W4" s="220">
        <v>19.003</v>
      </c>
      <c r="X4" s="220">
        <v>19</v>
      </c>
      <c r="Y4" s="220">
        <v>18.998000000000001</v>
      </c>
      <c r="Z4" s="220">
        <v>19</v>
      </c>
      <c r="AA4" s="220">
        <v>18.997</v>
      </c>
      <c r="AB4" s="220">
        <v>18.998999999999999</v>
      </c>
      <c r="AC4" s="220">
        <v>19</v>
      </c>
      <c r="AD4" s="220">
        <v>19</v>
      </c>
      <c r="AE4" s="220">
        <v>19.015000000000001</v>
      </c>
      <c r="AF4" s="220">
        <v>19</v>
      </c>
      <c r="AG4" s="220">
        <v>19</v>
      </c>
      <c r="AH4" s="220">
        <v>18.998999999999999</v>
      </c>
      <c r="AI4" s="173">
        <v>20.189</v>
      </c>
      <c r="AJ4" s="173">
        <v>18.998999999999999</v>
      </c>
      <c r="AK4" s="173">
        <v>19</v>
      </c>
      <c r="AL4" s="173">
        <v>18.998999999999999</v>
      </c>
      <c r="AM4" s="173">
        <v>19.001999999999999</v>
      </c>
      <c r="AN4" s="173"/>
      <c r="AO4" s="173"/>
      <c r="AP4" s="173"/>
      <c r="AQ4" s="173"/>
      <c r="AR4" s="173"/>
      <c r="AS4" s="173"/>
      <c r="AT4" s="173"/>
      <c r="AU4" s="173"/>
      <c r="AV4" s="173"/>
      <c r="AW4" s="173"/>
      <c r="AX4" s="173"/>
      <c r="AY4" s="173"/>
    </row>
    <row r="5" spans="1:54" ht="15" x14ac:dyDescent="0.25">
      <c r="A5" s="187">
        <v>43466</v>
      </c>
      <c r="B5" s="163"/>
      <c r="C5" s="163"/>
      <c r="D5" s="159">
        <v>16</v>
      </c>
      <c r="E5" s="11">
        <v>18.591999999999999</v>
      </c>
      <c r="F5" s="11">
        <v>16.074000000000002</v>
      </c>
      <c r="G5" s="11">
        <v>16.035</v>
      </c>
      <c r="H5" s="10">
        <v>18.216000000000001</v>
      </c>
      <c r="I5" s="10">
        <v>16.004999999999999</v>
      </c>
      <c r="J5" s="10">
        <v>15.997</v>
      </c>
      <c r="K5" s="10">
        <v>15.994</v>
      </c>
      <c r="L5" s="10">
        <v>16</v>
      </c>
      <c r="M5" s="10">
        <v>15.997999999999999</v>
      </c>
      <c r="N5" s="10">
        <v>16.02</v>
      </c>
      <c r="O5" s="10">
        <v>16.012</v>
      </c>
      <c r="P5" s="10">
        <v>15.993</v>
      </c>
      <c r="Q5" s="10">
        <v>16.263000000000002</v>
      </c>
      <c r="R5" s="10">
        <v>15.997</v>
      </c>
      <c r="S5" s="10">
        <v>15.997</v>
      </c>
      <c r="T5" s="10">
        <v>15.996</v>
      </c>
      <c r="U5" s="10">
        <v>16.013000000000002</v>
      </c>
      <c r="V5" s="10">
        <v>15.997999999999999</v>
      </c>
      <c r="W5" s="10">
        <v>17.457000000000001</v>
      </c>
      <c r="X5" s="10">
        <v>18.54</v>
      </c>
      <c r="Y5" s="10">
        <v>15.997</v>
      </c>
      <c r="Z5" s="10">
        <v>15.999000000000001</v>
      </c>
      <c r="AA5" s="10">
        <v>15.999000000000001</v>
      </c>
      <c r="AB5" s="10">
        <v>15.997999999999999</v>
      </c>
      <c r="AC5" s="10">
        <v>19.452000000000002</v>
      </c>
      <c r="AD5" s="10">
        <v>16</v>
      </c>
      <c r="AE5" s="10">
        <v>17.213000000000001</v>
      </c>
      <c r="AF5" s="10">
        <v>15.999000000000001</v>
      </c>
      <c r="AG5" s="10">
        <v>15.999000000000001</v>
      </c>
      <c r="AH5" s="10">
        <v>15.994999999999999</v>
      </c>
      <c r="AI5" s="173">
        <v>17.75</v>
      </c>
      <c r="AJ5" s="173">
        <v>16.382000000000001</v>
      </c>
      <c r="AK5" s="173">
        <v>16.012</v>
      </c>
      <c r="AL5" s="173">
        <v>15.997</v>
      </c>
      <c r="AM5" s="173">
        <v>16.024000000000001</v>
      </c>
      <c r="AN5" s="173"/>
      <c r="AO5" s="173"/>
      <c r="AP5" s="173"/>
      <c r="AQ5" s="173"/>
      <c r="AR5" s="173"/>
      <c r="AS5" s="173"/>
      <c r="AT5" s="173"/>
      <c r="AU5" s="173"/>
      <c r="AV5" s="173"/>
      <c r="AW5" s="173"/>
      <c r="AX5" s="173"/>
      <c r="AY5" s="173"/>
    </row>
    <row r="6" spans="1:54" ht="15" x14ac:dyDescent="0.25">
      <c r="A6" s="187">
        <v>43497</v>
      </c>
      <c r="B6" s="163"/>
      <c r="C6" s="163"/>
      <c r="D6" s="159">
        <v>15</v>
      </c>
      <c r="E6" s="11">
        <v>17.231999999999999</v>
      </c>
      <c r="F6" s="11">
        <v>14.378</v>
      </c>
      <c r="G6" s="11">
        <v>14.499000000000001</v>
      </c>
      <c r="H6" s="10">
        <v>14.667999999999999</v>
      </c>
      <c r="I6" s="10">
        <v>14.417999999999999</v>
      </c>
      <c r="J6" s="10">
        <v>25.193000000000001</v>
      </c>
      <c r="K6" s="10">
        <v>16.751000000000001</v>
      </c>
      <c r="L6" s="10">
        <v>13.753</v>
      </c>
      <c r="M6" s="10">
        <v>13.971</v>
      </c>
      <c r="N6" s="10">
        <v>15.553000000000001</v>
      </c>
      <c r="O6" s="10">
        <v>15.18</v>
      </c>
      <c r="P6" s="10">
        <v>14.178000000000001</v>
      </c>
      <c r="Q6" s="10">
        <v>15.813000000000001</v>
      </c>
      <c r="R6" s="10">
        <v>13.868</v>
      </c>
      <c r="S6" s="10">
        <v>17.507000000000001</v>
      </c>
      <c r="T6" s="10">
        <v>16.489000000000001</v>
      </c>
      <c r="U6" s="10">
        <v>13.771000000000001</v>
      </c>
      <c r="V6" s="10">
        <v>15</v>
      </c>
      <c r="W6" s="10">
        <v>19.667999999999999</v>
      </c>
      <c r="X6" s="10">
        <v>20.951000000000001</v>
      </c>
      <c r="Y6" s="10">
        <v>16.654</v>
      </c>
      <c r="Z6" s="10">
        <v>13.878</v>
      </c>
      <c r="AA6" s="10">
        <v>17.613</v>
      </c>
      <c r="AB6" s="10">
        <v>13.987</v>
      </c>
      <c r="AC6" s="10">
        <v>17.515000000000001</v>
      </c>
      <c r="AD6" s="10">
        <v>13.819000000000001</v>
      </c>
      <c r="AE6" s="10">
        <v>17.693999999999999</v>
      </c>
      <c r="AF6" s="10">
        <v>13.757999999999999</v>
      </c>
      <c r="AG6" s="10">
        <v>14.664999999999999</v>
      </c>
      <c r="AH6" s="10">
        <v>13.747</v>
      </c>
      <c r="AI6" s="173">
        <v>15.353999999999999</v>
      </c>
      <c r="AJ6" s="173">
        <v>14.744999999999999</v>
      </c>
      <c r="AK6" s="173">
        <v>13.926</v>
      </c>
      <c r="AL6" s="173">
        <v>16.027999999999999</v>
      </c>
      <c r="AM6" s="173">
        <v>17.048999999999999</v>
      </c>
      <c r="AN6" s="173"/>
      <c r="AO6" s="173"/>
      <c r="AP6" s="173"/>
      <c r="AQ6" s="173"/>
      <c r="AR6" s="173"/>
      <c r="AS6" s="173"/>
      <c r="AT6" s="173"/>
      <c r="AU6" s="173"/>
      <c r="AV6" s="173"/>
      <c r="AW6" s="173"/>
      <c r="AX6" s="173"/>
      <c r="AY6" s="173"/>
    </row>
    <row r="7" spans="1:54" ht="15" x14ac:dyDescent="0.25">
      <c r="A7" s="187">
        <v>43525</v>
      </c>
      <c r="B7" s="163"/>
      <c r="C7" s="163"/>
      <c r="D7" s="159">
        <v>28</v>
      </c>
      <c r="E7" s="11">
        <v>20.873000000000001</v>
      </c>
      <c r="F7" s="11">
        <v>26.859000000000002</v>
      </c>
      <c r="G7" s="11">
        <v>28</v>
      </c>
      <c r="H7" s="10">
        <v>15.646000000000001</v>
      </c>
      <c r="I7" s="10">
        <v>26.029</v>
      </c>
      <c r="J7" s="10">
        <v>48.792000000000002</v>
      </c>
      <c r="K7" s="10">
        <v>23.004999999999999</v>
      </c>
      <c r="L7" s="10">
        <v>22.346</v>
      </c>
      <c r="M7" s="10">
        <v>41.511000000000003</v>
      </c>
      <c r="N7" s="10">
        <v>29.303999999999998</v>
      </c>
      <c r="O7" s="10">
        <v>24.352</v>
      </c>
      <c r="P7" s="10">
        <v>24.344000000000001</v>
      </c>
      <c r="Q7" s="10">
        <v>30.579000000000001</v>
      </c>
      <c r="R7" s="10">
        <v>30.094000000000001</v>
      </c>
      <c r="S7" s="10">
        <v>44.965000000000003</v>
      </c>
      <c r="T7" s="10">
        <v>27.927</v>
      </c>
      <c r="U7" s="10">
        <v>30.975000000000001</v>
      </c>
      <c r="V7" s="10">
        <v>29.146999999999998</v>
      </c>
      <c r="W7" s="10">
        <v>29.181000000000001</v>
      </c>
      <c r="X7" s="10">
        <v>26.27</v>
      </c>
      <c r="Y7" s="10">
        <v>28.88</v>
      </c>
      <c r="Z7" s="10">
        <v>18.654</v>
      </c>
      <c r="AA7" s="10">
        <v>28.460999999999999</v>
      </c>
      <c r="AB7" s="10">
        <v>43.469000000000001</v>
      </c>
      <c r="AC7" s="10">
        <v>20.882999999999999</v>
      </c>
      <c r="AD7" s="10">
        <v>23.234000000000002</v>
      </c>
      <c r="AE7" s="10">
        <v>43.88</v>
      </c>
      <c r="AF7" s="10">
        <v>14.332000000000001</v>
      </c>
      <c r="AG7" s="10">
        <v>38.448999999999998</v>
      </c>
      <c r="AH7" s="10">
        <v>18.370999999999999</v>
      </c>
      <c r="AI7" s="173">
        <v>30.367000000000001</v>
      </c>
      <c r="AJ7" s="173">
        <v>34.548000000000002</v>
      </c>
      <c r="AK7" s="173">
        <v>23.079000000000001</v>
      </c>
      <c r="AL7" s="173">
        <v>19.628</v>
      </c>
      <c r="AM7" s="173">
        <v>32.773000000000003</v>
      </c>
      <c r="AN7" s="173"/>
      <c r="AO7" s="173"/>
      <c r="AP7" s="173"/>
      <c r="AQ7" s="173"/>
      <c r="AR7" s="173"/>
      <c r="AS7" s="173"/>
      <c r="AT7" s="173"/>
      <c r="AU7" s="173"/>
      <c r="AV7" s="173"/>
      <c r="AW7" s="173"/>
      <c r="AX7" s="173"/>
      <c r="AY7" s="173"/>
    </row>
    <row r="8" spans="1:54" ht="15" x14ac:dyDescent="0.25">
      <c r="A8" s="187">
        <v>43556</v>
      </c>
      <c r="B8" s="163"/>
      <c r="C8" s="163"/>
      <c r="D8" s="159">
        <v>57</v>
      </c>
      <c r="E8" s="11">
        <v>51.737000000000002</v>
      </c>
      <c r="F8" s="11">
        <v>48.966000000000001</v>
      </c>
      <c r="G8" s="11">
        <v>31.021000000000001</v>
      </c>
      <c r="H8" s="10">
        <v>36.869999999999997</v>
      </c>
      <c r="I8" s="10">
        <v>68.731999999999999</v>
      </c>
      <c r="J8" s="10">
        <v>78.494</v>
      </c>
      <c r="K8" s="10">
        <v>52.978999999999999</v>
      </c>
      <c r="L8" s="10">
        <v>63.262</v>
      </c>
      <c r="M8" s="10">
        <v>97.93</v>
      </c>
      <c r="N8" s="10">
        <v>66.116</v>
      </c>
      <c r="O8" s="10">
        <v>46.072000000000003</v>
      </c>
      <c r="P8" s="10">
        <v>61.587000000000003</v>
      </c>
      <c r="Q8" s="10">
        <v>87.781999999999996</v>
      </c>
      <c r="R8" s="10">
        <v>54.665999999999997</v>
      </c>
      <c r="S8" s="10">
        <v>56.988</v>
      </c>
      <c r="T8" s="10">
        <v>76.319000000000003</v>
      </c>
      <c r="U8" s="10">
        <v>65.435000000000002</v>
      </c>
      <c r="V8" s="10">
        <v>47.374000000000002</v>
      </c>
      <c r="W8" s="10">
        <v>39.883000000000003</v>
      </c>
      <c r="X8" s="10">
        <v>76.783000000000001</v>
      </c>
      <c r="Y8" s="10">
        <v>61.865000000000002</v>
      </c>
      <c r="Z8" s="10">
        <v>49.82</v>
      </c>
      <c r="AA8" s="10">
        <v>50.155999999999999</v>
      </c>
      <c r="AB8" s="10">
        <v>88.07</v>
      </c>
      <c r="AC8" s="10">
        <v>55.433</v>
      </c>
      <c r="AD8" s="10">
        <v>75.090999999999994</v>
      </c>
      <c r="AE8" s="10">
        <v>57.95</v>
      </c>
      <c r="AF8" s="10">
        <v>55.027000000000001</v>
      </c>
      <c r="AG8" s="10">
        <v>71.403999999999996</v>
      </c>
      <c r="AH8" s="10">
        <v>57</v>
      </c>
      <c r="AI8" s="173">
        <v>71.521000000000001</v>
      </c>
      <c r="AJ8" s="173">
        <v>76.852999999999994</v>
      </c>
      <c r="AK8" s="173">
        <v>56.183</v>
      </c>
      <c r="AL8" s="173">
        <v>40.506</v>
      </c>
      <c r="AM8" s="173">
        <v>51.555</v>
      </c>
      <c r="AN8" s="173"/>
      <c r="AO8" s="173"/>
      <c r="AP8" s="173"/>
      <c r="AQ8" s="173"/>
      <c r="AR8" s="173"/>
      <c r="AS8" s="173"/>
      <c r="AT8" s="173"/>
      <c r="AU8" s="173"/>
      <c r="AV8" s="173"/>
      <c r="AW8" s="173"/>
      <c r="AX8" s="173"/>
      <c r="AY8" s="173"/>
    </row>
    <row r="9" spans="1:54" ht="15" x14ac:dyDescent="0.25">
      <c r="A9" s="187">
        <v>43586</v>
      </c>
      <c r="B9" s="163"/>
      <c r="C9" s="163"/>
      <c r="D9" s="159">
        <v>160</v>
      </c>
      <c r="E9" s="11">
        <v>110.408</v>
      </c>
      <c r="F9" s="11">
        <v>160</v>
      </c>
      <c r="G9" s="11">
        <v>104.303</v>
      </c>
      <c r="H9" s="10">
        <v>346.28500000000003</v>
      </c>
      <c r="I9" s="10">
        <v>248.154</v>
      </c>
      <c r="J9" s="10">
        <v>183.08199999999999</v>
      </c>
      <c r="K9" s="10">
        <v>164.46299999999999</v>
      </c>
      <c r="L9" s="10">
        <v>134.70400000000001</v>
      </c>
      <c r="M9" s="10">
        <v>161.33600000000001</v>
      </c>
      <c r="N9" s="10">
        <v>116.206</v>
      </c>
      <c r="O9" s="10">
        <v>108.422</v>
      </c>
      <c r="P9" s="10">
        <v>136.65</v>
      </c>
      <c r="Q9" s="10">
        <v>241.52199999999999</v>
      </c>
      <c r="R9" s="10">
        <v>144.547</v>
      </c>
      <c r="S9" s="10">
        <v>167.98699999999999</v>
      </c>
      <c r="T9" s="10">
        <v>283.71300000000002</v>
      </c>
      <c r="U9" s="10">
        <v>217.48599999999999</v>
      </c>
      <c r="V9" s="10">
        <v>121.19499999999999</v>
      </c>
      <c r="W9" s="10">
        <v>161.63300000000001</v>
      </c>
      <c r="X9" s="10">
        <v>223.53700000000001</v>
      </c>
      <c r="Y9" s="10">
        <v>224.506</v>
      </c>
      <c r="Z9" s="10">
        <v>66.319999999999993</v>
      </c>
      <c r="AA9" s="10">
        <v>121.676</v>
      </c>
      <c r="AB9" s="10">
        <v>171.27699999999999</v>
      </c>
      <c r="AC9" s="10">
        <v>198.06800000000001</v>
      </c>
      <c r="AD9" s="10">
        <v>160.517</v>
      </c>
      <c r="AE9" s="10">
        <v>137.167</v>
      </c>
      <c r="AF9" s="10">
        <v>254.13800000000001</v>
      </c>
      <c r="AG9" s="10">
        <v>270.137</v>
      </c>
      <c r="AH9" s="10">
        <v>103.6</v>
      </c>
      <c r="AI9" s="173">
        <v>144.054</v>
      </c>
      <c r="AJ9" s="173">
        <v>110.307</v>
      </c>
      <c r="AK9" s="173">
        <v>137.928</v>
      </c>
      <c r="AL9" s="173">
        <v>150.21899999999999</v>
      </c>
      <c r="AM9" s="173">
        <v>118.648</v>
      </c>
      <c r="AN9" s="173"/>
      <c r="AO9" s="173"/>
      <c r="AP9" s="173"/>
      <c r="AQ9" s="173"/>
      <c r="AR9" s="173"/>
      <c r="AS9" s="173"/>
      <c r="AT9" s="173"/>
      <c r="AU9" s="173"/>
      <c r="AV9" s="173"/>
      <c r="AW9" s="173"/>
      <c r="AX9" s="173"/>
      <c r="AY9" s="173"/>
    </row>
    <row r="10" spans="1:54" ht="15" x14ac:dyDescent="0.25">
      <c r="A10" s="187">
        <v>43617</v>
      </c>
      <c r="B10" s="163"/>
      <c r="C10" s="163"/>
      <c r="D10" s="159">
        <v>230</v>
      </c>
      <c r="E10" s="11">
        <v>135.13800000000001</v>
      </c>
      <c r="F10" s="11">
        <v>316.71699999999998</v>
      </c>
      <c r="G10" s="11">
        <v>298.71300000000002</v>
      </c>
      <c r="H10" s="10">
        <v>585.28499999999997</v>
      </c>
      <c r="I10" s="10">
        <v>309.53500000000003</v>
      </c>
      <c r="J10" s="10">
        <v>281.30700000000002</v>
      </c>
      <c r="K10" s="10">
        <v>173.596</v>
      </c>
      <c r="L10" s="10">
        <v>183.80099999999999</v>
      </c>
      <c r="M10" s="10">
        <v>141.79499999999999</v>
      </c>
      <c r="N10" s="10">
        <v>199.12200000000001</v>
      </c>
      <c r="O10" s="10">
        <v>230</v>
      </c>
      <c r="P10" s="10">
        <v>126.54</v>
      </c>
      <c r="Q10" s="10">
        <v>384.55900000000003</v>
      </c>
      <c r="R10" s="10">
        <v>167.11699999999999</v>
      </c>
      <c r="S10" s="10">
        <v>461.14299999999997</v>
      </c>
      <c r="T10" s="10">
        <v>312.80599999999998</v>
      </c>
      <c r="U10" s="10">
        <v>402.14400000000001</v>
      </c>
      <c r="V10" s="10">
        <v>151.631</v>
      </c>
      <c r="W10" s="10">
        <v>295.80900000000003</v>
      </c>
      <c r="X10" s="10">
        <v>215.48599999999999</v>
      </c>
      <c r="Y10" s="10">
        <v>190.001</v>
      </c>
      <c r="Z10" s="10">
        <v>61.817</v>
      </c>
      <c r="AA10" s="10">
        <v>182.95</v>
      </c>
      <c r="AB10" s="10">
        <v>124.541</v>
      </c>
      <c r="AC10" s="10">
        <v>242.62</v>
      </c>
      <c r="AD10" s="10">
        <v>186.03700000000001</v>
      </c>
      <c r="AE10" s="10">
        <v>131.33099999999999</v>
      </c>
      <c r="AF10" s="10">
        <v>559.38499999999999</v>
      </c>
      <c r="AG10" s="10">
        <v>303.78100000000001</v>
      </c>
      <c r="AH10" s="10">
        <v>267.452</v>
      </c>
      <c r="AI10" s="173">
        <v>409.32</v>
      </c>
      <c r="AJ10" s="173">
        <v>48.656999999999996</v>
      </c>
      <c r="AK10" s="173">
        <v>210.57</v>
      </c>
      <c r="AL10" s="173">
        <v>280.33800000000002</v>
      </c>
      <c r="AM10" s="173">
        <v>287.98</v>
      </c>
      <c r="AN10" s="173"/>
      <c r="AO10" s="173"/>
      <c r="AP10" s="173"/>
      <c r="AQ10" s="173"/>
      <c r="AR10" s="173"/>
      <c r="AS10" s="173"/>
      <c r="AT10" s="173"/>
      <c r="AU10" s="173"/>
      <c r="AV10" s="173"/>
      <c r="AW10" s="173"/>
      <c r="AX10" s="173"/>
      <c r="AY10" s="173"/>
    </row>
    <row r="11" spans="1:54" ht="15" x14ac:dyDescent="0.25">
      <c r="A11" s="187">
        <v>43647</v>
      </c>
      <c r="B11" s="163"/>
      <c r="C11" s="163"/>
      <c r="D11" s="159">
        <v>83</v>
      </c>
      <c r="E11" s="11">
        <v>49.743000000000002</v>
      </c>
      <c r="F11" s="11">
        <v>184.03</v>
      </c>
      <c r="G11" s="11">
        <v>188.191</v>
      </c>
      <c r="H11" s="10">
        <v>280.714</v>
      </c>
      <c r="I11" s="10">
        <v>97.507000000000005</v>
      </c>
      <c r="J11" s="10">
        <v>118.4</v>
      </c>
      <c r="K11" s="10">
        <v>58.22</v>
      </c>
      <c r="L11" s="10">
        <v>76.007999999999996</v>
      </c>
      <c r="M11" s="10">
        <v>58.42</v>
      </c>
      <c r="N11" s="10">
        <v>83</v>
      </c>
      <c r="O11" s="10">
        <v>114.32599999999999</v>
      </c>
      <c r="P11" s="10">
        <v>44.415999999999997</v>
      </c>
      <c r="Q11" s="10">
        <v>178.19499999999999</v>
      </c>
      <c r="R11" s="10">
        <v>52.128999999999998</v>
      </c>
      <c r="S11" s="10">
        <v>430.27600000000001</v>
      </c>
      <c r="T11" s="10">
        <v>123.664</v>
      </c>
      <c r="U11" s="10">
        <v>143.601</v>
      </c>
      <c r="V11" s="10">
        <v>74.956000000000003</v>
      </c>
      <c r="W11" s="10">
        <v>184.80600000000001</v>
      </c>
      <c r="X11" s="10">
        <v>60.765999999999998</v>
      </c>
      <c r="Y11" s="10">
        <v>55.972000000000001</v>
      </c>
      <c r="Z11" s="10">
        <v>22.52</v>
      </c>
      <c r="AA11" s="10">
        <v>52.142000000000003</v>
      </c>
      <c r="AB11" s="10">
        <v>44.283000000000001</v>
      </c>
      <c r="AC11" s="10">
        <v>99.180999999999997</v>
      </c>
      <c r="AD11" s="10">
        <v>68.736000000000004</v>
      </c>
      <c r="AE11" s="10">
        <v>46.572000000000003</v>
      </c>
      <c r="AF11" s="10">
        <v>261.79399999999998</v>
      </c>
      <c r="AG11" s="10">
        <v>155.84399999999999</v>
      </c>
      <c r="AH11" s="10">
        <v>81.611999999999995</v>
      </c>
      <c r="AI11" s="173">
        <v>201.98099999999999</v>
      </c>
      <c r="AJ11" s="173">
        <v>22.172000000000001</v>
      </c>
      <c r="AK11" s="173">
        <v>71.201999999999998</v>
      </c>
      <c r="AL11" s="173">
        <v>89.64</v>
      </c>
      <c r="AM11" s="173">
        <v>86.804000000000002</v>
      </c>
      <c r="AN11" s="173"/>
      <c r="AO11" s="173"/>
      <c r="AP11" s="173"/>
      <c r="AQ11" s="173"/>
      <c r="AR11" s="173"/>
      <c r="AS11" s="173"/>
      <c r="AT11" s="173"/>
      <c r="AU11" s="173"/>
      <c r="AV11" s="173"/>
      <c r="AW11" s="173"/>
      <c r="AX11" s="173"/>
      <c r="AY11" s="173"/>
    </row>
    <row r="12" spans="1:54" ht="15" x14ac:dyDescent="0.25">
      <c r="A12" s="187">
        <v>43678</v>
      </c>
      <c r="B12" s="163"/>
      <c r="C12" s="163"/>
      <c r="D12" s="159">
        <v>47</v>
      </c>
      <c r="E12" s="11">
        <v>31.303000000000001</v>
      </c>
      <c r="F12" s="11">
        <v>98.658000000000001</v>
      </c>
      <c r="G12" s="11">
        <v>76.885999999999996</v>
      </c>
      <c r="H12" s="10">
        <v>114.56</v>
      </c>
      <c r="I12" s="10">
        <v>48.122999999999998</v>
      </c>
      <c r="J12" s="10">
        <v>50.956000000000003</v>
      </c>
      <c r="K12" s="10">
        <v>38.887</v>
      </c>
      <c r="L12" s="10">
        <v>41.816000000000003</v>
      </c>
      <c r="M12" s="10">
        <v>47</v>
      </c>
      <c r="N12" s="10">
        <v>41.917000000000002</v>
      </c>
      <c r="O12" s="10">
        <v>51.433</v>
      </c>
      <c r="P12" s="10">
        <v>43.255000000000003</v>
      </c>
      <c r="Q12" s="10">
        <v>64.046999999999997</v>
      </c>
      <c r="R12" s="10">
        <v>32.698999999999998</v>
      </c>
      <c r="S12" s="10">
        <v>124.724</v>
      </c>
      <c r="T12" s="10">
        <v>51.281999999999996</v>
      </c>
      <c r="U12" s="10">
        <v>67.834999999999994</v>
      </c>
      <c r="V12" s="10">
        <v>37.865000000000002</v>
      </c>
      <c r="W12" s="10">
        <v>79.349000000000004</v>
      </c>
      <c r="X12" s="10">
        <v>45.076999999999998</v>
      </c>
      <c r="Y12" s="10">
        <v>44.985999999999997</v>
      </c>
      <c r="Z12" s="10">
        <v>17.742999999999999</v>
      </c>
      <c r="AA12" s="10">
        <v>35.165999999999997</v>
      </c>
      <c r="AB12" s="10">
        <v>31.2</v>
      </c>
      <c r="AC12" s="10">
        <v>50.749000000000002</v>
      </c>
      <c r="AD12" s="10">
        <v>50.158000000000001</v>
      </c>
      <c r="AE12" s="10">
        <v>38.332000000000001</v>
      </c>
      <c r="AF12" s="10">
        <v>89.141999999999996</v>
      </c>
      <c r="AG12" s="10">
        <v>57.597999999999999</v>
      </c>
      <c r="AH12" s="10">
        <v>46.558</v>
      </c>
      <c r="AI12" s="173">
        <v>65.319999999999993</v>
      </c>
      <c r="AJ12" s="173">
        <v>22.084</v>
      </c>
      <c r="AK12" s="173">
        <v>46.712000000000003</v>
      </c>
      <c r="AL12" s="173">
        <v>48.042999999999999</v>
      </c>
      <c r="AM12" s="173">
        <v>39.340000000000003</v>
      </c>
      <c r="AN12" s="173"/>
      <c r="AO12" s="173"/>
      <c r="AP12" s="173"/>
      <c r="AQ12" s="173"/>
      <c r="AR12" s="173"/>
      <c r="AS12" s="173"/>
      <c r="AT12" s="173"/>
      <c r="AU12" s="173"/>
      <c r="AV12" s="173"/>
      <c r="AW12" s="173"/>
      <c r="AX12" s="173"/>
      <c r="AY12" s="173"/>
    </row>
    <row r="13" spans="1:54" ht="15" x14ac:dyDescent="0.25">
      <c r="A13" s="187">
        <v>43709</v>
      </c>
      <c r="B13" s="163"/>
      <c r="C13" s="163"/>
      <c r="D13" s="159">
        <v>35</v>
      </c>
      <c r="E13" s="11">
        <v>23.597000000000001</v>
      </c>
      <c r="F13" s="11">
        <v>72.808999999999997</v>
      </c>
      <c r="G13" s="11">
        <v>35.432000000000002</v>
      </c>
      <c r="H13" s="10">
        <v>59.499000000000002</v>
      </c>
      <c r="I13" s="10">
        <v>45.802</v>
      </c>
      <c r="J13" s="10">
        <v>49.453000000000003</v>
      </c>
      <c r="K13" s="10">
        <v>29.937999999999999</v>
      </c>
      <c r="L13" s="10">
        <v>36.555999999999997</v>
      </c>
      <c r="M13" s="10">
        <v>29.209</v>
      </c>
      <c r="N13" s="10">
        <v>30.439</v>
      </c>
      <c r="O13" s="10">
        <v>29.561</v>
      </c>
      <c r="P13" s="10">
        <v>35</v>
      </c>
      <c r="Q13" s="10">
        <v>49.805</v>
      </c>
      <c r="R13" s="10">
        <v>28.298999999999999</v>
      </c>
      <c r="S13" s="10">
        <v>55.488</v>
      </c>
      <c r="T13" s="10">
        <v>35.234999999999999</v>
      </c>
      <c r="U13" s="10">
        <v>47.268000000000001</v>
      </c>
      <c r="V13" s="10">
        <v>24.173999999999999</v>
      </c>
      <c r="W13" s="10">
        <v>40.167000000000002</v>
      </c>
      <c r="X13" s="10">
        <v>32.905000000000001</v>
      </c>
      <c r="Y13" s="10">
        <v>28.295999999999999</v>
      </c>
      <c r="Z13" s="10">
        <v>17.405000000000001</v>
      </c>
      <c r="AA13" s="10">
        <v>48.887999999999998</v>
      </c>
      <c r="AB13" s="10">
        <v>29.282</v>
      </c>
      <c r="AC13" s="10">
        <v>31.010999999999999</v>
      </c>
      <c r="AD13" s="10">
        <v>33.545999999999999</v>
      </c>
      <c r="AE13" s="10">
        <v>34.348999999999997</v>
      </c>
      <c r="AF13" s="10">
        <v>46.201999999999998</v>
      </c>
      <c r="AG13" s="10">
        <v>35.472000000000001</v>
      </c>
      <c r="AH13" s="10">
        <v>26.89</v>
      </c>
      <c r="AI13" s="173">
        <v>35.975999999999999</v>
      </c>
      <c r="AJ13" s="173">
        <v>17.981999999999999</v>
      </c>
      <c r="AK13" s="173">
        <v>56.911999999999999</v>
      </c>
      <c r="AL13" s="173">
        <v>40.042999999999999</v>
      </c>
      <c r="AM13" s="173">
        <v>29.195</v>
      </c>
      <c r="AN13" s="173"/>
      <c r="AO13" s="173"/>
      <c r="AP13" s="173"/>
      <c r="AQ13" s="173"/>
      <c r="AR13" s="173"/>
      <c r="AS13" s="173"/>
      <c r="AT13" s="173"/>
      <c r="AU13" s="173"/>
      <c r="AV13" s="173"/>
      <c r="AW13" s="173"/>
      <c r="AX13" s="173"/>
      <c r="AY13" s="173"/>
    </row>
    <row r="14" spans="1:54" ht="15" x14ac:dyDescent="0.25">
      <c r="A14" s="187">
        <v>43739</v>
      </c>
      <c r="B14" s="163"/>
      <c r="C14" s="163"/>
      <c r="D14" s="159">
        <v>36.979999999999997</v>
      </c>
      <c r="E14" s="11">
        <v>26.478000000000002</v>
      </c>
      <c r="F14" s="11">
        <v>50.421999999999997</v>
      </c>
      <c r="G14" s="11">
        <v>33.01</v>
      </c>
      <c r="H14" s="10">
        <v>55.808</v>
      </c>
      <c r="I14" s="10">
        <v>79.870999999999995</v>
      </c>
      <c r="J14" s="10">
        <v>62.404000000000003</v>
      </c>
      <c r="K14" s="10">
        <v>25.905999999999999</v>
      </c>
      <c r="L14" s="10">
        <v>31.106999999999999</v>
      </c>
      <c r="M14" s="10">
        <v>30.574000000000002</v>
      </c>
      <c r="N14" s="10">
        <v>50.887</v>
      </c>
      <c r="O14" s="10">
        <v>27.535</v>
      </c>
      <c r="P14" s="10">
        <v>25.154</v>
      </c>
      <c r="Q14" s="10">
        <v>46.780999999999999</v>
      </c>
      <c r="R14" s="10">
        <v>27.92</v>
      </c>
      <c r="S14" s="10">
        <v>56.156999999999996</v>
      </c>
      <c r="T14" s="10">
        <v>45.813000000000002</v>
      </c>
      <c r="U14" s="10">
        <v>56.719000000000001</v>
      </c>
      <c r="V14" s="10">
        <v>33.017000000000003</v>
      </c>
      <c r="W14" s="10">
        <v>35.283999999999999</v>
      </c>
      <c r="X14" s="10">
        <v>30.695</v>
      </c>
      <c r="Y14" s="10">
        <v>27.632000000000001</v>
      </c>
      <c r="Z14" s="10">
        <v>27.736000000000001</v>
      </c>
      <c r="AA14" s="10">
        <v>34.390999999999998</v>
      </c>
      <c r="AB14" s="10">
        <v>31.568000000000001</v>
      </c>
      <c r="AC14" s="10">
        <v>48.110999999999997</v>
      </c>
      <c r="AD14" s="10">
        <v>60.499000000000002</v>
      </c>
      <c r="AE14" s="10">
        <v>36.079000000000001</v>
      </c>
      <c r="AF14" s="10">
        <v>43.825000000000003</v>
      </c>
      <c r="AG14" s="10">
        <v>38.25</v>
      </c>
      <c r="AH14" s="10">
        <v>29.777999999999999</v>
      </c>
      <c r="AI14" s="173">
        <v>38.441000000000003</v>
      </c>
      <c r="AJ14" s="173">
        <v>18.515999999999998</v>
      </c>
      <c r="AK14" s="173">
        <v>56.21</v>
      </c>
      <c r="AL14" s="173">
        <v>56.603999999999999</v>
      </c>
      <c r="AM14" s="173">
        <v>27.443000000000001</v>
      </c>
      <c r="AN14" s="173"/>
      <c r="AO14" s="173"/>
      <c r="AP14" s="173"/>
      <c r="AQ14" s="173"/>
      <c r="AR14" s="173"/>
      <c r="AS14" s="173"/>
      <c r="AT14" s="173"/>
      <c r="AU14" s="173"/>
      <c r="AV14" s="173"/>
      <c r="AW14" s="173"/>
      <c r="AX14" s="173"/>
      <c r="AY14" s="173"/>
    </row>
    <row r="15" spans="1:54" ht="15" x14ac:dyDescent="0.25">
      <c r="A15" s="187">
        <v>43770</v>
      </c>
      <c r="B15" s="163"/>
      <c r="C15" s="163"/>
      <c r="D15" s="159">
        <v>31.75</v>
      </c>
      <c r="E15" s="11">
        <v>24.475000000000001</v>
      </c>
      <c r="F15" s="11">
        <v>34.728000000000002</v>
      </c>
      <c r="G15" s="11">
        <v>28.132999999999999</v>
      </c>
      <c r="H15" s="10">
        <v>45.289000000000001</v>
      </c>
      <c r="I15" s="10">
        <v>45.267000000000003</v>
      </c>
      <c r="J15" s="10">
        <v>42.543999999999997</v>
      </c>
      <c r="K15" s="10">
        <v>25.036999999999999</v>
      </c>
      <c r="L15" s="10">
        <v>23.797000000000001</v>
      </c>
      <c r="M15" s="10">
        <v>24.443999999999999</v>
      </c>
      <c r="N15" s="10">
        <v>42.829000000000001</v>
      </c>
      <c r="O15" s="10">
        <v>25.439</v>
      </c>
      <c r="P15" s="10">
        <v>20.963000000000001</v>
      </c>
      <c r="Q15" s="10">
        <v>36.261000000000003</v>
      </c>
      <c r="R15" s="10">
        <v>25.768000000000001</v>
      </c>
      <c r="S15" s="10">
        <v>42.308</v>
      </c>
      <c r="T15" s="10">
        <v>34.713999999999999</v>
      </c>
      <c r="U15" s="10">
        <v>39.276000000000003</v>
      </c>
      <c r="V15" s="10">
        <v>27.783999999999999</v>
      </c>
      <c r="W15" s="10">
        <v>28.231000000000002</v>
      </c>
      <c r="X15" s="10">
        <v>26.667000000000002</v>
      </c>
      <c r="Y15" s="10">
        <v>27.303999999999998</v>
      </c>
      <c r="Z15" s="10">
        <v>16.8</v>
      </c>
      <c r="AA15" s="10">
        <v>24.047000000000001</v>
      </c>
      <c r="AB15" s="10">
        <v>27.21</v>
      </c>
      <c r="AC15" s="10">
        <v>36.155999999999999</v>
      </c>
      <c r="AD15" s="10">
        <v>40.091999999999999</v>
      </c>
      <c r="AE15" s="10">
        <v>26.451000000000001</v>
      </c>
      <c r="AF15" s="10">
        <v>37.905999999999999</v>
      </c>
      <c r="AG15" s="10">
        <v>35.11</v>
      </c>
      <c r="AH15" s="10">
        <v>29.292999999999999</v>
      </c>
      <c r="AI15" s="173">
        <v>31.923999999999999</v>
      </c>
      <c r="AJ15" s="173">
        <v>15.531000000000001</v>
      </c>
      <c r="AK15" s="173">
        <v>33.899000000000001</v>
      </c>
      <c r="AL15" s="173">
        <v>34.335000000000001</v>
      </c>
      <c r="AM15" s="173">
        <v>25.748000000000001</v>
      </c>
      <c r="AN15" s="173"/>
      <c r="AO15" s="173"/>
      <c r="AP15" s="173"/>
      <c r="AQ15" s="173"/>
      <c r="AR15" s="173"/>
      <c r="AS15" s="173"/>
      <c r="AT15" s="173"/>
      <c r="AU15" s="173"/>
      <c r="AV15" s="173"/>
      <c r="AW15" s="173"/>
      <c r="AX15" s="173"/>
      <c r="AY15" s="173"/>
    </row>
    <row r="16" spans="1:54" ht="15" x14ac:dyDescent="0.25">
      <c r="A16" s="187">
        <v>43800</v>
      </c>
      <c r="B16" s="163"/>
      <c r="C16" s="163"/>
      <c r="D16" s="159">
        <v>27.74</v>
      </c>
      <c r="E16" s="11">
        <v>19.777000000000001</v>
      </c>
      <c r="F16" s="11">
        <v>30.678000000000001</v>
      </c>
      <c r="G16" s="11">
        <v>26.754000000000001</v>
      </c>
      <c r="H16" s="10">
        <v>39.15</v>
      </c>
      <c r="I16" s="10">
        <v>31.629000000000001</v>
      </c>
      <c r="J16" s="10">
        <v>31.817</v>
      </c>
      <c r="K16" s="10">
        <v>22.204000000000001</v>
      </c>
      <c r="L16" s="10">
        <v>21.669</v>
      </c>
      <c r="M16" s="10">
        <v>21.957000000000001</v>
      </c>
      <c r="N16" s="10">
        <v>30.239000000000001</v>
      </c>
      <c r="O16" s="10">
        <v>23.216999999999999</v>
      </c>
      <c r="P16" s="10">
        <v>19.347000000000001</v>
      </c>
      <c r="Q16" s="10">
        <v>31.459</v>
      </c>
      <c r="R16" s="10">
        <v>21.577000000000002</v>
      </c>
      <c r="S16" s="10">
        <v>38.682000000000002</v>
      </c>
      <c r="T16" s="10">
        <v>30.779</v>
      </c>
      <c r="U16" s="10">
        <v>32.073999999999998</v>
      </c>
      <c r="V16" s="10">
        <v>25.678999999999998</v>
      </c>
      <c r="W16" s="10">
        <v>25.920999999999999</v>
      </c>
      <c r="X16" s="10">
        <v>23.768999999999998</v>
      </c>
      <c r="Y16" s="10">
        <v>23.5</v>
      </c>
      <c r="Z16" s="10">
        <v>14.099</v>
      </c>
      <c r="AA16" s="10">
        <v>22.32</v>
      </c>
      <c r="AB16" s="10">
        <v>22.119</v>
      </c>
      <c r="AC16" s="10">
        <v>27.148</v>
      </c>
      <c r="AD16" s="10">
        <v>28.326000000000001</v>
      </c>
      <c r="AE16" s="10">
        <v>20.524000000000001</v>
      </c>
      <c r="AF16" s="10">
        <v>34.658000000000001</v>
      </c>
      <c r="AG16" s="10">
        <v>29.302</v>
      </c>
      <c r="AH16" s="10">
        <v>24.763000000000002</v>
      </c>
      <c r="AI16" s="173">
        <v>28.579000000000001</v>
      </c>
      <c r="AJ16" s="173">
        <v>14.465</v>
      </c>
      <c r="AK16" s="173">
        <v>26.727</v>
      </c>
      <c r="AL16" s="173">
        <v>26.556999999999999</v>
      </c>
      <c r="AM16" s="173">
        <v>24.213999999999999</v>
      </c>
      <c r="AN16" s="173"/>
      <c r="AO16" s="173"/>
      <c r="AP16" s="173"/>
      <c r="AQ16" s="173"/>
      <c r="AR16" s="173"/>
      <c r="AS16" s="173"/>
      <c r="AT16" s="173"/>
      <c r="AU16" s="173"/>
      <c r="AV16" s="173"/>
      <c r="AW16" s="173"/>
      <c r="AX16" s="173"/>
      <c r="AY16" s="173"/>
    </row>
    <row r="17" spans="1:51" ht="15" x14ac:dyDescent="0.25">
      <c r="A17" s="187">
        <v>43831</v>
      </c>
      <c r="B17" s="163"/>
      <c r="C17" s="163"/>
      <c r="D17" s="159">
        <v>26.51</v>
      </c>
      <c r="E17" s="11">
        <v>17.076000000000001</v>
      </c>
      <c r="F17" s="11">
        <v>27.497</v>
      </c>
      <c r="G17" s="11">
        <v>26.059000000000001</v>
      </c>
      <c r="H17" s="10">
        <v>35.014000000000003</v>
      </c>
      <c r="I17" s="10">
        <v>27.152000000000001</v>
      </c>
      <c r="J17" s="10">
        <v>26.42</v>
      </c>
      <c r="K17" s="10">
        <v>19.637</v>
      </c>
      <c r="L17" s="10">
        <v>19.405999999999999</v>
      </c>
      <c r="M17" s="10">
        <v>19.658999999999999</v>
      </c>
      <c r="N17" s="10">
        <v>23.957999999999998</v>
      </c>
      <c r="O17" s="10">
        <v>20.245999999999999</v>
      </c>
      <c r="P17" s="10">
        <v>17.635000000000002</v>
      </c>
      <c r="Q17" s="10">
        <v>28.158000000000001</v>
      </c>
      <c r="R17" s="10">
        <v>19.123000000000001</v>
      </c>
      <c r="S17" s="10">
        <v>33.637999999999998</v>
      </c>
      <c r="T17" s="10">
        <v>26.254999999999999</v>
      </c>
      <c r="U17" s="10">
        <v>28.748999999999999</v>
      </c>
      <c r="V17" s="10">
        <v>21.852</v>
      </c>
      <c r="W17" s="10">
        <v>25.146000000000001</v>
      </c>
      <c r="X17" s="10">
        <v>21.24</v>
      </c>
      <c r="Y17" s="10">
        <v>20.766999999999999</v>
      </c>
      <c r="Z17" s="10">
        <v>12.679</v>
      </c>
      <c r="AA17" s="10">
        <v>19.771000000000001</v>
      </c>
      <c r="AB17" s="10">
        <v>22.891999999999999</v>
      </c>
      <c r="AC17" s="10">
        <v>23.42</v>
      </c>
      <c r="AD17" s="10">
        <v>25.356000000000002</v>
      </c>
      <c r="AE17" s="10">
        <v>17.710999999999999</v>
      </c>
      <c r="AF17" s="10">
        <v>31.295999999999999</v>
      </c>
      <c r="AG17" s="10">
        <v>25.741</v>
      </c>
      <c r="AH17" s="10">
        <v>21.965</v>
      </c>
      <c r="AI17" s="173">
        <v>25.968</v>
      </c>
      <c r="AJ17" s="173">
        <v>13.015000000000001</v>
      </c>
      <c r="AK17" s="173">
        <v>23.442</v>
      </c>
      <c r="AL17" s="173">
        <v>23.332000000000001</v>
      </c>
      <c r="AM17" s="173">
        <v>22.341000000000001</v>
      </c>
      <c r="AN17" s="173"/>
      <c r="AO17" s="173"/>
      <c r="AP17" s="173"/>
      <c r="AQ17" s="173"/>
      <c r="AR17" s="173"/>
      <c r="AS17" s="173"/>
      <c r="AT17" s="173"/>
      <c r="AU17" s="173"/>
      <c r="AV17" s="173"/>
      <c r="AW17" s="173"/>
      <c r="AX17" s="173"/>
      <c r="AY17" s="173"/>
    </row>
    <row r="18" spans="1:51" ht="15" x14ac:dyDescent="0.25">
      <c r="A18" s="187">
        <v>43862</v>
      </c>
      <c r="B18" s="163"/>
      <c r="C18" s="163"/>
      <c r="D18" s="159">
        <v>24.89</v>
      </c>
      <c r="E18" s="11">
        <v>14.803000000000001</v>
      </c>
      <c r="F18" s="11">
        <v>23.975999999999999</v>
      </c>
      <c r="G18" s="11">
        <v>20.59</v>
      </c>
      <c r="H18" s="10">
        <v>30.146000000000001</v>
      </c>
      <c r="I18" s="10">
        <v>39.075000000000003</v>
      </c>
      <c r="J18" s="10">
        <v>25.523</v>
      </c>
      <c r="K18" s="10">
        <v>16.716999999999999</v>
      </c>
      <c r="L18" s="10">
        <v>16.495999999999999</v>
      </c>
      <c r="M18" s="10">
        <v>17.472999999999999</v>
      </c>
      <c r="N18" s="10">
        <v>21.547999999999998</v>
      </c>
      <c r="O18" s="10">
        <v>18.084</v>
      </c>
      <c r="P18" s="10">
        <v>17.085999999999999</v>
      </c>
      <c r="Q18" s="10">
        <v>23.768999999999998</v>
      </c>
      <c r="R18" s="10">
        <v>21.071000000000002</v>
      </c>
      <c r="S18" s="10">
        <v>31.341999999999999</v>
      </c>
      <c r="T18" s="10">
        <v>22.097999999999999</v>
      </c>
      <c r="U18" s="10">
        <v>25.777999999999999</v>
      </c>
      <c r="V18" s="10">
        <v>22.646000000000001</v>
      </c>
      <c r="W18" s="10">
        <v>26.337</v>
      </c>
      <c r="X18" s="10">
        <v>21.436</v>
      </c>
      <c r="Y18" s="10">
        <v>17.609000000000002</v>
      </c>
      <c r="Z18" s="10">
        <v>16.404</v>
      </c>
      <c r="AA18" s="10">
        <v>17.076000000000001</v>
      </c>
      <c r="AB18" s="10">
        <v>20.332999999999998</v>
      </c>
      <c r="AC18" s="10">
        <v>19.574999999999999</v>
      </c>
      <c r="AD18" s="10">
        <v>24.285</v>
      </c>
      <c r="AE18" s="10">
        <v>14.965</v>
      </c>
      <c r="AF18" s="10">
        <v>27.614999999999998</v>
      </c>
      <c r="AG18" s="10">
        <v>21.85</v>
      </c>
      <c r="AH18" s="10">
        <v>18.617000000000001</v>
      </c>
      <c r="AI18" s="173">
        <v>22.294</v>
      </c>
      <c r="AJ18" s="173">
        <v>11.211</v>
      </c>
      <c r="AK18" s="173">
        <v>22.934999999999999</v>
      </c>
      <c r="AL18" s="173">
        <v>23.904</v>
      </c>
      <c r="AM18" s="173">
        <v>19.638999999999999</v>
      </c>
      <c r="AN18" s="173"/>
      <c r="AO18" s="173"/>
      <c r="AP18" s="173"/>
      <c r="AQ18" s="173"/>
      <c r="AR18" s="173"/>
      <c r="AS18" s="173"/>
      <c r="AT18" s="173"/>
      <c r="AU18" s="173"/>
      <c r="AV18" s="173"/>
      <c r="AW18" s="173"/>
      <c r="AX18" s="173"/>
      <c r="AY18" s="173"/>
    </row>
    <row r="19" spans="1:51" ht="15" x14ac:dyDescent="0.25">
      <c r="A19" s="187">
        <v>43891</v>
      </c>
      <c r="B19" s="163"/>
      <c r="C19" s="163"/>
      <c r="D19" s="159">
        <v>40.04</v>
      </c>
      <c r="E19" s="11">
        <v>25.779</v>
      </c>
      <c r="F19" s="11">
        <v>36.868000000000002</v>
      </c>
      <c r="G19" s="11">
        <v>20.308</v>
      </c>
      <c r="H19" s="10">
        <v>44.438000000000002</v>
      </c>
      <c r="I19" s="10">
        <v>73.534000000000006</v>
      </c>
      <c r="J19" s="10">
        <v>29.808</v>
      </c>
      <c r="K19" s="10">
        <v>25.86</v>
      </c>
      <c r="L19" s="10">
        <v>45.290999999999997</v>
      </c>
      <c r="M19" s="10">
        <v>28.387</v>
      </c>
      <c r="N19" s="10">
        <v>30.29</v>
      </c>
      <c r="O19" s="10">
        <v>29.49</v>
      </c>
      <c r="P19" s="10">
        <v>31.902000000000001</v>
      </c>
      <c r="Q19" s="10">
        <v>43.103000000000002</v>
      </c>
      <c r="R19" s="10">
        <v>49.204000000000001</v>
      </c>
      <c r="S19" s="10">
        <v>41.470999999999997</v>
      </c>
      <c r="T19" s="10">
        <v>42.332999999999998</v>
      </c>
      <c r="U19" s="10">
        <v>40.509</v>
      </c>
      <c r="V19" s="10">
        <v>32.707000000000001</v>
      </c>
      <c r="W19" s="10">
        <v>30.018000000000001</v>
      </c>
      <c r="X19" s="10">
        <v>32.418999999999997</v>
      </c>
      <c r="Y19" s="10">
        <v>21.616</v>
      </c>
      <c r="Z19" s="10">
        <v>27.015000000000001</v>
      </c>
      <c r="AA19" s="10">
        <v>49.279000000000003</v>
      </c>
      <c r="AB19" s="10">
        <v>23.716000000000001</v>
      </c>
      <c r="AC19" s="10">
        <v>27.393999999999998</v>
      </c>
      <c r="AD19" s="10">
        <v>62.892000000000003</v>
      </c>
      <c r="AE19" s="10">
        <v>15.282</v>
      </c>
      <c r="AF19" s="10">
        <v>50.627000000000002</v>
      </c>
      <c r="AG19" s="10">
        <v>25.587</v>
      </c>
      <c r="AH19" s="10">
        <v>33.436999999999998</v>
      </c>
      <c r="AI19" s="173">
        <v>42.887</v>
      </c>
      <c r="AJ19" s="173">
        <v>18.382999999999999</v>
      </c>
      <c r="AK19" s="173">
        <v>24.952999999999999</v>
      </c>
      <c r="AL19" s="173">
        <v>45.231000000000002</v>
      </c>
      <c r="AM19" s="173">
        <v>21.222999999999999</v>
      </c>
      <c r="AN19" s="173"/>
      <c r="AO19" s="173"/>
      <c r="AP19" s="173"/>
      <c r="AQ19" s="173"/>
      <c r="AR19" s="173"/>
      <c r="AS19" s="173"/>
      <c r="AT19" s="173"/>
      <c r="AU19" s="173"/>
      <c r="AV19" s="173"/>
      <c r="AW19" s="173"/>
      <c r="AX19" s="173"/>
      <c r="AY19" s="173"/>
    </row>
    <row r="20" spans="1:51" ht="15" x14ac:dyDescent="0.25">
      <c r="A20" s="187">
        <v>43922</v>
      </c>
      <c r="B20" s="163"/>
      <c r="C20" s="163"/>
      <c r="D20" s="159">
        <v>88.26</v>
      </c>
      <c r="E20" s="11">
        <v>47.48</v>
      </c>
      <c r="F20" s="11">
        <v>45.442</v>
      </c>
      <c r="G20" s="11">
        <v>47.325000000000003</v>
      </c>
      <c r="H20" s="10">
        <v>103.746</v>
      </c>
      <c r="I20" s="10">
        <v>129.01400000000001</v>
      </c>
      <c r="J20" s="10">
        <v>99.238</v>
      </c>
      <c r="K20" s="10">
        <v>65.763999999999996</v>
      </c>
      <c r="L20" s="10">
        <v>115</v>
      </c>
      <c r="M20" s="10">
        <v>64.141000000000005</v>
      </c>
      <c r="N20" s="10">
        <v>59.146999999999998</v>
      </c>
      <c r="O20" s="10">
        <v>80.027000000000001</v>
      </c>
      <c r="P20" s="10">
        <v>98.966999999999999</v>
      </c>
      <c r="Q20" s="10">
        <v>85.326999999999998</v>
      </c>
      <c r="R20" s="10">
        <v>64.665000000000006</v>
      </c>
      <c r="S20" s="10">
        <v>96.694999999999993</v>
      </c>
      <c r="T20" s="10">
        <v>90.78</v>
      </c>
      <c r="U20" s="10">
        <v>65.06</v>
      </c>
      <c r="V20" s="10">
        <v>47.133000000000003</v>
      </c>
      <c r="W20" s="10">
        <v>81.866</v>
      </c>
      <c r="X20" s="10">
        <v>66.049000000000007</v>
      </c>
      <c r="Y20" s="10">
        <v>57.44</v>
      </c>
      <c r="Z20" s="10">
        <v>56.353999999999999</v>
      </c>
      <c r="AA20" s="10">
        <v>102.669</v>
      </c>
      <c r="AB20" s="10">
        <v>64.902000000000001</v>
      </c>
      <c r="AC20" s="10">
        <v>91.962999999999994</v>
      </c>
      <c r="AD20" s="10">
        <v>94.436999999999998</v>
      </c>
      <c r="AE20" s="10">
        <v>58.515999999999998</v>
      </c>
      <c r="AF20" s="10">
        <v>84.085999999999999</v>
      </c>
      <c r="AG20" s="10">
        <v>65.415000000000006</v>
      </c>
      <c r="AH20" s="10">
        <v>78.152000000000001</v>
      </c>
      <c r="AI20" s="173">
        <v>91.106999999999999</v>
      </c>
      <c r="AJ20" s="173">
        <v>44.484999999999999</v>
      </c>
      <c r="AK20" s="173">
        <v>60.906999999999996</v>
      </c>
      <c r="AL20" s="173">
        <v>81.331999999999994</v>
      </c>
      <c r="AM20" s="173">
        <v>52.57</v>
      </c>
      <c r="AN20" s="173"/>
      <c r="AO20" s="173"/>
      <c r="AP20" s="173"/>
      <c r="AQ20" s="173"/>
      <c r="AR20" s="173"/>
      <c r="AS20" s="173"/>
      <c r="AT20" s="173"/>
      <c r="AU20" s="173"/>
      <c r="AV20" s="173"/>
      <c r="AW20" s="173"/>
      <c r="AX20" s="173"/>
      <c r="AY20" s="173"/>
    </row>
    <row r="21" spans="1:51" ht="15" x14ac:dyDescent="0.25">
      <c r="A21" s="187">
        <v>43952</v>
      </c>
      <c r="B21" s="163"/>
      <c r="C21" s="163"/>
      <c r="D21" s="159">
        <v>247.09</v>
      </c>
      <c r="E21" s="11">
        <v>170.28700000000001</v>
      </c>
      <c r="F21" s="11">
        <v>165.59</v>
      </c>
      <c r="G21" s="11">
        <v>495.25900000000001</v>
      </c>
      <c r="H21" s="10">
        <v>407.62200000000001</v>
      </c>
      <c r="I21" s="10">
        <v>343.01900000000001</v>
      </c>
      <c r="J21" s="10">
        <v>310.38400000000001</v>
      </c>
      <c r="K21" s="10">
        <v>146.18</v>
      </c>
      <c r="L21" s="10">
        <v>194.601</v>
      </c>
      <c r="M21" s="10">
        <v>127.57</v>
      </c>
      <c r="N21" s="10">
        <v>185.86600000000001</v>
      </c>
      <c r="O21" s="10">
        <v>210.01</v>
      </c>
      <c r="P21" s="10">
        <v>283.64100000000002</v>
      </c>
      <c r="Q21" s="10">
        <v>233.01900000000001</v>
      </c>
      <c r="R21" s="10">
        <v>207.721</v>
      </c>
      <c r="S21" s="10">
        <v>369.88099999999997</v>
      </c>
      <c r="T21" s="10">
        <v>338.702</v>
      </c>
      <c r="U21" s="10">
        <v>209.56800000000001</v>
      </c>
      <c r="V21" s="10">
        <v>220.27799999999999</v>
      </c>
      <c r="W21" s="10">
        <v>240.376</v>
      </c>
      <c r="X21" s="10">
        <v>267.47500000000002</v>
      </c>
      <c r="Y21" s="10">
        <v>79.466999999999999</v>
      </c>
      <c r="Z21" s="10">
        <v>167.798</v>
      </c>
      <c r="AA21" s="10">
        <v>224.73599999999999</v>
      </c>
      <c r="AB21" s="10">
        <v>259.93200000000002</v>
      </c>
      <c r="AC21" s="10">
        <v>223.84100000000001</v>
      </c>
      <c r="AD21" s="10">
        <v>239.29300000000001</v>
      </c>
      <c r="AE21" s="10">
        <v>274.65699999999998</v>
      </c>
      <c r="AF21" s="10">
        <v>298.12599999999998</v>
      </c>
      <c r="AG21" s="10">
        <v>128.20699999999999</v>
      </c>
      <c r="AH21" s="10">
        <v>174.87200000000001</v>
      </c>
      <c r="AI21" s="173">
        <v>131.197</v>
      </c>
      <c r="AJ21" s="173">
        <v>110.527</v>
      </c>
      <c r="AK21" s="173">
        <v>266.00900000000001</v>
      </c>
      <c r="AL21" s="173">
        <v>200.18199999999999</v>
      </c>
      <c r="AM21" s="173">
        <v>113.021</v>
      </c>
      <c r="AN21" s="173"/>
      <c r="AO21" s="173"/>
      <c r="AP21" s="173"/>
      <c r="AQ21" s="173"/>
      <c r="AR21" s="173"/>
      <c r="AS21" s="173"/>
      <c r="AT21" s="173"/>
      <c r="AU21" s="173"/>
      <c r="AV21" s="173"/>
      <c r="AW21" s="173"/>
      <c r="AX21" s="173"/>
      <c r="AY21" s="173"/>
    </row>
    <row r="22" spans="1:51" ht="15" x14ac:dyDescent="0.25">
      <c r="A22" s="187">
        <v>43983</v>
      </c>
      <c r="B22" s="163"/>
      <c r="C22" s="163"/>
      <c r="D22" s="159">
        <v>281.04000000000002</v>
      </c>
      <c r="E22" s="11">
        <v>318.428</v>
      </c>
      <c r="F22" s="11">
        <v>398.41199999999998</v>
      </c>
      <c r="G22" s="11">
        <v>724.85299999999995</v>
      </c>
      <c r="H22" s="10">
        <v>423.21300000000002</v>
      </c>
      <c r="I22" s="10">
        <v>417.42500000000001</v>
      </c>
      <c r="J22" s="10">
        <v>298.18</v>
      </c>
      <c r="K22" s="10">
        <v>179.23</v>
      </c>
      <c r="L22" s="10">
        <v>159.078</v>
      </c>
      <c r="M22" s="10">
        <v>185.62899999999999</v>
      </c>
      <c r="N22" s="10">
        <v>297.13099999999997</v>
      </c>
      <c r="O22" s="10">
        <v>179.52699999999999</v>
      </c>
      <c r="P22" s="10">
        <v>425.53</v>
      </c>
      <c r="Q22" s="10">
        <v>230.035</v>
      </c>
      <c r="R22" s="10">
        <v>571.16899999999998</v>
      </c>
      <c r="S22" s="10">
        <v>325.53399999999999</v>
      </c>
      <c r="T22" s="10">
        <v>543.86900000000003</v>
      </c>
      <c r="U22" s="10">
        <v>208.624</v>
      </c>
      <c r="V22" s="10">
        <v>364.88200000000001</v>
      </c>
      <c r="W22" s="10">
        <v>165.64400000000001</v>
      </c>
      <c r="X22" s="10">
        <v>214.72800000000001</v>
      </c>
      <c r="Y22" s="10">
        <v>55.847999999999999</v>
      </c>
      <c r="Z22" s="10">
        <v>225.441</v>
      </c>
      <c r="AA22" s="10">
        <v>149.76900000000001</v>
      </c>
      <c r="AB22" s="10">
        <v>299.863</v>
      </c>
      <c r="AC22" s="10">
        <v>206.245</v>
      </c>
      <c r="AD22" s="10">
        <v>191.25800000000001</v>
      </c>
      <c r="AE22" s="10">
        <v>509.57900000000001</v>
      </c>
      <c r="AF22" s="10">
        <v>295.95499999999998</v>
      </c>
      <c r="AG22" s="10">
        <v>267.55500000000001</v>
      </c>
      <c r="AH22" s="10">
        <v>462.935</v>
      </c>
      <c r="AI22" s="173">
        <v>53.606000000000002</v>
      </c>
      <c r="AJ22" s="173">
        <v>152.45099999999999</v>
      </c>
      <c r="AK22" s="173">
        <v>355.48</v>
      </c>
      <c r="AL22" s="173">
        <v>343.53500000000003</v>
      </c>
      <c r="AM22" s="173">
        <v>118.944</v>
      </c>
      <c r="AN22" s="173"/>
      <c r="AO22" s="173"/>
      <c r="AP22" s="173"/>
      <c r="AQ22" s="173"/>
      <c r="AR22" s="173"/>
      <c r="AS22" s="173"/>
      <c r="AT22" s="173"/>
      <c r="AU22" s="173"/>
      <c r="AV22" s="173"/>
      <c r="AW22" s="173"/>
      <c r="AX22" s="173"/>
      <c r="AY22" s="173"/>
    </row>
    <row r="23" spans="1:51" ht="15" x14ac:dyDescent="0.25">
      <c r="A23" s="187">
        <v>44013</v>
      </c>
      <c r="B23" s="163"/>
      <c r="C23" s="163"/>
      <c r="D23" s="159">
        <v>123.17</v>
      </c>
      <c r="E23" s="11">
        <v>177.27199999999999</v>
      </c>
      <c r="F23" s="11">
        <v>221.863</v>
      </c>
      <c r="G23" s="11">
        <v>336.34800000000001</v>
      </c>
      <c r="H23" s="10">
        <v>134.172</v>
      </c>
      <c r="I23" s="10">
        <v>168.63200000000001</v>
      </c>
      <c r="J23" s="10">
        <v>96.805000000000007</v>
      </c>
      <c r="K23" s="10">
        <v>69.682000000000002</v>
      </c>
      <c r="L23" s="10">
        <v>68.28</v>
      </c>
      <c r="M23" s="10">
        <v>74.899000000000001</v>
      </c>
      <c r="N23" s="10">
        <v>136.80600000000001</v>
      </c>
      <c r="O23" s="10">
        <v>70.257999999999996</v>
      </c>
      <c r="P23" s="10">
        <v>203.09399999999999</v>
      </c>
      <c r="Q23" s="10">
        <v>73.025000000000006</v>
      </c>
      <c r="R23" s="10">
        <v>507.536</v>
      </c>
      <c r="S23" s="10">
        <v>126.68300000000001</v>
      </c>
      <c r="T23" s="10">
        <v>198.262</v>
      </c>
      <c r="U23" s="10">
        <v>101.134</v>
      </c>
      <c r="V23" s="10">
        <v>219.84700000000001</v>
      </c>
      <c r="W23" s="10">
        <v>52.451000000000001</v>
      </c>
      <c r="X23" s="10">
        <v>63.290999999999997</v>
      </c>
      <c r="Y23" s="10">
        <v>23.459</v>
      </c>
      <c r="Z23" s="10">
        <v>66.356999999999999</v>
      </c>
      <c r="AA23" s="10">
        <v>56.182000000000002</v>
      </c>
      <c r="AB23" s="10">
        <v>121.938</v>
      </c>
      <c r="AC23" s="10">
        <v>78.105999999999995</v>
      </c>
      <c r="AD23" s="10">
        <v>68.375</v>
      </c>
      <c r="AE23" s="10">
        <v>220.11199999999999</v>
      </c>
      <c r="AF23" s="10">
        <v>153.85300000000001</v>
      </c>
      <c r="AG23" s="10">
        <v>79.364000000000004</v>
      </c>
      <c r="AH23" s="10">
        <v>218.41900000000001</v>
      </c>
      <c r="AI23" s="173">
        <v>26.966000000000001</v>
      </c>
      <c r="AJ23" s="173">
        <v>54.048999999999999</v>
      </c>
      <c r="AK23" s="173">
        <v>110.974</v>
      </c>
      <c r="AL23" s="173">
        <v>103.066</v>
      </c>
      <c r="AM23" s="173">
        <v>46.262999999999998</v>
      </c>
      <c r="AN23" s="173"/>
      <c r="AO23" s="173"/>
      <c r="AP23" s="173"/>
      <c r="AQ23" s="173"/>
      <c r="AR23" s="173"/>
      <c r="AS23" s="173"/>
      <c r="AT23" s="173"/>
      <c r="AU23" s="173"/>
      <c r="AV23" s="173"/>
      <c r="AW23" s="173"/>
      <c r="AX23" s="173"/>
      <c r="AY23" s="173"/>
    </row>
    <row r="24" spans="1:51" ht="15" x14ac:dyDescent="0.25">
      <c r="A24" s="187">
        <v>44044</v>
      </c>
      <c r="B24" s="163"/>
      <c r="C24" s="163"/>
      <c r="D24" s="159">
        <v>66.88</v>
      </c>
      <c r="E24" s="11">
        <v>93.394000000000005</v>
      </c>
      <c r="F24" s="11">
        <v>85.340999999999994</v>
      </c>
      <c r="G24" s="11">
        <v>127.71299999999999</v>
      </c>
      <c r="H24" s="10">
        <v>61.405999999999999</v>
      </c>
      <c r="I24" s="10">
        <v>65.352999999999994</v>
      </c>
      <c r="J24" s="10">
        <v>54.823</v>
      </c>
      <c r="K24" s="10">
        <v>40.996000000000002</v>
      </c>
      <c r="L24" s="10">
        <v>50.771999999999998</v>
      </c>
      <c r="M24" s="10">
        <v>39.450000000000003</v>
      </c>
      <c r="N24" s="10">
        <v>58.438000000000002</v>
      </c>
      <c r="O24" s="10">
        <v>54.35</v>
      </c>
      <c r="P24" s="10">
        <v>69.093000000000004</v>
      </c>
      <c r="Q24" s="10">
        <v>42.506999999999998</v>
      </c>
      <c r="R24" s="10">
        <v>135.66900000000001</v>
      </c>
      <c r="S24" s="10">
        <v>54.000999999999998</v>
      </c>
      <c r="T24" s="10">
        <v>84.34</v>
      </c>
      <c r="U24" s="10">
        <v>48.036000000000001</v>
      </c>
      <c r="V24" s="10">
        <v>85.192999999999998</v>
      </c>
      <c r="W24" s="10">
        <v>42.353000000000002</v>
      </c>
      <c r="X24" s="10">
        <v>47.94</v>
      </c>
      <c r="Y24" s="10">
        <v>18.574000000000002</v>
      </c>
      <c r="Z24" s="10">
        <v>39.601999999999997</v>
      </c>
      <c r="AA24" s="10">
        <v>35.298000000000002</v>
      </c>
      <c r="AB24" s="10">
        <v>56.779000000000003</v>
      </c>
      <c r="AC24" s="10">
        <v>53.945</v>
      </c>
      <c r="AD24" s="10">
        <v>47.668999999999997</v>
      </c>
      <c r="AE24" s="10">
        <v>78.236999999999995</v>
      </c>
      <c r="AF24" s="10">
        <v>58.34</v>
      </c>
      <c r="AG24" s="10">
        <v>47.225000000000001</v>
      </c>
      <c r="AH24" s="10">
        <v>67.81</v>
      </c>
      <c r="AI24" s="173">
        <v>25.713000000000001</v>
      </c>
      <c r="AJ24" s="173">
        <v>37.765000000000001</v>
      </c>
      <c r="AK24" s="173">
        <v>55.951999999999998</v>
      </c>
      <c r="AL24" s="173">
        <v>44.231000000000002</v>
      </c>
      <c r="AM24" s="173">
        <v>29.212</v>
      </c>
      <c r="AN24" s="173"/>
      <c r="AO24" s="173"/>
      <c r="AP24" s="173"/>
      <c r="AQ24" s="173"/>
      <c r="AR24" s="173"/>
      <c r="AS24" s="173"/>
      <c r="AT24" s="173"/>
      <c r="AU24" s="173"/>
      <c r="AV24" s="173"/>
      <c r="AW24" s="173"/>
      <c r="AX24" s="173"/>
      <c r="AY24" s="173"/>
    </row>
    <row r="25" spans="1:51" ht="15" x14ac:dyDescent="0.25">
      <c r="A25" s="187">
        <v>44075</v>
      </c>
      <c r="B25" s="163"/>
      <c r="C25" s="163"/>
      <c r="D25" s="159">
        <v>40.659999999999997</v>
      </c>
      <c r="E25" s="11">
        <v>76.614999999999995</v>
      </c>
      <c r="F25" s="11">
        <v>43.746000000000002</v>
      </c>
      <c r="G25" s="11">
        <v>72.475999999999999</v>
      </c>
      <c r="H25" s="10">
        <v>60.704999999999998</v>
      </c>
      <c r="I25" s="10">
        <v>65.959999999999994</v>
      </c>
      <c r="J25" s="10">
        <v>42.079000000000001</v>
      </c>
      <c r="K25" s="10">
        <v>40.061999999999998</v>
      </c>
      <c r="L25" s="10">
        <v>34.695</v>
      </c>
      <c r="M25" s="10">
        <v>33.322000000000003</v>
      </c>
      <c r="N25" s="10">
        <v>36.853000000000002</v>
      </c>
      <c r="O25" s="10">
        <v>43.723999999999997</v>
      </c>
      <c r="P25" s="10">
        <v>57.948</v>
      </c>
      <c r="Q25" s="10">
        <v>38.878</v>
      </c>
      <c r="R25" s="10">
        <v>65.322000000000003</v>
      </c>
      <c r="S25" s="10">
        <v>42.204000000000001</v>
      </c>
      <c r="T25" s="10">
        <v>60.776000000000003</v>
      </c>
      <c r="U25" s="10">
        <v>33.673999999999999</v>
      </c>
      <c r="V25" s="10">
        <v>47.3</v>
      </c>
      <c r="W25" s="10">
        <v>34.433999999999997</v>
      </c>
      <c r="X25" s="10">
        <v>32.771000000000001</v>
      </c>
      <c r="Y25" s="10">
        <v>20.542000000000002</v>
      </c>
      <c r="Z25" s="10">
        <v>57.646000000000001</v>
      </c>
      <c r="AA25" s="10">
        <v>36.148000000000003</v>
      </c>
      <c r="AB25" s="10">
        <v>37.301000000000002</v>
      </c>
      <c r="AC25" s="10">
        <v>40.215000000000003</v>
      </c>
      <c r="AD25" s="10">
        <v>44.966000000000001</v>
      </c>
      <c r="AE25" s="10">
        <v>47.320999999999998</v>
      </c>
      <c r="AF25" s="10">
        <v>40.759</v>
      </c>
      <c r="AG25" s="10">
        <v>30.747</v>
      </c>
      <c r="AH25" s="10">
        <v>41.280999999999999</v>
      </c>
      <c r="AI25" s="173">
        <v>22.838999999999999</v>
      </c>
      <c r="AJ25" s="173">
        <v>55.332999999999998</v>
      </c>
      <c r="AK25" s="173">
        <v>50.142000000000003</v>
      </c>
      <c r="AL25" s="173">
        <v>35.631</v>
      </c>
      <c r="AM25" s="173">
        <v>24.794</v>
      </c>
      <c r="AN25" s="173"/>
      <c r="AO25" s="173"/>
      <c r="AP25" s="173"/>
      <c r="AQ25" s="173"/>
      <c r="AR25" s="173"/>
      <c r="AS25" s="173"/>
      <c r="AT25" s="173"/>
      <c r="AU25" s="173"/>
      <c r="AV25" s="173"/>
      <c r="AW25" s="173"/>
      <c r="AX25" s="173"/>
      <c r="AY25" s="173"/>
    </row>
    <row r="26" spans="1:51" ht="15" x14ac:dyDescent="0.25">
      <c r="A26" s="187">
        <v>44105</v>
      </c>
      <c r="B26" s="163"/>
      <c r="C26" s="163"/>
      <c r="D26" s="159">
        <v>40.76</v>
      </c>
      <c r="E26" s="11">
        <v>46.927</v>
      </c>
      <c r="F26" s="11">
        <v>36.814</v>
      </c>
      <c r="G26" s="11">
        <v>61.713000000000001</v>
      </c>
      <c r="H26" s="10">
        <v>90.622</v>
      </c>
      <c r="I26" s="10">
        <v>70.421000000000006</v>
      </c>
      <c r="J26" s="10">
        <v>33.579000000000001</v>
      </c>
      <c r="K26" s="10">
        <v>30.507999999999999</v>
      </c>
      <c r="L26" s="10">
        <v>32.591000000000001</v>
      </c>
      <c r="M26" s="10">
        <v>49.688000000000002</v>
      </c>
      <c r="N26" s="10">
        <v>31.088000000000001</v>
      </c>
      <c r="O26" s="10">
        <v>29.687000000000001</v>
      </c>
      <c r="P26" s="10">
        <v>49.08</v>
      </c>
      <c r="Q26" s="10">
        <v>34.414000000000001</v>
      </c>
      <c r="R26" s="10">
        <v>58.597000000000001</v>
      </c>
      <c r="S26" s="10">
        <v>49.082999999999998</v>
      </c>
      <c r="T26" s="10">
        <v>63.921999999999997</v>
      </c>
      <c r="U26" s="10">
        <v>40.015000000000001</v>
      </c>
      <c r="V26" s="10">
        <v>37.618000000000002</v>
      </c>
      <c r="W26" s="10">
        <v>29.527999999999999</v>
      </c>
      <c r="X26" s="10">
        <v>28.928999999999998</v>
      </c>
      <c r="Y26" s="10">
        <v>28.603999999999999</v>
      </c>
      <c r="Z26" s="10">
        <v>35.737000000000002</v>
      </c>
      <c r="AA26" s="10">
        <v>33.841000000000001</v>
      </c>
      <c r="AB26" s="10">
        <v>51.271999999999998</v>
      </c>
      <c r="AC26" s="10">
        <v>62.715000000000003</v>
      </c>
      <c r="AD26" s="10">
        <v>41.177999999999997</v>
      </c>
      <c r="AE26" s="10">
        <v>41.305999999999997</v>
      </c>
      <c r="AF26" s="10">
        <v>40.003</v>
      </c>
      <c r="AG26" s="10">
        <v>31.068000000000001</v>
      </c>
      <c r="AH26" s="10">
        <v>39.902000000000001</v>
      </c>
      <c r="AI26" s="173">
        <v>21.077999999999999</v>
      </c>
      <c r="AJ26" s="173">
        <v>50.372</v>
      </c>
      <c r="AK26" s="173">
        <v>61.892000000000003</v>
      </c>
      <c r="AL26" s="173">
        <v>30.257000000000001</v>
      </c>
      <c r="AM26" s="173">
        <v>25.439</v>
      </c>
      <c r="AN26" s="173"/>
      <c r="AO26" s="173"/>
      <c r="AP26" s="173"/>
      <c r="AQ26" s="173"/>
      <c r="AR26" s="173"/>
      <c r="AS26" s="173"/>
      <c r="AT26" s="173"/>
      <c r="AU26" s="173"/>
      <c r="AV26" s="173"/>
      <c r="AW26" s="173"/>
      <c r="AX26" s="173"/>
      <c r="AY26" s="173"/>
    </row>
    <row r="27" spans="1:51" ht="15" x14ac:dyDescent="0.25">
      <c r="A27" s="187">
        <v>44136</v>
      </c>
      <c r="B27" s="163"/>
      <c r="C27" s="163"/>
      <c r="D27" s="159">
        <v>33.299999999999997</v>
      </c>
      <c r="E27" s="11">
        <v>32.651000000000003</v>
      </c>
      <c r="F27" s="11">
        <v>31.341999999999999</v>
      </c>
      <c r="G27" s="11">
        <v>50.292000000000002</v>
      </c>
      <c r="H27" s="10">
        <v>52.433</v>
      </c>
      <c r="I27" s="10">
        <v>48.213999999999999</v>
      </c>
      <c r="J27" s="10">
        <v>31.631</v>
      </c>
      <c r="K27" s="10">
        <v>23.483000000000001</v>
      </c>
      <c r="L27" s="10">
        <v>26.088000000000001</v>
      </c>
      <c r="M27" s="10">
        <v>41.258000000000003</v>
      </c>
      <c r="N27" s="10">
        <v>28.582000000000001</v>
      </c>
      <c r="O27" s="10">
        <v>24.893999999999998</v>
      </c>
      <c r="P27" s="10">
        <v>38.145000000000003</v>
      </c>
      <c r="Q27" s="10">
        <v>31.184999999999999</v>
      </c>
      <c r="R27" s="10">
        <v>44.540999999999997</v>
      </c>
      <c r="S27" s="10">
        <v>37.561999999999998</v>
      </c>
      <c r="T27" s="10">
        <v>44.621000000000002</v>
      </c>
      <c r="U27" s="10">
        <v>32.871000000000002</v>
      </c>
      <c r="V27" s="10">
        <v>30.257000000000001</v>
      </c>
      <c r="W27" s="10">
        <v>25.683</v>
      </c>
      <c r="X27" s="10">
        <v>28.388000000000002</v>
      </c>
      <c r="Y27" s="10">
        <v>17.474</v>
      </c>
      <c r="Z27" s="10">
        <v>25.481000000000002</v>
      </c>
      <c r="AA27" s="10">
        <v>29.395</v>
      </c>
      <c r="AB27" s="10">
        <v>38.402999999999999</v>
      </c>
      <c r="AC27" s="10">
        <v>41.412999999999997</v>
      </c>
      <c r="AD27" s="10">
        <v>30.625</v>
      </c>
      <c r="AE27" s="10">
        <v>35.715000000000003</v>
      </c>
      <c r="AF27" s="10">
        <v>36.741999999999997</v>
      </c>
      <c r="AG27" s="10">
        <v>30.187000000000001</v>
      </c>
      <c r="AH27" s="10">
        <v>32.966000000000001</v>
      </c>
      <c r="AI27" s="173">
        <v>17.808</v>
      </c>
      <c r="AJ27" s="173">
        <v>29.536000000000001</v>
      </c>
      <c r="AK27" s="173">
        <v>37.520000000000003</v>
      </c>
      <c r="AL27" s="173">
        <v>28.375</v>
      </c>
      <c r="AM27" s="173">
        <v>23.582000000000001</v>
      </c>
      <c r="AN27" s="173"/>
      <c r="AO27" s="173"/>
      <c r="AP27" s="173"/>
      <c r="AQ27" s="173"/>
      <c r="AR27" s="173"/>
      <c r="AS27" s="173"/>
      <c r="AT27" s="173"/>
      <c r="AU27" s="173"/>
      <c r="AV27" s="173"/>
      <c r="AW27" s="173"/>
      <c r="AX27" s="173"/>
      <c r="AY27" s="173"/>
    </row>
    <row r="28" spans="1:51" ht="15" x14ac:dyDescent="0.25">
      <c r="A28" s="187">
        <v>44166</v>
      </c>
      <c r="B28" s="163"/>
      <c r="C28" s="163"/>
      <c r="D28" s="159">
        <v>27.74</v>
      </c>
      <c r="E28" s="11">
        <v>28.77</v>
      </c>
      <c r="F28" s="11">
        <v>30.058</v>
      </c>
      <c r="G28" s="11">
        <v>43.746000000000002</v>
      </c>
      <c r="H28" s="10">
        <v>37.853000000000002</v>
      </c>
      <c r="I28" s="10">
        <v>37.042999999999999</v>
      </c>
      <c r="J28" s="10">
        <v>28.376000000000001</v>
      </c>
      <c r="K28" s="10">
        <v>21.428999999999998</v>
      </c>
      <c r="L28" s="10">
        <v>23.478999999999999</v>
      </c>
      <c r="M28" s="10">
        <v>29.238</v>
      </c>
      <c r="N28" s="10">
        <v>26.045000000000002</v>
      </c>
      <c r="O28" s="10">
        <v>22.97</v>
      </c>
      <c r="P28" s="10">
        <v>33.170999999999999</v>
      </c>
      <c r="Q28" s="10">
        <v>26.786999999999999</v>
      </c>
      <c r="R28" s="10">
        <v>40.472999999999999</v>
      </c>
      <c r="S28" s="10">
        <v>33.287999999999997</v>
      </c>
      <c r="T28" s="10">
        <v>36.691000000000003</v>
      </c>
      <c r="U28" s="10">
        <v>30.481000000000002</v>
      </c>
      <c r="V28" s="10">
        <v>27.879000000000001</v>
      </c>
      <c r="W28" s="10">
        <v>22.949000000000002</v>
      </c>
      <c r="X28" s="10">
        <v>24.524000000000001</v>
      </c>
      <c r="Y28" s="10">
        <v>14.819000000000001</v>
      </c>
      <c r="Z28" s="10">
        <v>23.658999999999999</v>
      </c>
      <c r="AA28" s="10">
        <v>23.995999999999999</v>
      </c>
      <c r="AB28" s="10">
        <v>29.055</v>
      </c>
      <c r="AC28" s="10">
        <v>29.802</v>
      </c>
      <c r="AD28" s="10">
        <v>24.315999999999999</v>
      </c>
      <c r="AE28" s="10">
        <v>32.729999999999997</v>
      </c>
      <c r="AF28" s="10">
        <v>30.846</v>
      </c>
      <c r="AG28" s="10">
        <v>25.765000000000001</v>
      </c>
      <c r="AH28" s="10">
        <v>29.643999999999998</v>
      </c>
      <c r="AI28" s="173">
        <v>16.611999999999998</v>
      </c>
      <c r="AJ28" s="173">
        <v>23.047999999999998</v>
      </c>
      <c r="AK28" s="173">
        <v>29.803999999999998</v>
      </c>
      <c r="AL28" s="173">
        <v>26.677</v>
      </c>
      <c r="AM28" s="173">
        <v>18.966999999999999</v>
      </c>
      <c r="AN28" s="173"/>
      <c r="AO28" s="173"/>
      <c r="AP28" s="173"/>
      <c r="AQ28" s="173"/>
      <c r="AR28" s="173"/>
      <c r="AS28" s="173"/>
      <c r="AT28" s="173"/>
      <c r="AU28" s="173"/>
      <c r="AV28" s="173"/>
      <c r="AW28" s="173"/>
      <c r="AX28" s="173"/>
      <c r="AY28" s="173"/>
    </row>
    <row r="29" spans="1:51" ht="15" x14ac:dyDescent="0.25">
      <c r="A29" s="187">
        <v>44197</v>
      </c>
      <c r="B29" s="163"/>
      <c r="C29" s="163"/>
      <c r="D29" s="159">
        <v>26.51</v>
      </c>
      <c r="E29" s="11">
        <v>25.771999999999998</v>
      </c>
      <c r="F29" s="11">
        <v>28.777999999999999</v>
      </c>
      <c r="G29" s="11">
        <v>39.128</v>
      </c>
      <c r="H29" s="10">
        <v>32.719000000000001</v>
      </c>
      <c r="I29" s="10">
        <v>31.332999999999998</v>
      </c>
      <c r="J29" s="10">
        <v>25.224</v>
      </c>
      <c r="K29" s="10">
        <v>19.209</v>
      </c>
      <c r="L29" s="10">
        <v>21.027000000000001</v>
      </c>
      <c r="M29" s="10">
        <v>23.286000000000001</v>
      </c>
      <c r="N29" s="10">
        <v>22.878</v>
      </c>
      <c r="O29" s="10">
        <v>20.911000000000001</v>
      </c>
      <c r="P29" s="10">
        <v>29.690999999999999</v>
      </c>
      <c r="Q29" s="10">
        <v>23.899000000000001</v>
      </c>
      <c r="R29" s="10">
        <v>35.292000000000002</v>
      </c>
      <c r="S29" s="10">
        <v>28.62</v>
      </c>
      <c r="T29" s="10">
        <v>32.890999999999998</v>
      </c>
      <c r="U29" s="10">
        <v>26.297000000000001</v>
      </c>
      <c r="V29" s="10">
        <v>27.111000000000001</v>
      </c>
      <c r="W29" s="10">
        <v>20.524999999999999</v>
      </c>
      <c r="X29" s="10">
        <v>21.699000000000002</v>
      </c>
      <c r="Y29" s="10">
        <v>13.464</v>
      </c>
      <c r="Z29" s="10">
        <v>20.957999999999998</v>
      </c>
      <c r="AA29" s="10">
        <v>24.698</v>
      </c>
      <c r="AB29" s="10">
        <v>25.111000000000001</v>
      </c>
      <c r="AC29" s="10">
        <v>26.765000000000001</v>
      </c>
      <c r="AD29" s="10">
        <v>21.094000000000001</v>
      </c>
      <c r="AE29" s="10">
        <v>29.556000000000001</v>
      </c>
      <c r="AF29" s="10">
        <v>27.135999999999999</v>
      </c>
      <c r="AG29" s="10">
        <v>22.797999999999998</v>
      </c>
      <c r="AH29" s="10">
        <v>26.919</v>
      </c>
      <c r="AI29" s="173">
        <v>14.97</v>
      </c>
      <c r="AJ29" s="173">
        <v>20.167999999999999</v>
      </c>
      <c r="AK29" s="173">
        <v>26.338999999999999</v>
      </c>
      <c r="AL29" s="173">
        <v>24.4</v>
      </c>
      <c r="AM29" s="173">
        <v>16.356000000000002</v>
      </c>
      <c r="AN29" s="173"/>
      <c r="AO29" s="173"/>
      <c r="AP29" s="173"/>
      <c r="AQ29" s="173"/>
      <c r="AR29" s="173"/>
      <c r="AS29" s="173"/>
      <c r="AT29" s="173"/>
      <c r="AU29" s="173"/>
      <c r="AV29" s="173"/>
      <c r="AW29" s="173"/>
      <c r="AX29" s="173"/>
      <c r="AY29" s="173"/>
    </row>
    <row r="30" spans="1:51" ht="15" x14ac:dyDescent="0.25">
      <c r="A30" s="187">
        <v>44228</v>
      </c>
      <c r="B30" s="158"/>
      <c r="C30" s="158"/>
      <c r="D30" s="159">
        <v>24.89</v>
      </c>
      <c r="E30" s="11">
        <v>21.812999999999999</v>
      </c>
      <c r="F30" s="11">
        <v>22.216000000000001</v>
      </c>
      <c r="G30" s="11">
        <v>32.549999999999997</v>
      </c>
      <c r="H30" s="10">
        <v>42.158000000000001</v>
      </c>
      <c r="I30" s="10">
        <v>28.826000000000001</v>
      </c>
      <c r="J30" s="10">
        <v>20.751000000000001</v>
      </c>
      <c r="K30" s="10">
        <v>15.801</v>
      </c>
      <c r="L30" s="10">
        <v>17.893000000000001</v>
      </c>
      <c r="M30" s="10">
        <v>20.327999999999999</v>
      </c>
      <c r="N30" s="10">
        <v>19.687000000000001</v>
      </c>
      <c r="O30" s="10">
        <v>19.207000000000001</v>
      </c>
      <c r="P30" s="10">
        <v>24.202000000000002</v>
      </c>
      <c r="Q30" s="10">
        <v>24.347000000000001</v>
      </c>
      <c r="R30" s="10">
        <v>31.773</v>
      </c>
      <c r="S30" s="10">
        <v>23.331</v>
      </c>
      <c r="T30" s="10">
        <v>28.257000000000001</v>
      </c>
      <c r="U30" s="10">
        <v>25.608000000000001</v>
      </c>
      <c r="V30" s="10">
        <v>27.015000000000001</v>
      </c>
      <c r="W30" s="10">
        <v>20.201000000000001</v>
      </c>
      <c r="X30" s="10">
        <v>17.788</v>
      </c>
      <c r="Y30" s="10">
        <v>16.452999999999999</v>
      </c>
      <c r="Z30" s="10">
        <v>17.488</v>
      </c>
      <c r="AA30" s="10">
        <v>21.129000000000001</v>
      </c>
      <c r="AB30" s="10">
        <v>20.27</v>
      </c>
      <c r="AC30" s="10">
        <v>24.661000000000001</v>
      </c>
      <c r="AD30" s="10">
        <v>17.225000000000001</v>
      </c>
      <c r="AE30" s="10">
        <v>25.28</v>
      </c>
      <c r="AF30" s="10">
        <v>22.213000000000001</v>
      </c>
      <c r="AG30" s="10">
        <v>18.783999999999999</v>
      </c>
      <c r="AH30" s="10">
        <v>22.321999999999999</v>
      </c>
      <c r="AI30" s="173">
        <v>12.436999999999999</v>
      </c>
      <c r="AJ30" s="173">
        <v>19.36</v>
      </c>
      <c r="AK30" s="173">
        <v>25.683</v>
      </c>
      <c r="AL30" s="173">
        <v>20.818000000000001</v>
      </c>
      <c r="AM30" s="173">
        <v>13.670999999999999</v>
      </c>
      <c r="AN30" s="173"/>
      <c r="AO30" s="173"/>
      <c r="AP30" s="173"/>
      <c r="AQ30" s="173"/>
      <c r="AR30" s="173"/>
      <c r="AS30" s="173"/>
      <c r="AT30" s="173"/>
      <c r="AU30" s="173"/>
      <c r="AV30" s="173"/>
      <c r="AW30" s="173"/>
      <c r="AX30" s="173"/>
      <c r="AY30" s="173"/>
    </row>
    <row r="31" spans="1:51" ht="15" x14ac:dyDescent="0.25">
      <c r="A31" s="187">
        <v>44256</v>
      </c>
      <c r="B31" s="158"/>
      <c r="C31" s="158"/>
      <c r="D31" s="159">
        <v>40.04</v>
      </c>
      <c r="E31" s="11">
        <v>35.156999999999996</v>
      </c>
      <c r="F31" s="11">
        <v>22.777999999999999</v>
      </c>
      <c r="G31" s="11">
        <v>48.390999999999998</v>
      </c>
      <c r="H31" s="10">
        <v>78.108999999999995</v>
      </c>
      <c r="I31" s="10">
        <v>34.174999999999997</v>
      </c>
      <c r="J31" s="10">
        <v>30.684999999999999</v>
      </c>
      <c r="K31" s="10">
        <v>45.204999999999998</v>
      </c>
      <c r="L31" s="10">
        <v>29.050999999999998</v>
      </c>
      <c r="M31" s="10">
        <v>29.81</v>
      </c>
      <c r="N31" s="10">
        <v>32.094000000000001</v>
      </c>
      <c r="O31" s="10">
        <v>34.886000000000003</v>
      </c>
      <c r="P31" s="10">
        <v>44.149000000000001</v>
      </c>
      <c r="Q31" s="10">
        <v>54.347000000000001</v>
      </c>
      <c r="R31" s="10">
        <v>43.106999999999999</v>
      </c>
      <c r="S31" s="10">
        <v>44.697000000000003</v>
      </c>
      <c r="T31" s="10">
        <v>43.859000000000002</v>
      </c>
      <c r="U31" s="10">
        <v>37.040999999999997</v>
      </c>
      <c r="V31" s="10">
        <v>31.815000000000001</v>
      </c>
      <c r="W31" s="10">
        <v>31.856999999999999</v>
      </c>
      <c r="X31" s="10">
        <v>21.954000000000001</v>
      </c>
      <c r="Y31" s="10">
        <v>27.672999999999998</v>
      </c>
      <c r="Z31" s="10">
        <v>50.58</v>
      </c>
      <c r="AA31" s="10">
        <v>25.356999999999999</v>
      </c>
      <c r="AB31" s="10">
        <v>28.555</v>
      </c>
      <c r="AC31" s="10">
        <v>64.28</v>
      </c>
      <c r="AD31" s="10">
        <v>18.135999999999999</v>
      </c>
      <c r="AE31" s="10">
        <v>49.152000000000001</v>
      </c>
      <c r="AF31" s="10">
        <v>26.277000000000001</v>
      </c>
      <c r="AG31" s="10">
        <v>34.374000000000002</v>
      </c>
      <c r="AH31" s="10">
        <v>43.968000000000004</v>
      </c>
      <c r="AI31" s="173">
        <v>20.108000000000001</v>
      </c>
      <c r="AJ31" s="173">
        <v>22.257999999999999</v>
      </c>
      <c r="AK31" s="173">
        <v>48.417000000000002</v>
      </c>
      <c r="AL31" s="173">
        <v>23.161999999999999</v>
      </c>
      <c r="AM31" s="173">
        <v>24.616</v>
      </c>
      <c r="AN31" s="173"/>
      <c r="AO31" s="173"/>
      <c r="AP31" s="173"/>
      <c r="AQ31" s="173"/>
      <c r="AR31" s="173"/>
      <c r="AS31" s="173"/>
      <c r="AT31" s="173"/>
      <c r="AU31" s="173"/>
      <c r="AV31" s="173"/>
      <c r="AW31" s="173"/>
      <c r="AX31" s="173"/>
      <c r="AY31" s="173"/>
    </row>
    <row r="32" spans="1:51" ht="15" x14ac:dyDescent="0.25">
      <c r="A32" s="187">
        <v>44287</v>
      </c>
      <c r="B32" s="158"/>
      <c r="C32" s="158"/>
      <c r="D32" s="159">
        <v>88.26</v>
      </c>
      <c r="E32" s="11">
        <v>43.823</v>
      </c>
      <c r="F32" s="11">
        <v>50.103000000000002</v>
      </c>
      <c r="G32" s="11">
        <v>109.197</v>
      </c>
      <c r="H32" s="10">
        <v>135.75800000000001</v>
      </c>
      <c r="I32" s="10">
        <v>107.18600000000001</v>
      </c>
      <c r="J32" s="10">
        <v>72.180000000000007</v>
      </c>
      <c r="K32" s="10">
        <v>114.8</v>
      </c>
      <c r="L32" s="10">
        <v>64.760000000000005</v>
      </c>
      <c r="M32" s="10">
        <v>58.567</v>
      </c>
      <c r="N32" s="10">
        <v>83.965000000000003</v>
      </c>
      <c r="O32" s="10">
        <v>102.983</v>
      </c>
      <c r="P32" s="10">
        <v>85.778999999999996</v>
      </c>
      <c r="Q32" s="10">
        <v>70.069999999999993</v>
      </c>
      <c r="R32" s="10">
        <v>99.539000000000001</v>
      </c>
      <c r="S32" s="10">
        <v>93.61</v>
      </c>
      <c r="T32" s="10">
        <v>68.216999999999999</v>
      </c>
      <c r="U32" s="10">
        <v>51.472999999999999</v>
      </c>
      <c r="V32" s="10">
        <v>84.584000000000003</v>
      </c>
      <c r="W32" s="10">
        <v>65.430000000000007</v>
      </c>
      <c r="X32" s="10">
        <v>57.521000000000001</v>
      </c>
      <c r="Y32" s="10">
        <v>57.012999999999998</v>
      </c>
      <c r="Z32" s="10">
        <v>104.553</v>
      </c>
      <c r="AA32" s="10">
        <v>67.081999999999994</v>
      </c>
      <c r="AB32" s="10">
        <v>92.272999999999996</v>
      </c>
      <c r="AC32" s="10">
        <v>96.135000000000005</v>
      </c>
      <c r="AD32" s="10">
        <v>62.438000000000002</v>
      </c>
      <c r="AE32" s="10">
        <v>82.534999999999997</v>
      </c>
      <c r="AF32" s="10">
        <v>65.808999999999997</v>
      </c>
      <c r="AG32" s="10">
        <v>79.218999999999994</v>
      </c>
      <c r="AH32" s="10">
        <v>92.537999999999997</v>
      </c>
      <c r="AI32" s="173">
        <v>46.485999999999997</v>
      </c>
      <c r="AJ32" s="173">
        <v>55.69</v>
      </c>
      <c r="AK32" s="173">
        <v>84.933000000000007</v>
      </c>
      <c r="AL32" s="173">
        <v>55.213999999999999</v>
      </c>
      <c r="AM32" s="173">
        <v>44.917000000000002</v>
      </c>
      <c r="AN32" s="173"/>
      <c r="AO32" s="173"/>
      <c r="AP32" s="173"/>
      <c r="AQ32" s="173"/>
      <c r="AR32" s="173"/>
      <c r="AS32" s="173"/>
      <c r="AT32" s="173"/>
      <c r="AU32" s="173"/>
      <c r="AV32" s="173"/>
      <c r="AW32" s="173"/>
      <c r="AX32" s="173"/>
      <c r="AY32" s="173"/>
    </row>
    <row r="33" spans="1:51" ht="15" x14ac:dyDescent="0.25">
      <c r="A33" s="187">
        <v>44317</v>
      </c>
      <c r="B33" s="162"/>
      <c r="C33" s="162"/>
      <c r="D33" s="159">
        <v>247.09</v>
      </c>
      <c r="E33" s="11">
        <v>161.857</v>
      </c>
      <c r="F33" s="11">
        <v>509.59500000000003</v>
      </c>
      <c r="G33" s="11">
        <v>417</v>
      </c>
      <c r="H33" s="10">
        <v>350.92599999999999</v>
      </c>
      <c r="I33" s="10">
        <v>325.00099999999998</v>
      </c>
      <c r="J33" s="10">
        <v>156.535</v>
      </c>
      <c r="K33" s="10">
        <v>194.08600000000001</v>
      </c>
      <c r="L33" s="10">
        <v>126.123</v>
      </c>
      <c r="M33" s="10">
        <v>183.37700000000001</v>
      </c>
      <c r="N33" s="10">
        <v>216.00700000000001</v>
      </c>
      <c r="O33" s="10">
        <v>295.846</v>
      </c>
      <c r="P33" s="10">
        <v>228.59399999999999</v>
      </c>
      <c r="Q33" s="10">
        <v>218.16300000000001</v>
      </c>
      <c r="R33" s="10">
        <v>375.43599999999998</v>
      </c>
      <c r="S33" s="10">
        <v>344.51499999999999</v>
      </c>
      <c r="T33" s="10">
        <v>212.654</v>
      </c>
      <c r="U33" s="10">
        <v>232.19499999999999</v>
      </c>
      <c r="V33" s="10">
        <v>243.756</v>
      </c>
      <c r="W33" s="10">
        <v>263.92399999999998</v>
      </c>
      <c r="X33" s="10">
        <v>78.045000000000002</v>
      </c>
      <c r="Y33" s="10">
        <v>168.66200000000001</v>
      </c>
      <c r="Z33" s="10">
        <v>227.988</v>
      </c>
      <c r="AA33" s="10">
        <v>265.13200000000001</v>
      </c>
      <c r="AB33" s="10">
        <v>223.017</v>
      </c>
      <c r="AC33" s="10">
        <v>243.08500000000001</v>
      </c>
      <c r="AD33" s="10">
        <v>283.97300000000001</v>
      </c>
      <c r="AE33" s="10">
        <v>292.94200000000001</v>
      </c>
      <c r="AF33" s="10">
        <v>122.69</v>
      </c>
      <c r="AG33" s="10">
        <v>175.56</v>
      </c>
      <c r="AH33" s="10">
        <v>132.315</v>
      </c>
      <c r="AI33" s="173">
        <v>113.211</v>
      </c>
      <c r="AJ33" s="173">
        <v>242.82599999999999</v>
      </c>
      <c r="AK33" s="173">
        <v>206.744</v>
      </c>
      <c r="AL33" s="173">
        <v>116.011</v>
      </c>
      <c r="AM33" s="173">
        <v>161.89500000000001</v>
      </c>
      <c r="AN33" s="173"/>
      <c r="AO33" s="173"/>
      <c r="AP33" s="173"/>
      <c r="AQ33" s="173"/>
      <c r="AR33" s="173"/>
      <c r="AS33" s="173"/>
      <c r="AT33" s="173"/>
      <c r="AU33" s="173"/>
      <c r="AV33" s="173"/>
      <c r="AW33" s="173"/>
      <c r="AX33" s="173"/>
      <c r="AY33" s="173"/>
    </row>
    <row r="34" spans="1:51" ht="15" x14ac:dyDescent="0.25">
      <c r="A34" s="187">
        <v>44348</v>
      </c>
      <c r="B34" s="158"/>
      <c r="C34" s="158"/>
      <c r="D34" s="159">
        <v>281.04000000000002</v>
      </c>
      <c r="E34" s="11">
        <v>394.85599999999999</v>
      </c>
      <c r="F34" s="11">
        <v>733.846</v>
      </c>
      <c r="G34" s="11">
        <v>426.738</v>
      </c>
      <c r="H34" s="10">
        <v>424.66300000000001</v>
      </c>
      <c r="I34" s="10">
        <v>303.91399999999999</v>
      </c>
      <c r="J34" s="10">
        <v>186.197</v>
      </c>
      <c r="K34" s="10">
        <v>158.50200000000001</v>
      </c>
      <c r="L34" s="10">
        <v>189.35599999999999</v>
      </c>
      <c r="M34" s="10">
        <v>294.81</v>
      </c>
      <c r="N34" s="10">
        <v>182.58799999999999</v>
      </c>
      <c r="O34" s="10">
        <v>434.64</v>
      </c>
      <c r="P34" s="10">
        <v>236.61</v>
      </c>
      <c r="Q34" s="10">
        <v>587.34500000000003</v>
      </c>
      <c r="R34" s="10">
        <v>326.70299999999997</v>
      </c>
      <c r="S34" s="10">
        <v>547.74</v>
      </c>
      <c r="T34" s="10">
        <v>217.53399999999999</v>
      </c>
      <c r="U34" s="10">
        <v>374.10500000000002</v>
      </c>
      <c r="V34" s="10">
        <v>167.06200000000001</v>
      </c>
      <c r="W34" s="10">
        <v>213.08799999999999</v>
      </c>
      <c r="X34" s="10">
        <v>58.503</v>
      </c>
      <c r="Y34" s="10">
        <v>226.09399999999999</v>
      </c>
      <c r="Z34" s="10">
        <v>150.80799999999999</v>
      </c>
      <c r="AA34" s="10">
        <v>302.57900000000001</v>
      </c>
      <c r="AB34" s="10">
        <v>210.834</v>
      </c>
      <c r="AC34" s="10">
        <v>192.20400000000001</v>
      </c>
      <c r="AD34" s="10">
        <v>519.15300000000002</v>
      </c>
      <c r="AE34" s="10">
        <v>292.97199999999998</v>
      </c>
      <c r="AF34" s="10">
        <v>271.24</v>
      </c>
      <c r="AG34" s="10">
        <v>463.07400000000001</v>
      </c>
      <c r="AH34" s="10">
        <v>54.048999999999999</v>
      </c>
      <c r="AI34" s="173">
        <v>154.61099999999999</v>
      </c>
      <c r="AJ34" s="173">
        <v>357.13200000000001</v>
      </c>
      <c r="AK34" s="173">
        <v>348.28399999999999</v>
      </c>
      <c r="AL34" s="173">
        <v>120.76900000000001</v>
      </c>
      <c r="AM34" s="173">
        <v>314.13900000000001</v>
      </c>
      <c r="AN34" s="173"/>
      <c r="AO34" s="173"/>
      <c r="AP34" s="173"/>
      <c r="AQ34" s="173"/>
      <c r="AR34" s="173"/>
      <c r="AS34" s="173"/>
      <c r="AT34" s="173"/>
      <c r="AU34" s="173"/>
      <c r="AV34" s="173"/>
      <c r="AW34" s="173"/>
      <c r="AX34" s="173"/>
      <c r="AY34" s="173"/>
    </row>
    <row r="35" spans="1:51" ht="15" x14ac:dyDescent="0.25">
      <c r="A35" s="187">
        <v>44378</v>
      </c>
      <c r="B35" s="158"/>
      <c r="C35" s="158"/>
      <c r="D35" s="159">
        <v>123.17</v>
      </c>
      <c r="E35" s="11">
        <v>220.15199999999999</v>
      </c>
      <c r="F35" s="11">
        <v>337.82499999999999</v>
      </c>
      <c r="G35" s="11">
        <v>135.62200000000001</v>
      </c>
      <c r="H35" s="10">
        <v>176.905</v>
      </c>
      <c r="I35" s="10">
        <v>98.756</v>
      </c>
      <c r="J35" s="10">
        <v>72.405000000000001</v>
      </c>
      <c r="K35" s="10">
        <v>67.798000000000002</v>
      </c>
      <c r="L35" s="10">
        <v>76.872</v>
      </c>
      <c r="M35" s="10">
        <v>135.37799999999999</v>
      </c>
      <c r="N35" s="10">
        <v>71.102999999999994</v>
      </c>
      <c r="O35" s="10">
        <v>205.136</v>
      </c>
      <c r="P35" s="10">
        <v>75.7</v>
      </c>
      <c r="Q35" s="10">
        <v>512.49199999999996</v>
      </c>
      <c r="R35" s="10">
        <v>126.958</v>
      </c>
      <c r="S35" s="10">
        <v>199.01499999999999</v>
      </c>
      <c r="T35" s="10">
        <v>105.779</v>
      </c>
      <c r="U35" s="10">
        <v>222.523</v>
      </c>
      <c r="V35" s="10">
        <v>52.936</v>
      </c>
      <c r="W35" s="10">
        <v>62.46</v>
      </c>
      <c r="X35" s="10">
        <v>23.81</v>
      </c>
      <c r="Y35" s="10">
        <v>66.278000000000006</v>
      </c>
      <c r="Z35" s="10">
        <v>56.329000000000001</v>
      </c>
      <c r="AA35" s="10">
        <v>122.44499999999999</v>
      </c>
      <c r="AB35" s="10">
        <v>79.647000000000006</v>
      </c>
      <c r="AC35" s="10">
        <v>68.554000000000002</v>
      </c>
      <c r="AD35" s="10">
        <v>222.006</v>
      </c>
      <c r="AE35" s="10">
        <v>152.27600000000001</v>
      </c>
      <c r="AF35" s="10">
        <v>82.287999999999997</v>
      </c>
      <c r="AG35" s="10">
        <v>218.351</v>
      </c>
      <c r="AH35" s="10">
        <v>27.236000000000001</v>
      </c>
      <c r="AI35" s="173">
        <v>54.832999999999998</v>
      </c>
      <c r="AJ35" s="173">
        <v>111.83</v>
      </c>
      <c r="AK35" s="173">
        <v>104.11</v>
      </c>
      <c r="AL35" s="173">
        <v>47.106999999999999</v>
      </c>
      <c r="AM35" s="173">
        <v>182.15899999999999</v>
      </c>
      <c r="AN35" s="173"/>
      <c r="AO35" s="173"/>
      <c r="AP35" s="173"/>
      <c r="AQ35" s="173"/>
      <c r="AR35" s="173"/>
      <c r="AS35" s="173"/>
      <c r="AT35" s="173"/>
      <c r="AU35" s="173"/>
      <c r="AV35" s="173"/>
      <c r="AW35" s="173"/>
      <c r="AX35" s="173"/>
      <c r="AY35" s="173"/>
    </row>
    <row r="36" spans="1:51" ht="15" x14ac:dyDescent="0.25">
      <c r="A36" s="187">
        <v>44409</v>
      </c>
      <c r="B36" s="158"/>
      <c r="C36" s="158"/>
      <c r="D36" s="161">
        <v>66.88</v>
      </c>
      <c r="E36" s="10">
        <v>84.266999999999996</v>
      </c>
      <c r="F36" s="10">
        <v>128.279</v>
      </c>
      <c r="G36" s="10">
        <v>62.688000000000002</v>
      </c>
      <c r="H36" s="10">
        <v>68.129000000000005</v>
      </c>
      <c r="I36" s="10">
        <v>56.500999999999998</v>
      </c>
      <c r="J36" s="10">
        <v>43.182000000000002</v>
      </c>
      <c r="K36" s="10">
        <v>50.51</v>
      </c>
      <c r="L36" s="10">
        <v>40.21</v>
      </c>
      <c r="M36" s="10">
        <v>57.853999999999999</v>
      </c>
      <c r="N36" s="10">
        <v>55.247</v>
      </c>
      <c r="O36" s="10">
        <v>69.975999999999999</v>
      </c>
      <c r="P36" s="10">
        <v>43.290999999999997</v>
      </c>
      <c r="Q36" s="10">
        <v>136.96</v>
      </c>
      <c r="R36" s="10">
        <v>54.374000000000002</v>
      </c>
      <c r="S36" s="10">
        <v>84.9</v>
      </c>
      <c r="T36" s="10">
        <v>50.37</v>
      </c>
      <c r="U36" s="10">
        <v>86.558999999999997</v>
      </c>
      <c r="V36" s="10">
        <v>42.962000000000003</v>
      </c>
      <c r="W36" s="10">
        <v>47.436999999999998</v>
      </c>
      <c r="X36" s="10">
        <v>18.984999999999999</v>
      </c>
      <c r="Y36" s="10">
        <v>39.636000000000003</v>
      </c>
      <c r="Z36" s="10">
        <v>35.439</v>
      </c>
      <c r="AA36" s="10">
        <v>57.17</v>
      </c>
      <c r="AB36" s="10">
        <v>54.643999999999998</v>
      </c>
      <c r="AC36" s="10">
        <v>47.951000000000001</v>
      </c>
      <c r="AD36" s="10">
        <v>78.968999999999994</v>
      </c>
      <c r="AE36" s="10">
        <v>57.476999999999997</v>
      </c>
      <c r="AF36" s="10">
        <v>48.204000000000001</v>
      </c>
      <c r="AG36" s="10">
        <v>67.906000000000006</v>
      </c>
      <c r="AH36" s="10">
        <v>25.975000000000001</v>
      </c>
      <c r="AI36" s="173">
        <v>38.457000000000001</v>
      </c>
      <c r="AJ36" s="173">
        <v>55.348999999999997</v>
      </c>
      <c r="AK36" s="173">
        <v>45.088999999999999</v>
      </c>
      <c r="AL36" s="173">
        <v>29.984000000000002</v>
      </c>
      <c r="AM36" s="173">
        <v>94.647999999999996</v>
      </c>
      <c r="AN36" s="173"/>
      <c r="AO36" s="173"/>
      <c r="AP36" s="173"/>
      <c r="AQ36" s="173"/>
      <c r="AR36" s="173"/>
      <c r="AS36" s="173"/>
      <c r="AT36" s="173"/>
      <c r="AU36" s="173"/>
      <c r="AV36" s="173"/>
      <c r="AW36" s="173"/>
      <c r="AX36" s="173"/>
      <c r="AY36" s="173"/>
    </row>
    <row r="37" spans="1:51" ht="15" x14ac:dyDescent="0.25">
      <c r="A37" s="187">
        <v>44440</v>
      </c>
      <c r="B37" s="160"/>
      <c r="C37" s="160"/>
      <c r="D37" s="161">
        <v>40.659999999999997</v>
      </c>
      <c r="E37" s="10">
        <v>42.987000000000002</v>
      </c>
      <c r="F37" s="10">
        <v>72.950999999999993</v>
      </c>
      <c r="G37" s="10">
        <v>61.933999999999997</v>
      </c>
      <c r="H37" s="10">
        <v>66.683000000000007</v>
      </c>
      <c r="I37" s="10">
        <v>43.584000000000003</v>
      </c>
      <c r="J37" s="10">
        <v>42.055999999999997</v>
      </c>
      <c r="K37" s="10">
        <v>34.585000000000001</v>
      </c>
      <c r="L37" s="10">
        <v>33.011000000000003</v>
      </c>
      <c r="M37" s="10">
        <v>36.534999999999997</v>
      </c>
      <c r="N37" s="10">
        <v>44.506999999999998</v>
      </c>
      <c r="O37" s="10">
        <v>58.8</v>
      </c>
      <c r="P37" s="10">
        <v>39.378999999999998</v>
      </c>
      <c r="Q37" s="10">
        <v>66.292000000000002</v>
      </c>
      <c r="R37" s="10">
        <v>42.634</v>
      </c>
      <c r="S37" s="10">
        <v>61.350999999999999</v>
      </c>
      <c r="T37" s="10">
        <v>35.246000000000002</v>
      </c>
      <c r="U37" s="10">
        <v>48.45</v>
      </c>
      <c r="V37" s="10">
        <v>34.991</v>
      </c>
      <c r="W37" s="10">
        <v>32.465000000000003</v>
      </c>
      <c r="X37" s="10">
        <v>20.745999999999999</v>
      </c>
      <c r="Y37" s="10">
        <v>57.816000000000003</v>
      </c>
      <c r="Z37" s="10">
        <v>36.360999999999997</v>
      </c>
      <c r="AA37" s="10">
        <v>37.697000000000003</v>
      </c>
      <c r="AB37" s="10">
        <v>40.331000000000003</v>
      </c>
      <c r="AC37" s="10">
        <v>45.305</v>
      </c>
      <c r="AD37" s="10">
        <v>47.923000000000002</v>
      </c>
      <c r="AE37" s="10">
        <v>40.158000000000001</v>
      </c>
      <c r="AF37" s="10">
        <v>31.454999999999998</v>
      </c>
      <c r="AG37" s="10">
        <v>41.484999999999999</v>
      </c>
      <c r="AH37" s="10">
        <v>23.151</v>
      </c>
      <c r="AI37" s="173">
        <v>56.146000000000001</v>
      </c>
      <c r="AJ37" s="173">
        <v>48.914000000000001</v>
      </c>
      <c r="AK37" s="173">
        <v>36.468000000000004</v>
      </c>
      <c r="AL37" s="173">
        <v>25.555</v>
      </c>
      <c r="AM37" s="173">
        <v>77.394000000000005</v>
      </c>
      <c r="AN37" s="173"/>
      <c r="AO37" s="173"/>
      <c r="AP37" s="173"/>
      <c r="AQ37" s="173"/>
      <c r="AR37" s="173"/>
      <c r="AS37" s="173"/>
      <c r="AT37" s="173"/>
      <c r="AU37" s="173"/>
      <c r="AV37" s="173"/>
      <c r="AW37" s="173"/>
      <c r="AX37" s="173"/>
      <c r="AY37" s="173"/>
    </row>
    <row r="38" spans="1:51" ht="15" x14ac:dyDescent="0.25">
      <c r="A38" s="187">
        <v>44470</v>
      </c>
      <c r="B38" s="160"/>
      <c r="C38" s="160"/>
      <c r="D38" s="161">
        <v>40.76</v>
      </c>
      <c r="E38" s="10">
        <v>36.176000000000002</v>
      </c>
      <c r="F38" s="10">
        <v>62.192999999999998</v>
      </c>
      <c r="G38" s="10">
        <v>91.923000000000002</v>
      </c>
      <c r="H38" s="10">
        <v>72.929000000000002</v>
      </c>
      <c r="I38" s="10">
        <v>34.942</v>
      </c>
      <c r="J38" s="10">
        <v>32.200000000000003</v>
      </c>
      <c r="K38" s="10">
        <v>32.552</v>
      </c>
      <c r="L38" s="10">
        <v>50.427</v>
      </c>
      <c r="M38" s="10">
        <v>30.844999999999999</v>
      </c>
      <c r="N38" s="10">
        <v>30.364999999999998</v>
      </c>
      <c r="O38" s="10">
        <v>49.847000000000001</v>
      </c>
      <c r="P38" s="10">
        <v>35.024999999999999</v>
      </c>
      <c r="Q38" s="10">
        <v>59.545999999999999</v>
      </c>
      <c r="R38" s="10">
        <v>49.61</v>
      </c>
      <c r="S38" s="10">
        <v>64.498000000000005</v>
      </c>
      <c r="T38" s="10">
        <v>41.271000000000001</v>
      </c>
      <c r="U38" s="10">
        <v>38.723999999999997</v>
      </c>
      <c r="V38" s="10">
        <v>30.062999999999999</v>
      </c>
      <c r="W38" s="10">
        <v>28.686</v>
      </c>
      <c r="X38" s="10">
        <v>29.315999999999999</v>
      </c>
      <c r="Y38" s="10">
        <v>35.893999999999998</v>
      </c>
      <c r="Z38" s="10">
        <v>34.061</v>
      </c>
      <c r="AA38" s="10">
        <v>51.741999999999997</v>
      </c>
      <c r="AB38" s="10">
        <v>64.004000000000005</v>
      </c>
      <c r="AC38" s="10">
        <v>41.508000000000003</v>
      </c>
      <c r="AD38" s="10">
        <v>41.899000000000001</v>
      </c>
      <c r="AE38" s="10">
        <v>39.469000000000001</v>
      </c>
      <c r="AF38" s="10">
        <v>31.548999999999999</v>
      </c>
      <c r="AG38" s="10">
        <v>40.125999999999998</v>
      </c>
      <c r="AH38" s="10">
        <v>21.405000000000001</v>
      </c>
      <c r="AI38" s="173">
        <v>51.106999999999999</v>
      </c>
      <c r="AJ38" s="173">
        <v>61.38</v>
      </c>
      <c r="AK38" s="173">
        <v>31.033999999999999</v>
      </c>
      <c r="AL38" s="173">
        <v>26.228999999999999</v>
      </c>
      <c r="AM38" s="173">
        <v>47.771000000000001</v>
      </c>
      <c r="AN38" s="173"/>
      <c r="AO38" s="173"/>
      <c r="AP38" s="173"/>
      <c r="AQ38" s="173"/>
      <c r="AR38" s="173"/>
      <c r="AS38" s="173"/>
      <c r="AT38" s="173"/>
      <c r="AU38" s="173"/>
      <c r="AV38" s="173"/>
      <c r="AW38" s="173"/>
      <c r="AX38" s="173"/>
      <c r="AY38" s="173"/>
    </row>
    <row r="39" spans="1:51" ht="15" x14ac:dyDescent="0.25">
      <c r="A39" s="187">
        <v>44501</v>
      </c>
      <c r="B39" s="160"/>
      <c r="C39" s="160"/>
      <c r="D39" s="161">
        <v>33.299999999999997</v>
      </c>
      <c r="E39" s="10">
        <v>30.832000000000001</v>
      </c>
      <c r="F39" s="10">
        <v>50.728000000000002</v>
      </c>
      <c r="G39" s="10">
        <v>53.421999999999997</v>
      </c>
      <c r="H39" s="10">
        <v>50.494999999999997</v>
      </c>
      <c r="I39" s="10">
        <v>32.801000000000002</v>
      </c>
      <c r="J39" s="10">
        <v>24.992999999999999</v>
      </c>
      <c r="K39" s="10">
        <v>26.062000000000001</v>
      </c>
      <c r="L39" s="10">
        <v>42.433999999999997</v>
      </c>
      <c r="M39" s="10">
        <v>28.379000000000001</v>
      </c>
      <c r="N39" s="10">
        <v>25.506</v>
      </c>
      <c r="O39" s="10">
        <v>38.792999999999999</v>
      </c>
      <c r="P39" s="10">
        <v>31.856999999999999</v>
      </c>
      <c r="Q39" s="10">
        <v>45.341000000000001</v>
      </c>
      <c r="R39" s="10">
        <v>37.984000000000002</v>
      </c>
      <c r="S39" s="10">
        <v>45.115000000000002</v>
      </c>
      <c r="T39" s="10">
        <v>34.32</v>
      </c>
      <c r="U39" s="10">
        <v>31.132000000000001</v>
      </c>
      <c r="V39" s="10">
        <v>26.175999999999998</v>
      </c>
      <c r="W39" s="10">
        <v>28.196999999999999</v>
      </c>
      <c r="X39" s="10">
        <v>18.035</v>
      </c>
      <c r="Y39" s="10">
        <v>25.623000000000001</v>
      </c>
      <c r="Z39" s="10">
        <v>29.591000000000001</v>
      </c>
      <c r="AA39" s="10">
        <v>38.790999999999997</v>
      </c>
      <c r="AB39" s="10">
        <v>42.595999999999997</v>
      </c>
      <c r="AC39" s="10">
        <v>30.917000000000002</v>
      </c>
      <c r="AD39" s="10">
        <v>36.24</v>
      </c>
      <c r="AE39" s="10">
        <v>36.274000000000001</v>
      </c>
      <c r="AF39" s="10">
        <v>30.835000000000001</v>
      </c>
      <c r="AG39" s="10">
        <v>33.161999999999999</v>
      </c>
      <c r="AH39" s="10">
        <v>18.109000000000002</v>
      </c>
      <c r="AI39" s="173">
        <v>30.065000000000001</v>
      </c>
      <c r="AJ39" s="173">
        <v>37.475000000000001</v>
      </c>
      <c r="AK39" s="173">
        <v>29.010999999999999</v>
      </c>
      <c r="AL39" s="173">
        <v>24.292999999999999</v>
      </c>
      <c r="AM39" s="173">
        <v>32.616999999999997</v>
      </c>
      <c r="AN39" s="173"/>
      <c r="AO39" s="173"/>
      <c r="AP39" s="173"/>
      <c r="AQ39" s="173"/>
      <c r="AR39" s="173"/>
      <c r="AS39" s="173"/>
      <c r="AT39" s="173"/>
      <c r="AU39" s="173"/>
      <c r="AV39" s="173"/>
      <c r="AW39" s="173"/>
      <c r="AX39" s="173"/>
      <c r="AY39" s="173"/>
    </row>
    <row r="40" spans="1:51" ht="15" x14ac:dyDescent="0.25">
      <c r="A40" s="187">
        <v>44531</v>
      </c>
      <c r="B40" s="160"/>
      <c r="C40" s="160"/>
      <c r="D40" s="161">
        <v>27.74</v>
      </c>
      <c r="E40" s="10">
        <v>29.523</v>
      </c>
      <c r="F40" s="10">
        <v>44.134</v>
      </c>
      <c r="G40" s="10">
        <v>38.743000000000002</v>
      </c>
      <c r="H40" s="10">
        <v>38.703000000000003</v>
      </c>
      <c r="I40" s="10">
        <v>29.533000000000001</v>
      </c>
      <c r="J40" s="10">
        <v>22.847000000000001</v>
      </c>
      <c r="K40" s="10">
        <v>23.433</v>
      </c>
      <c r="L40" s="10">
        <v>29.989000000000001</v>
      </c>
      <c r="M40" s="10">
        <v>25.856999999999999</v>
      </c>
      <c r="N40" s="10">
        <v>23.548999999999999</v>
      </c>
      <c r="O40" s="10">
        <v>33.76</v>
      </c>
      <c r="P40" s="10">
        <v>27.34</v>
      </c>
      <c r="Q40" s="10">
        <v>41.223999999999997</v>
      </c>
      <c r="R40" s="10">
        <v>33.661999999999999</v>
      </c>
      <c r="S40" s="10">
        <v>37.146999999999998</v>
      </c>
      <c r="T40" s="10">
        <v>31.937000000000001</v>
      </c>
      <c r="U40" s="10">
        <v>28.786999999999999</v>
      </c>
      <c r="V40" s="10">
        <v>23.419</v>
      </c>
      <c r="W40" s="10">
        <v>24.338000000000001</v>
      </c>
      <c r="X40" s="10">
        <v>15.228999999999999</v>
      </c>
      <c r="Y40" s="10">
        <v>23.795999999999999</v>
      </c>
      <c r="Z40" s="10">
        <v>24.18</v>
      </c>
      <c r="AA40" s="10">
        <v>29.402000000000001</v>
      </c>
      <c r="AB40" s="10">
        <v>30.446000000000002</v>
      </c>
      <c r="AC40" s="10">
        <v>24.614999999999998</v>
      </c>
      <c r="AD40" s="10">
        <v>33.220999999999997</v>
      </c>
      <c r="AE40" s="10">
        <v>30.405000000000001</v>
      </c>
      <c r="AF40" s="10">
        <v>26.321999999999999</v>
      </c>
      <c r="AG40" s="10">
        <v>29.84</v>
      </c>
      <c r="AH40" s="10">
        <v>16.895</v>
      </c>
      <c r="AI40" s="173">
        <v>23.547000000000001</v>
      </c>
      <c r="AJ40" s="173">
        <v>29.266999999999999</v>
      </c>
      <c r="AK40" s="173">
        <v>27.363</v>
      </c>
      <c r="AL40" s="173">
        <v>19.609000000000002</v>
      </c>
      <c r="AM40" s="173">
        <v>28.638999999999999</v>
      </c>
      <c r="AN40" s="173"/>
      <c r="AO40" s="173"/>
      <c r="AP40" s="173"/>
      <c r="AQ40" s="173"/>
      <c r="AR40" s="173"/>
      <c r="AS40" s="173"/>
      <c r="AT40" s="173"/>
      <c r="AU40" s="173"/>
      <c r="AV40" s="173"/>
      <c r="AW40" s="173"/>
      <c r="AX40" s="173"/>
      <c r="AY40" s="173"/>
    </row>
    <row r="41" spans="1:51" ht="15" x14ac:dyDescent="0.25">
      <c r="A41" s="187">
        <v>44562</v>
      </c>
      <c r="B41" s="160"/>
      <c r="C41" s="160"/>
      <c r="D41" s="161">
        <v>26.51</v>
      </c>
      <c r="E41" s="10">
        <v>28.274999999999999</v>
      </c>
      <c r="F41" s="10">
        <v>39.487000000000002</v>
      </c>
      <c r="G41" s="10">
        <v>33.521000000000001</v>
      </c>
      <c r="H41" s="10">
        <v>32.561999999999998</v>
      </c>
      <c r="I41" s="10">
        <v>26.28</v>
      </c>
      <c r="J41" s="10">
        <v>20.504000000000001</v>
      </c>
      <c r="K41" s="10">
        <v>20.988</v>
      </c>
      <c r="L41" s="10">
        <v>23.721</v>
      </c>
      <c r="M41" s="10">
        <v>22.71</v>
      </c>
      <c r="N41" s="10">
        <v>21.443999999999999</v>
      </c>
      <c r="O41" s="10">
        <v>30.234000000000002</v>
      </c>
      <c r="P41" s="10">
        <v>24.347000000000001</v>
      </c>
      <c r="Q41" s="10">
        <v>35.979999999999997</v>
      </c>
      <c r="R41" s="10">
        <v>28.963999999999999</v>
      </c>
      <c r="S41" s="10">
        <v>33.314999999999998</v>
      </c>
      <c r="T41" s="10">
        <v>27.446000000000002</v>
      </c>
      <c r="U41" s="10">
        <v>27.97</v>
      </c>
      <c r="V41" s="10">
        <v>20.957000000000001</v>
      </c>
      <c r="W41" s="10">
        <v>21.532</v>
      </c>
      <c r="X41" s="10">
        <v>13.705</v>
      </c>
      <c r="Y41" s="10">
        <v>21.084</v>
      </c>
      <c r="Z41" s="10">
        <v>24.859000000000002</v>
      </c>
      <c r="AA41" s="10">
        <v>25.431000000000001</v>
      </c>
      <c r="AB41" s="10">
        <v>27.231999999999999</v>
      </c>
      <c r="AC41" s="10">
        <v>21.367000000000001</v>
      </c>
      <c r="AD41" s="10">
        <v>30.013999999999999</v>
      </c>
      <c r="AE41" s="10">
        <v>26.739000000000001</v>
      </c>
      <c r="AF41" s="10">
        <v>23.404</v>
      </c>
      <c r="AG41" s="10">
        <v>27.108000000000001</v>
      </c>
      <c r="AH41" s="10">
        <v>15.228</v>
      </c>
      <c r="AI41" s="173">
        <v>20.634</v>
      </c>
      <c r="AJ41" s="173">
        <v>25.759</v>
      </c>
      <c r="AK41" s="173">
        <v>25.032</v>
      </c>
      <c r="AL41" s="173">
        <v>16.937000000000001</v>
      </c>
      <c r="AM41" s="173">
        <v>25.626000000000001</v>
      </c>
      <c r="AN41" s="173"/>
      <c r="AO41" s="173"/>
      <c r="AP41" s="173"/>
      <c r="AQ41" s="173"/>
      <c r="AR41" s="173"/>
      <c r="AS41" s="173"/>
      <c r="AT41" s="173"/>
      <c r="AU41" s="173"/>
      <c r="AV41" s="173"/>
      <c r="AW41" s="173"/>
      <c r="AX41" s="173"/>
      <c r="AY41" s="173"/>
    </row>
    <row r="42" spans="1:51" ht="15" x14ac:dyDescent="0.25">
      <c r="A42" s="187">
        <v>44593</v>
      </c>
      <c r="B42" s="160"/>
      <c r="C42" s="160"/>
      <c r="D42" s="161">
        <v>24.89</v>
      </c>
      <c r="E42" s="10">
        <v>21.850999999999999</v>
      </c>
      <c r="F42" s="10">
        <v>32.848999999999997</v>
      </c>
      <c r="G42" s="10">
        <v>42.942</v>
      </c>
      <c r="H42" s="10">
        <v>29.823</v>
      </c>
      <c r="I42" s="10">
        <v>21.588000000000001</v>
      </c>
      <c r="J42" s="10">
        <v>16.875</v>
      </c>
      <c r="K42" s="10">
        <v>17.873999999999999</v>
      </c>
      <c r="L42" s="10">
        <v>20.547999999999998</v>
      </c>
      <c r="M42" s="10">
        <v>19.547999999999998</v>
      </c>
      <c r="N42" s="10">
        <v>19.651</v>
      </c>
      <c r="O42" s="10">
        <v>24.652999999999999</v>
      </c>
      <c r="P42" s="10">
        <v>24.356999999999999</v>
      </c>
      <c r="Q42" s="10">
        <v>32.375999999999998</v>
      </c>
      <c r="R42" s="10">
        <v>23.614000000000001</v>
      </c>
      <c r="S42" s="10">
        <v>28.613</v>
      </c>
      <c r="T42" s="10">
        <v>26.481999999999999</v>
      </c>
      <c r="U42" s="10">
        <v>27.754000000000001</v>
      </c>
      <c r="V42" s="10">
        <v>20.576000000000001</v>
      </c>
      <c r="W42" s="10">
        <v>17.651</v>
      </c>
      <c r="X42" s="10">
        <v>16.754999999999999</v>
      </c>
      <c r="Y42" s="10">
        <v>17.596</v>
      </c>
      <c r="Z42" s="10">
        <v>21.256</v>
      </c>
      <c r="AA42" s="10">
        <v>20.53</v>
      </c>
      <c r="AB42" s="10">
        <v>24.936</v>
      </c>
      <c r="AC42" s="10">
        <v>17.452000000000002</v>
      </c>
      <c r="AD42" s="10">
        <v>25.67</v>
      </c>
      <c r="AE42" s="10">
        <v>21.887</v>
      </c>
      <c r="AF42" s="10">
        <v>19.167999999999999</v>
      </c>
      <c r="AG42" s="10">
        <v>22.469000000000001</v>
      </c>
      <c r="AH42" s="10">
        <v>12.65</v>
      </c>
      <c r="AI42" s="173">
        <v>19.738</v>
      </c>
      <c r="AJ42" s="173">
        <v>25.184999999999999</v>
      </c>
      <c r="AK42" s="173">
        <v>21.33</v>
      </c>
      <c r="AL42" s="173">
        <v>14.153</v>
      </c>
      <c r="AM42" s="173">
        <v>21.516999999999999</v>
      </c>
      <c r="AN42" s="173"/>
      <c r="AO42" s="173"/>
      <c r="AP42" s="173"/>
      <c r="AQ42" s="173"/>
      <c r="AR42" s="173"/>
      <c r="AS42" s="173"/>
      <c r="AT42" s="173"/>
      <c r="AU42" s="173"/>
      <c r="AV42" s="173"/>
      <c r="AW42" s="173"/>
      <c r="AX42" s="173"/>
      <c r="AY42" s="173"/>
    </row>
    <row r="43" spans="1:51" ht="15" x14ac:dyDescent="0.25">
      <c r="A43" s="187">
        <v>44621</v>
      </c>
      <c r="B43" s="160"/>
      <c r="C43" s="160"/>
      <c r="D43" s="161">
        <v>40.04</v>
      </c>
      <c r="E43" s="10">
        <v>22.364000000000001</v>
      </c>
      <c r="F43" s="10">
        <v>48.765999999999998</v>
      </c>
      <c r="G43" s="10">
        <v>79.069000000000003</v>
      </c>
      <c r="H43" s="10">
        <v>35.268999999999998</v>
      </c>
      <c r="I43" s="10">
        <v>31.637</v>
      </c>
      <c r="J43" s="10">
        <v>46.63</v>
      </c>
      <c r="K43" s="10">
        <v>29.018999999999998</v>
      </c>
      <c r="L43" s="10">
        <v>29.962</v>
      </c>
      <c r="M43" s="10">
        <v>31.927</v>
      </c>
      <c r="N43" s="10">
        <v>35.432000000000002</v>
      </c>
      <c r="O43" s="10">
        <v>44.677</v>
      </c>
      <c r="P43" s="10">
        <v>54.38</v>
      </c>
      <c r="Q43" s="10">
        <v>43.912999999999997</v>
      </c>
      <c r="R43" s="10">
        <v>45.121000000000002</v>
      </c>
      <c r="S43" s="10">
        <v>44.293999999999997</v>
      </c>
      <c r="T43" s="10">
        <v>37.298000000000002</v>
      </c>
      <c r="U43" s="10">
        <v>32.633000000000003</v>
      </c>
      <c r="V43" s="10">
        <v>32.301000000000002</v>
      </c>
      <c r="W43" s="10">
        <v>21.812000000000001</v>
      </c>
      <c r="X43" s="10">
        <v>27.501000000000001</v>
      </c>
      <c r="Y43" s="10">
        <v>50.743000000000002</v>
      </c>
      <c r="Z43" s="10">
        <v>25.497</v>
      </c>
      <c r="AA43" s="10">
        <v>28.863</v>
      </c>
      <c r="AB43" s="10">
        <v>63.826999999999998</v>
      </c>
      <c r="AC43" s="10">
        <v>18.366</v>
      </c>
      <c r="AD43" s="10">
        <v>49.688000000000002</v>
      </c>
      <c r="AE43" s="10">
        <v>25.95</v>
      </c>
      <c r="AF43" s="10">
        <v>34.279000000000003</v>
      </c>
      <c r="AG43" s="10">
        <v>44.177</v>
      </c>
      <c r="AH43" s="10">
        <v>20.326000000000001</v>
      </c>
      <c r="AI43" s="173">
        <v>22.669</v>
      </c>
      <c r="AJ43" s="173">
        <v>45.622999999999998</v>
      </c>
      <c r="AK43" s="173">
        <v>23.687999999999999</v>
      </c>
      <c r="AL43" s="173">
        <v>25.114000000000001</v>
      </c>
      <c r="AM43" s="173">
        <v>34.707999999999998</v>
      </c>
      <c r="AN43" s="173"/>
      <c r="AO43" s="173"/>
      <c r="AP43" s="173"/>
      <c r="AQ43" s="173"/>
      <c r="AR43" s="173"/>
      <c r="AS43" s="173"/>
      <c r="AT43" s="173"/>
      <c r="AU43" s="173"/>
      <c r="AV43" s="173"/>
      <c r="AW43" s="173"/>
      <c r="AX43" s="173"/>
      <c r="AY43" s="173"/>
    </row>
    <row r="44" spans="1:51" ht="15" x14ac:dyDescent="0.25">
      <c r="A44" s="187">
        <v>44652</v>
      </c>
      <c r="B44" s="160"/>
      <c r="C44" s="160"/>
      <c r="D44" s="161">
        <v>88.26</v>
      </c>
      <c r="E44" s="10">
        <v>49.56</v>
      </c>
      <c r="F44" s="10">
        <v>109.773</v>
      </c>
      <c r="G44" s="10">
        <v>136.81700000000001</v>
      </c>
      <c r="H44" s="10">
        <v>100.276</v>
      </c>
      <c r="I44" s="10">
        <v>73.474999999999994</v>
      </c>
      <c r="J44" s="10">
        <v>116.71599999999999</v>
      </c>
      <c r="K44" s="10">
        <v>64.772000000000006</v>
      </c>
      <c r="L44" s="10">
        <v>58.127000000000002</v>
      </c>
      <c r="M44" s="10">
        <v>83.712999999999994</v>
      </c>
      <c r="N44" s="10">
        <v>103.762</v>
      </c>
      <c r="O44" s="10">
        <v>86.501999999999995</v>
      </c>
      <c r="P44" s="10">
        <v>67.557000000000002</v>
      </c>
      <c r="Q44" s="10">
        <v>100.617</v>
      </c>
      <c r="R44" s="10">
        <v>94.152000000000001</v>
      </c>
      <c r="S44" s="10">
        <v>68.718000000000004</v>
      </c>
      <c r="T44" s="10">
        <v>50.76</v>
      </c>
      <c r="U44" s="10">
        <v>85.763999999999996</v>
      </c>
      <c r="V44" s="10">
        <v>66.013999999999996</v>
      </c>
      <c r="W44" s="10">
        <v>57.387</v>
      </c>
      <c r="X44" s="10">
        <v>55.664999999999999</v>
      </c>
      <c r="Y44" s="10">
        <v>104.759</v>
      </c>
      <c r="Z44" s="10">
        <v>67.281000000000006</v>
      </c>
      <c r="AA44" s="10">
        <v>92.742999999999995</v>
      </c>
      <c r="AB44" s="10">
        <v>92.346000000000004</v>
      </c>
      <c r="AC44" s="10">
        <v>62.658000000000001</v>
      </c>
      <c r="AD44" s="10">
        <v>83.156000000000006</v>
      </c>
      <c r="AE44" s="10">
        <v>65.421999999999997</v>
      </c>
      <c r="AF44" s="10">
        <v>78.501000000000005</v>
      </c>
      <c r="AG44" s="10">
        <v>92.75</v>
      </c>
      <c r="AH44" s="10">
        <v>46.756</v>
      </c>
      <c r="AI44" s="173">
        <v>56.238999999999997</v>
      </c>
      <c r="AJ44" s="173">
        <v>84.313999999999993</v>
      </c>
      <c r="AK44" s="173">
        <v>55.848999999999997</v>
      </c>
      <c r="AL44" s="173">
        <v>45.5</v>
      </c>
      <c r="AM44" s="173">
        <v>42.08</v>
      </c>
      <c r="AN44" s="173"/>
      <c r="AO44" s="173"/>
      <c r="AP44" s="173"/>
      <c r="AQ44" s="173"/>
      <c r="AR44" s="173"/>
      <c r="AS44" s="173"/>
      <c r="AT44" s="173"/>
      <c r="AU44" s="173"/>
      <c r="AV44" s="173"/>
      <c r="AW44" s="173"/>
      <c r="AX44" s="173"/>
      <c r="AY44" s="173"/>
    </row>
    <row r="45" spans="1:51" ht="15" x14ac:dyDescent="0.25">
      <c r="A45" s="187">
        <v>44682</v>
      </c>
      <c r="B45" s="160"/>
      <c r="C45" s="160"/>
      <c r="D45" s="161">
        <v>247.09</v>
      </c>
      <c r="E45" s="10">
        <v>507.96899999999999</v>
      </c>
      <c r="F45" s="10">
        <v>417.976</v>
      </c>
      <c r="G45" s="10">
        <v>352.10399999999998</v>
      </c>
      <c r="H45" s="10">
        <v>329.69600000000003</v>
      </c>
      <c r="I45" s="10">
        <v>157.875</v>
      </c>
      <c r="J45" s="10">
        <v>195.93</v>
      </c>
      <c r="K45" s="10">
        <v>126.176</v>
      </c>
      <c r="L45" s="10">
        <v>175.62200000000001</v>
      </c>
      <c r="M45" s="10">
        <v>215.697</v>
      </c>
      <c r="N45" s="10">
        <v>297.43400000000003</v>
      </c>
      <c r="O45" s="10">
        <v>229.62799999999999</v>
      </c>
      <c r="P45" s="10">
        <v>212.61199999999999</v>
      </c>
      <c r="Q45" s="10">
        <v>376.79300000000001</v>
      </c>
      <c r="R45" s="10">
        <v>345.60599999999999</v>
      </c>
      <c r="S45" s="10">
        <v>213.315</v>
      </c>
      <c r="T45" s="10">
        <v>225.67699999999999</v>
      </c>
      <c r="U45" s="10">
        <v>245.14500000000001</v>
      </c>
      <c r="V45" s="10">
        <v>264.91199999999998</v>
      </c>
      <c r="W45" s="10">
        <v>77.941000000000003</v>
      </c>
      <c r="X45" s="10">
        <v>158.63300000000001</v>
      </c>
      <c r="Y45" s="10">
        <v>228.328</v>
      </c>
      <c r="Z45" s="10">
        <v>265.63499999999999</v>
      </c>
      <c r="AA45" s="10">
        <v>223.495</v>
      </c>
      <c r="AB45" s="10">
        <v>242.322</v>
      </c>
      <c r="AC45" s="10">
        <v>284.75900000000001</v>
      </c>
      <c r="AD45" s="10">
        <v>293.93400000000003</v>
      </c>
      <c r="AE45" s="10">
        <v>122.246</v>
      </c>
      <c r="AF45" s="10">
        <v>168.19</v>
      </c>
      <c r="AG45" s="10">
        <v>132.5</v>
      </c>
      <c r="AH45" s="10">
        <v>113.57</v>
      </c>
      <c r="AI45" s="173">
        <v>243.863</v>
      </c>
      <c r="AJ45" s="173">
        <v>199.90199999999999</v>
      </c>
      <c r="AK45" s="173">
        <v>116.60599999999999</v>
      </c>
      <c r="AL45" s="173">
        <v>163.12799999999999</v>
      </c>
      <c r="AM45" s="173">
        <v>149.77600000000001</v>
      </c>
      <c r="AN45" s="173"/>
      <c r="AO45" s="173"/>
      <c r="AP45" s="173"/>
      <c r="AQ45" s="173"/>
      <c r="AR45" s="173"/>
      <c r="AS45" s="173"/>
      <c r="AT45" s="173"/>
      <c r="AU45" s="173"/>
      <c r="AV45" s="173"/>
      <c r="AW45" s="173"/>
      <c r="AX45" s="173"/>
      <c r="AY45" s="173"/>
    </row>
    <row r="46" spans="1:51" ht="15" x14ac:dyDescent="0.25">
      <c r="A46" s="187">
        <v>44713</v>
      </c>
      <c r="B46" s="160"/>
      <c r="C46" s="160"/>
      <c r="D46" s="161">
        <v>281.04000000000002</v>
      </c>
      <c r="E46" s="10">
        <v>732.91200000000003</v>
      </c>
      <c r="F46" s="10">
        <v>427.05500000000001</v>
      </c>
      <c r="G46" s="10">
        <v>425.202</v>
      </c>
      <c r="H46" s="10">
        <v>304.46600000000001</v>
      </c>
      <c r="I46" s="10">
        <v>187.024</v>
      </c>
      <c r="J46" s="10">
        <v>159.57599999999999</v>
      </c>
      <c r="K46" s="10">
        <v>189.36199999999999</v>
      </c>
      <c r="L46" s="10">
        <v>296.97500000000002</v>
      </c>
      <c r="M46" s="10">
        <v>182.43100000000001</v>
      </c>
      <c r="N46" s="10">
        <v>435.68200000000002</v>
      </c>
      <c r="O46" s="10">
        <v>237.16200000000001</v>
      </c>
      <c r="P46" s="10">
        <v>575.23</v>
      </c>
      <c r="Q46" s="10">
        <v>327.25700000000001</v>
      </c>
      <c r="R46" s="10">
        <v>548.16600000000005</v>
      </c>
      <c r="S46" s="10">
        <v>217.85599999999999</v>
      </c>
      <c r="T46" s="10">
        <v>374.46199999999999</v>
      </c>
      <c r="U46" s="10">
        <v>167.73699999999999</v>
      </c>
      <c r="V46" s="10">
        <v>213.495</v>
      </c>
      <c r="W46" s="10">
        <v>58.466000000000001</v>
      </c>
      <c r="X46" s="10">
        <v>234.87700000000001</v>
      </c>
      <c r="Y46" s="10">
        <v>150.941</v>
      </c>
      <c r="Z46" s="10">
        <v>302.87900000000002</v>
      </c>
      <c r="AA46" s="10">
        <v>211.11099999999999</v>
      </c>
      <c r="AB46" s="10">
        <v>195.89099999999999</v>
      </c>
      <c r="AC46" s="10">
        <v>519.90099999999995</v>
      </c>
      <c r="AD46" s="10">
        <v>293.52800000000002</v>
      </c>
      <c r="AE46" s="10">
        <v>270.85700000000003</v>
      </c>
      <c r="AF46" s="10">
        <v>460.03100000000001</v>
      </c>
      <c r="AG46" s="10">
        <v>54.084000000000003</v>
      </c>
      <c r="AH46" s="10">
        <v>154.881</v>
      </c>
      <c r="AI46" s="173">
        <v>357.97500000000002</v>
      </c>
      <c r="AJ46" s="173">
        <v>349.08100000000002</v>
      </c>
      <c r="AK46" s="173">
        <v>121.173</v>
      </c>
      <c r="AL46" s="173">
        <v>315.13499999999999</v>
      </c>
      <c r="AM46" s="173">
        <v>396.24099999999999</v>
      </c>
      <c r="AN46" s="173"/>
      <c r="AO46" s="173"/>
      <c r="AP46" s="173"/>
      <c r="AQ46" s="173"/>
      <c r="AR46" s="173"/>
      <c r="AS46" s="173"/>
      <c r="AT46" s="173"/>
      <c r="AU46" s="173"/>
      <c r="AV46" s="173"/>
      <c r="AW46" s="173"/>
      <c r="AX46" s="173"/>
      <c r="AY46" s="173"/>
    </row>
    <row r="47" spans="1:51" ht="15" x14ac:dyDescent="0.25">
      <c r="A47" s="187">
        <v>44743</v>
      </c>
      <c r="B47" s="160"/>
      <c r="C47" s="160"/>
      <c r="D47" s="161">
        <v>123.17</v>
      </c>
      <c r="E47" s="10">
        <v>337.54300000000001</v>
      </c>
      <c r="F47" s="10">
        <v>135.779</v>
      </c>
      <c r="G47" s="10">
        <v>177.28299999999999</v>
      </c>
      <c r="H47" s="10">
        <v>103.85</v>
      </c>
      <c r="I47" s="10">
        <v>72.997</v>
      </c>
      <c r="J47" s="10">
        <v>68.450999999999993</v>
      </c>
      <c r="K47" s="10">
        <v>76.856999999999999</v>
      </c>
      <c r="L47" s="10">
        <v>140.23699999999999</v>
      </c>
      <c r="M47" s="10">
        <v>71.018000000000001</v>
      </c>
      <c r="N47" s="10">
        <v>205.483</v>
      </c>
      <c r="O47" s="10">
        <v>75.975999999999999</v>
      </c>
      <c r="P47" s="10">
        <v>524.89800000000002</v>
      </c>
      <c r="Q47" s="10">
        <v>127.291</v>
      </c>
      <c r="R47" s="10">
        <v>199.16300000000001</v>
      </c>
      <c r="S47" s="10">
        <v>106.01</v>
      </c>
      <c r="T47" s="10">
        <v>230.20599999999999</v>
      </c>
      <c r="U47" s="10">
        <v>53.375</v>
      </c>
      <c r="V47" s="10">
        <v>62.673000000000002</v>
      </c>
      <c r="W47" s="10">
        <v>23.782</v>
      </c>
      <c r="X47" s="10">
        <v>68.555000000000007</v>
      </c>
      <c r="Y47" s="10">
        <v>56.393999999999998</v>
      </c>
      <c r="Z47" s="10">
        <v>122.523</v>
      </c>
      <c r="AA47" s="10">
        <v>79.831000000000003</v>
      </c>
      <c r="AB47" s="10">
        <v>70.426000000000002</v>
      </c>
      <c r="AC47" s="10">
        <v>222.2</v>
      </c>
      <c r="AD47" s="10">
        <v>152.53800000000001</v>
      </c>
      <c r="AE47" s="10">
        <v>82.055999999999997</v>
      </c>
      <c r="AF47" s="10">
        <v>227.351</v>
      </c>
      <c r="AG47" s="10">
        <v>27.314</v>
      </c>
      <c r="AH47" s="10">
        <v>54.978000000000002</v>
      </c>
      <c r="AI47" s="173">
        <v>112.09399999999999</v>
      </c>
      <c r="AJ47" s="173">
        <v>107.238</v>
      </c>
      <c r="AK47" s="173">
        <v>47.463999999999999</v>
      </c>
      <c r="AL47" s="173">
        <v>182.56100000000001</v>
      </c>
      <c r="AM47" s="173">
        <v>228.142</v>
      </c>
      <c r="AN47" s="173"/>
      <c r="AO47" s="173"/>
      <c r="AP47" s="173"/>
      <c r="AQ47" s="173"/>
      <c r="AR47" s="173"/>
      <c r="AS47" s="173"/>
      <c r="AT47" s="173"/>
      <c r="AU47" s="173"/>
      <c r="AV47" s="173"/>
      <c r="AW47" s="173"/>
      <c r="AX47" s="173"/>
      <c r="AY47" s="173"/>
    </row>
    <row r="48" spans="1:51" ht="15" x14ac:dyDescent="0.25">
      <c r="A48" s="187">
        <v>44774</v>
      </c>
      <c r="B48" s="160"/>
      <c r="C48" s="160"/>
      <c r="D48" s="161">
        <v>66.88</v>
      </c>
      <c r="E48" s="10">
        <v>128.125</v>
      </c>
      <c r="F48" s="10">
        <v>62.81</v>
      </c>
      <c r="G48" s="10">
        <v>68.444000000000003</v>
      </c>
      <c r="H48" s="10">
        <v>57.18</v>
      </c>
      <c r="I48" s="10">
        <v>43.704999999999998</v>
      </c>
      <c r="J48" s="10">
        <v>51.093000000000004</v>
      </c>
      <c r="K48" s="10">
        <v>40.197000000000003</v>
      </c>
      <c r="L48" s="10">
        <v>59.177999999999997</v>
      </c>
      <c r="M48" s="10">
        <v>55.173000000000002</v>
      </c>
      <c r="N48" s="10">
        <v>70.168000000000006</v>
      </c>
      <c r="O48" s="10">
        <v>43.52</v>
      </c>
      <c r="P48" s="10">
        <v>142.19200000000001</v>
      </c>
      <c r="Q48" s="10">
        <v>54.658999999999999</v>
      </c>
      <c r="R48" s="10">
        <v>85.009</v>
      </c>
      <c r="S48" s="10">
        <v>50.576000000000001</v>
      </c>
      <c r="T48" s="10">
        <v>89.594999999999999</v>
      </c>
      <c r="U48" s="10">
        <v>43.38</v>
      </c>
      <c r="V48" s="10">
        <v>47.627000000000002</v>
      </c>
      <c r="W48" s="10">
        <v>18.914999999999999</v>
      </c>
      <c r="X48" s="10">
        <v>40.036999999999999</v>
      </c>
      <c r="Y48" s="10">
        <v>35.496000000000002</v>
      </c>
      <c r="Z48" s="10">
        <v>57.216999999999999</v>
      </c>
      <c r="AA48" s="10">
        <v>54.81</v>
      </c>
      <c r="AB48" s="10">
        <v>48.771000000000001</v>
      </c>
      <c r="AC48" s="10">
        <v>79.052999999999997</v>
      </c>
      <c r="AD48" s="10">
        <v>57.658999999999999</v>
      </c>
      <c r="AE48" s="10">
        <v>48.000999999999998</v>
      </c>
      <c r="AF48" s="10">
        <v>69.775000000000006</v>
      </c>
      <c r="AG48" s="10">
        <v>26.085000000000001</v>
      </c>
      <c r="AH48" s="10">
        <v>38.575000000000003</v>
      </c>
      <c r="AI48" s="173">
        <v>55.529000000000003</v>
      </c>
      <c r="AJ48" s="173">
        <v>45.313000000000002</v>
      </c>
      <c r="AK48" s="173">
        <v>30.321999999999999</v>
      </c>
      <c r="AL48" s="173">
        <v>94.912999999999997</v>
      </c>
      <c r="AM48" s="173">
        <v>86.358999999999995</v>
      </c>
      <c r="AN48" s="173"/>
      <c r="AO48" s="173"/>
      <c r="AP48" s="173"/>
      <c r="AQ48" s="173"/>
      <c r="AR48" s="173"/>
      <c r="AS48" s="173"/>
      <c r="AT48" s="173"/>
      <c r="AU48" s="173"/>
      <c r="AV48" s="173"/>
      <c r="AW48" s="173"/>
      <c r="AX48" s="173"/>
      <c r="AY48" s="173"/>
    </row>
    <row r="49" spans="1:1005" ht="15" x14ac:dyDescent="0.25">
      <c r="A49" s="187">
        <v>44805</v>
      </c>
      <c r="B49" s="160"/>
      <c r="C49" s="160"/>
      <c r="D49" s="161">
        <v>40.659999999999997</v>
      </c>
      <c r="E49" s="10">
        <v>72.825999999999993</v>
      </c>
      <c r="F49" s="10">
        <v>62.05</v>
      </c>
      <c r="G49" s="10">
        <v>66.974999999999994</v>
      </c>
      <c r="H49" s="10">
        <v>44.622999999999998</v>
      </c>
      <c r="I49" s="10">
        <v>42.531999999999996</v>
      </c>
      <c r="J49" s="10">
        <v>35.079000000000001</v>
      </c>
      <c r="K49" s="10">
        <v>33.002000000000002</v>
      </c>
      <c r="L49" s="10">
        <v>36.923000000000002</v>
      </c>
      <c r="M49" s="10">
        <v>44.445</v>
      </c>
      <c r="N49" s="10">
        <v>58.968000000000004</v>
      </c>
      <c r="O49" s="10">
        <v>39.567</v>
      </c>
      <c r="P49" s="10">
        <v>67.244</v>
      </c>
      <c r="Q49" s="10">
        <v>42.893000000000001</v>
      </c>
      <c r="R49" s="10">
        <v>61.451000000000001</v>
      </c>
      <c r="S49" s="10">
        <v>35.427</v>
      </c>
      <c r="T49" s="10">
        <v>49.393000000000001</v>
      </c>
      <c r="U49" s="10">
        <v>35.345999999999997</v>
      </c>
      <c r="V49" s="10">
        <v>32.622999999999998</v>
      </c>
      <c r="W49" s="10">
        <v>20.672999999999998</v>
      </c>
      <c r="X49" s="10">
        <v>57.645000000000003</v>
      </c>
      <c r="Y49" s="10">
        <v>36.411999999999999</v>
      </c>
      <c r="Z49" s="10">
        <v>37.732999999999997</v>
      </c>
      <c r="AA49" s="10">
        <v>40.466000000000001</v>
      </c>
      <c r="AB49" s="10">
        <v>45.279000000000003</v>
      </c>
      <c r="AC49" s="10">
        <v>47.984000000000002</v>
      </c>
      <c r="AD49" s="10">
        <v>40.313000000000002</v>
      </c>
      <c r="AE49" s="10">
        <v>31.283999999999999</v>
      </c>
      <c r="AF49" s="10">
        <v>41.914999999999999</v>
      </c>
      <c r="AG49" s="10">
        <v>23.254000000000001</v>
      </c>
      <c r="AH49" s="10">
        <v>56.267000000000003</v>
      </c>
      <c r="AI49" s="173">
        <v>49.076000000000001</v>
      </c>
      <c r="AJ49" s="173">
        <v>36.390999999999998</v>
      </c>
      <c r="AK49" s="173">
        <v>25.861999999999998</v>
      </c>
      <c r="AL49" s="173">
        <v>77.619</v>
      </c>
      <c r="AM49" s="173">
        <v>43.424999999999997</v>
      </c>
      <c r="AN49" s="173"/>
      <c r="AO49" s="173"/>
      <c r="AP49" s="173"/>
      <c r="AQ49" s="173"/>
      <c r="AR49" s="173"/>
      <c r="AS49" s="173"/>
      <c r="AT49" s="173"/>
      <c r="AU49" s="173"/>
      <c r="AV49" s="173"/>
      <c r="AW49" s="173"/>
      <c r="AX49" s="173"/>
      <c r="AY49" s="173"/>
    </row>
    <row r="50" spans="1:1005" ht="15" x14ac:dyDescent="0.25">
      <c r="A50" s="187">
        <v>44835</v>
      </c>
      <c r="B50" s="160"/>
      <c r="C50" s="160"/>
      <c r="D50" s="161">
        <v>40.76</v>
      </c>
      <c r="E50" s="10">
        <v>62.076999999999998</v>
      </c>
      <c r="F50" s="10">
        <v>92.051000000000002</v>
      </c>
      <c r="G50" s="10">
        <v>73.207999999999998</v>
      </c>
      <c r="H50" s="10">
        <v>35.442</v>
      </c>
      <c r="I50" s="10">
        <v>32.598999999999997</v>
      </c>
      <c r="J50" s="10">
        <v>32.978999999999999</v>
      </c>
      <c r="K50" s="10">
        <v>50.426000000000002</v>
      </c>
      <c r="L50" s="10">
        <v>31.062999999999999</v>
      </c>
      <c r="M50" s="10">
        <v>30.311</v>
      </c>
      <c r="N50" s="10">
        <v>49.999000000000002</v>
      </c>
      <c r="O50" s="10">
        <v>35.209000000000003</v>
      </c>
      <c r="P50" s="10">
        <v>60.317</v>
      </c>
      <c r="Q50" s="10">
        <v>49.87</v>
      </c>
      <c r="R50" s="10">
        <v>64.600999999999999</v>
      </c>
      <c r="S50" s="10">
        <v>41.451000000000001</v>
      </c>
      <c r="T50" s="10">
        <v>39.384999999999998</v>
      </c>
      <c r="U50" s="10">
        <v>30.364999999999998</v>
      </c>
      <c r="V50" s="10">
        <v>28.837</v>
      </c>
      <c r="W50" s="10">
        <v>29.248999999999999</v>
      </c>
      <c r="X50" s="10">
        <v>36.697000000000003</v>
      </c>
      <c r="Y50" s="10">
        <v>34.110999999999997</v>
      </c>
      <c r="Z50" s="10">
        <v>51.78</v>
      </c>
      <c r="AA50" s="10">
        <v>64.162000000000006</v>
      </c>
      <c r="AB50" s="10">
        <v>42.133000000000003</v>
      </c>
      <c r="AC50" s="10">
        <v>41.954999999999998</v>
      </c>
      <c r="AD50" s="10">
        <v>39.619</v>
      </c>
      <c r="AE50" s="10">
        <v>31.411000000000001</v>
      </c>
      <c r="AF50" s="10">
        <v>40.335000000000001</v>
      </c>
      <c r="AG50" s="10">
        <v>21.504000000000001</v>
      </c>
      <c r="AH50" s="10">
        <v>51.213999999999999</v>
      </c>
      <c r="AI50" s="173">
        <v>61.542999999999999</v>
      </c>
      <c r="AJ50" s="173">
        <v>30.923999999999999</v>
      </c>
      <c r="AK50" s="173">
        <v>26.521000000000001</v>
      </c>
      <c r="AL50" s="173">
        <v>47.954000000000001</v>
      </c>
      <c r="AM50" s="173">
        <v>36.268999999999998</v>
      </c>
      <c r="AN50" s="173"/>
      <c r="AO50" s="173"/>
      <c r="AP50" s="173"/>
      <c r="AQ50" s="173"/>
      <c r="AR50" s="173"/>
      <c r="AS50" s="173"/>
      <c r="AT50" s="173"/>
      <c r="AU50" s="173"/>
      <c r="AV50" s="173"/>
      <c r="AW50" s="173"/>
      <c r="AX50" s="173"/>
      <c r="AY50" s="173"/>
    </row>
    <row r="51" spans="1:1005" ht="15" x14ac:dyDescent="0.25">
      <c r="A51" s="187">
        <v>44866</v>
      </c>
      <c r="B51" s="160"/>
      <c r="C51" s="160"/>
      <c r="D51" s="161">
        <v>33.299999999999997</v>
      </c>
      <c r="E51" s="10">
        <v>50.622</v>
      </c>
      <c r="F51" s="10">
        <v>53.511000000000003</v>
      </c>
      <c r="G51" s="10">
        <v>50.73</v>
      </c>
      <c r="H51" s="10">
        <v>33.207999999999998</v>
      </c>
      <c r="I51" s="10">
        <v>25.361000000000001</v>
      </c>
      <c r="J51" s="10">
        <v>26.433</v>
      </c>
      <c r="K51" s="10">
        <v>42.439</v>
      </c>
      <c r="L51" s="10">
        <v>28.491</v>
      </c>
      <c r="M51" s="10">
        <v>25.46</v>
      </c>
      <c r="N51" s="10">
        <v>38.923999999999999</v>
      </c>
      <c r="O51" s="10">
        <v>32.026000000000003</v>
      </c>
      <c r="P51" s="10">
        <v>45.673999999999999</v>
      </c>
      <c r="Q51" s="10">
        <v>38.207999999999998</v>
      </c>
      <c r="R51" s="10">
        <v>45.195999999999998</v>
      </c>
      <c r="S51" s="10">
        <v>34.473999999999997</v>
      </c>
      <c r="T51" s="10">
        <v>31.51</v>
      </c>
      <c r="U51" s="10">
        <v>26.443000000000001</v>
      </c>
      <c r="V51" s="10">
        <v>28.326000000000001</v>
      </c>
      <c r="W51" s="10">
        <v>17.974</v>
      </c>
      <c r="X51" s="10">
        <v>25.850999999999999</v>
      </c>
      <c r="Y51" s="10">
        <v>29.638999999999999</v>
      </c>
      <c r="Z51" s="10">
        <v>38.820999999999998</v>
      </c>
      <c r="AA51" s="10">
        <v>42.713999999999999</v>
      </c>
      <c r="AB51" s="10">
        <v>31.718</v>
      </c>
      <c r="AC51" s="10">
        <v>36.289000000000001</v>
      </c>
      <c r="AD51" s="10">
        <v>36.409999999999997</v>
      </c>
      <c r="AE51" s="10">
        <v>30.701000000000001</v>
      </c>
      <c r="AF51" s="10">
        <v>33.475000000000001</v>
      </c>
      <c r="AG51" s="10">
        <v>18.198</v>
      </c>
      <c r="AH51" s="10">
        <v>30.146999999999998</v>
      </c>
      <c r="AI51" s="173">
        <v>37.601999999999997</v>
      </c>
      <c r="AJ51" s="173">
        <v>28.844000000000001</v>
      </c>
      <c r="AK51" s="173">
        <v>24.553000000000001</v>
      </c>
      <c r="AL51" s="173">
        <v>32.744999999999997</v>
      </c>
      <c r="AM51" s="173">
        <v>30.843</v>
      </c>
      <c r="AN51" s="173"/>
      <c r="AO51" s="173"/>
      <c r="AP51" s="173"/>
      <c r="AQ51" s="173"/>
      <c r="AR51" s="173"/>
      <c r="AS51" s="173"/>
      <c r="AT51" s="173"/>
      <c r="AU51" s="173"/>
      <c r="AV51" s="173"/>
      <c r="AW51" s="173"/>
      <c r="AX51" s="173"/>
      <c r="AY51" s="173"/>
    </row>
    <row r="52" spans="1:1005" ht="15" x14ac:dyDescent="0.25">
      <c r="A52" s="187">
        <v>44896</v>
      </c>
      <c r="B52" s="160"/>
      <c r="C52" s="160"/>
      <c r="D52" s="161">
        <v>27.74</v>
      </c>
      <c r="E52" s="10">
        <v>44.036000000000001</v>
      </c>
      <c r="F52" s="10">
        <v>38.823</v>
      </c>
      <c r="G52" s="10">
        <v>38.911999999999999</v>
      </c>
      <c r="H52" s="10">
        <v>29.971</v>
      </c>
      <c r="I52" s="10">
        <v>23.202000000000002</v>
      </c>
      <c r="J52" s="10">
        <v>23.812999999999999</v>
      </c>
      <c r="K52" s="10">
        <v>29.984999999999999</v>
      </c>
      <c r="L52" s="10">
        <v>26.076000000000001</v>
      </c>
      <c r="M52" s="10">
        <v>23.504999999999999</v>
      </c>
      <c r="N52" s="10">
        <v>33.881</v>
      </c>
      <c r="O52" s="10">
        <v>27.497</v>
      </c>
      <c r="P52" s="10">
        <v>41.551000000000002</v>
      </c>
      <c r="Q52" s="10">
        <v>33.869999999999997</v>
      </c>
      <c r="R52" s="10">
        <v>37.22</v>
      </c>
      <c r="S52" s="10">
        <v>32.088999999999999</v>
      </c>
      <c r="T52" s="10">
        <v>29.114999999999998</v>
      </c>
      <c r="U52" s="10">
        <v>23.702000000000002</v>
      </c>
      <c r="V52" s="10">
        <v>24.469000000000001</v>
      </c>
      <c r="W52" s="10">
        <v>15.170999999999999</v>
      </c>
      <c r="X52" s="10">
        <v>23.965</v>
      </c>
      <c r="Y52" s="10">
        <v>24.222999999999999</v>
      </c>
      <c r="Z52" s="10">
        <v>29.428999999999998</v>
      </c>
      <c r="AA52" s="10">
        <v>30.55</v>
      </c>
      <c r="AB52" s="10">
        <v>24.907</v>
      </c>
      <c r="AC52" s="10">
        <v>33.268000000000001</v>
      </c>
      <c r="AD52" s="10">
        <v>30.532</v>
      </c>
      <c r="AE52" s="10">
        <v>26.192</v>
      </c>
      <c r="AF52" s="10">
        <v>30.055</v>
      </c>
      <c r="AG52" s="10">
        <v>16.981000000000002</v>
      </c>
      <c r="AH52" s="10">
        <v>23.623000000000001</v>
      </c>
      <c r="AI52" s="173">
        <v>29.385000000000002</v>
      </c>
      <c r="AJ52" s="173">
        <v>27.198</v>
      </c>
      <c r="AK52" s="173">
        <v>19.850999999999999</v>
      </c>
      <c r="AL52" s="173">
        <v>28.774999999999999</v>
      </c>
      <c r="AM52" s="173">
        <v>29.350999999999999</v>
      </c>
      <c r="AN52" s="173"/>
      <c r="AO52" s="173"/>
      <c r="AP52" s="173"/>
      <c r="AQ52" s="173"/>
      <c r="AR52" s="173"/>
      <c r="AS52" s="173"/>
      <c r="AT52" s="173"/>
      <c r="AU52" s="173"/>
      <c r="AV52" s="173"/>
      <c r="AW52" s="173"/>
      <c r="AX52" s="173"/>
      <c r="AY52" s="173"/>
    </row>
    <row r="53" spans="1:1005" ht="15" x14ac:dyDescent="0.25">
      <c r="A53" s="187">
        <v>44927</v>
      </c>
      <c r="B53" s="160"/>
      <c r="C53" s="160"/>
      <c r="D53" s="161">
        <v>26.51</v>
      </c>
      <c r="E53" s="10">
        <v>39.396999999999998</v>
      </c>
      <c r="F53" s="10">
        <v>33.594000000000001</v>
      </c>
      <c r="G53" s="10">
        <v>32.747999999999998</v>
      </c>
      <c r="H53" s="10">
        <v>26.664999999999999</v>
      </c>
      <c r="I53" s="10">
        <v>20.83</v>
      </c>
      <c r="J53" s="10">
        <v>21.338000000000001</v>
      </c>
      <c r="K53" s="10">
        <v>23.713999999999999</v>
      </c>
      <c r="L53" s="10">
        <v>22.85</v>
      </c>
      <c r="M53" s="10">
        <v>21.404</v>
      </c>
      <c r="N53" s="10">
        <v>30.346</v>
      </c>
      <c r="O53" s="10">
        <v>24.491</v>
      </c>
      <c r="P53" s="10">
        <v>36.162999999999997</v>
      </c>
      <c r="Q53" s="10">
        <v>29.152000000000001</v>
      </c>
      <c r="R53" s="10">
        <v>33.381</v>
      </c>
      <c r="S53" s="10">
        <v>27.582999999999998</v>
      </c>
      <c r="T53" s="10">
        <v>28.126000000000001</v>
      </c>
      <c r="U53" s="10">
        <v>21.218</v>
      </c>
      <c r="V53" s="10">
        <v>21.652999999999999</v>
      </c>
      <c r="W53" s="10">
        <v>13.651999999999999</v>
      </c>
      <c r="X53" s="10">
        <v>21.234000000000002</v>
      </c>
      <c r="Y53" s="10">
        <v>24.9</v>
      </c>
      <c r="Z53" s="10">
        <v>25.454999999999998</v>
      </c>
      <c r="AA53" s="10">
        <v>27.332000000000001</v>
      </c>
      <c r="AB53" s="10">
        <v>21.562999999999999</v>
      </c>
      <c r="AC53" s="10">
        <v>30.056999999999999</v>
      </c>
      <c r="AD53" s="10">
        <v>26.855</v>
      </c>
      <c r="AE53" s="10">
        <v>23.277999999999999</v>
      </c>
      <c r="AF53" s="10">
        <v>27.321000000000002</v>
      </c>
      <c r="AG53" s="10">
        <v>15.308999999999999</v>
      </c>
      <c r="AH53" s="10">
        <v>20.702999999999999</v>
      </c>
      <c r="AI53" s="173">
        <v>25.867000000000001</v>
      </c>
      <c r="AJ53" s="173">
        <v>25.042999999999999</v>
      </c>
      <c r="AK53" s="173">
        <v>17.16</v>
      </c>
      <c r="AL53" s="173">
        <v>25.759</v>
      </c>
      <c r="AM53" s="173">
        <v>28.414000000000001</v>
      </c>
      <c r="AN53" s="173"/>
      <c r="AO53" s="173"/>
      <c r="AP53" s="173"/>
      <c r="AQ53" s="173"/>
      <c r="AR53" s="173"/>
      <c r="AS53" s="173"/>
      <c r="AT53" s="173"/>
      <c r="AU53" s="173"/>
      <c r="AV53" s="173"/>
      <c r="AW53" s="173"/>
      <c r="AX53" s="173"/>
      <c r="AY53" s="173"/>
    </row>
    <row r="54" spans="1:1005" ht="15" x14ac:dyDescent="0.25">
      <c r="A54" s="187">
        <v>44958</v>
      </c>
      <c r="B54" s="160"/>
      <c r="C54" s="160"/>
      <c r="D54" s="161">
        <v>24.89</v>
      </c>
      <c r="E54" s="10">
        <v>32.774000000000001</v>
      </c>
      <c r="F54" s="10">
        <v>43.014000000000003</v>
      </c>
      <c r="G54" s="10">
        <v>29.981999999999999</v>
      </c>
      <c r="H54" s="10">
        <v>21.864999999999998</v>
      </c>
      <c r="I54" s="10">
        <v>17.146999999999998</v>
      </c>
      <c r="J54" s="10">
        <v>18.157</v>
      </c>
      <c r="K54" s="10">
        <v>20.544</v>
      </c>
      <c r="L54" s="10">
        <v>19.573</v>
      </c>
      <c r="M54" s="10">
        <v>19.617000000000001</v>
      </c>
      <c r="N54" s="10">
        <v>24.745999999999999</v>
      </c>
      <c r="O54" s="10">
        <v>24.481000000000002</v>
      </c>
      <c r="P54" s="10">
        <v>32.222999999999999</v>
      </c>
      <c r="Q54" s="10">
        <v>23.771999999999998</v>
      </c>
      <c r="R54" s="10">
        <v>28.669</v>
      </c>
      <c r="S54" s="10">
        <v>26.605</v>
      </c>
      <c r="T54" s="10">
        <v>27.925999999999998</v>
      </c>
      <c r="U54" s="10">
        <v>20.800999999999998</v>
      </c>
      <c r="V54" s="10">
        <v>17.751999999999999</v>
      </c>
      <c r="W54" s="10">
        <v>16.71</v>
      </c>
      <c r="X54" s="10">
        <v>17.567</v>
      </c>
      <c r="Y54" s="10">
        <v>21.291</v>
      </c>
      <c r="Z54" s="10">
        <v>20.547000000000001</v>
      </c>
      <c r="AA54" s="10">
        <v>25.027999999999999</v>
      </c>
      <c r="AB54" s="10">
        <v>17.611999999999998</v>
      </c>
      <c r="AC54" s="10">
        <v>25.706</v>
      </c>
      <c r="AD54" s="10">
        <v>21.984000000000002</v>
      </c>
      <c r="AE54" s="10">
        <v>19.068000000000001</v>
      </c>
      <c r="AF54" s="10">
        <v>22.571999999999999</v>
      </c>
      <c r="AG54" s="10">
        <v>12.718999999999999</v>
      </c>
      <c r="AH54" s="10">
        <v>19.794</v>
      </c>
      <c r="AI54" s="173">
        <v>25.282</v>
      </c>
      <c r="AJ54" s="173">
        <v>21.058</v>
      </c>
      <c r="AK54" s="173">
        <v>14.34</v>
      </c>
      <c r="AL54" s="173">
        <v>21.617999999999999</v>
      </c>
      <c r="AM54" s="173">
        <v>21.856000000000002</v>
      </c>
      <c r="AN54" s="173"/>
      <c r="AO54" s="173"/>
      <c r="AP54" s="173"/>
      <c r="AQ54" s="173"/>
      <c r="AR54" s="173"/>
      <c r="AS54" s="173"/>
      <c r="AT54" s="173"/>
      <c r="AU54" s="173"/>
      <c r="AV54" s="173"/>
      <c r="AW54" s="173"/>
      <c r="AX54" s="173"/>
      <c r="AY54" s="173"/>
    </row>
    <row r="55" spans="1:1005" ht="15" x14ac:dyDescent="0.25">
      <c r="A55" s="187">
        <v>44986</v>
      </c>
      <c r="B55" s="160"/>
      <c r="C55" s="160"/>
      <c r="D55" s="161">
        <v>40.04</v>
      </c>
      <c r="E55" s="10">
        <v>48.667999999999999</v>
      </c>
      <c r="F55" s="10">
        <v>79.177000000000007</v>
      </c>
      <c r="G55" s="10">
        <v>35.439</v>
      </c>
      <c r="H55" s="10">
        <v>31.151</v>
      </c>
      <c r="I55" s="10">
        <v>46.976999999999997</v>
      </c>
      <c r="J55" s="10">
        <v>29.358000000000001</v>
      </c>
      <c r="K55" s="10">
        <v>29.959</v>
      </c>
      <c r="L55" s="10">
        <v>31.355</v>
      </c>
      <c r="M55" s="10">
        <v>35.392000000000003</v>
      </c>
      <c r="N55" s="10">
        <v>44.792999999999999</v>
      </c>
      <c r="O55" s="10">
        <v>54.54</v>
      </c>
      <c r="P55" s="10">
        <v>43.53</v>
      </c>
      <c r="Q55" s="10">
        <v>45.338999999999999</v>
      </c>
      <c r="R55" s="10">
        <v>44.366</v>
      </c>
      <c r="S55" s="10">
        <v>37.433999999999997</v>
      </c>
      <c r="T55" s="10">
        <v>32.404000000000003</v>
      </c>
      <c r="U55" s="10">
        <v>32.567</v>
      </c>
      <c r="V55" s="10">
        <v>21.925999999999998</v>
      </c>
      <c r="W55" s="10">
        <v>27.451000000000001</v>
      </c>
      <c r="X55" s="10">
        <v>49.28</v>
      </c>
      <c r="Y55" s="10">
        <v>25.533000000000001</v>
      </c>
      <c r="Z55" s="10">
        <v>28.884</v>
      </c>
      <c r="AA55" s="10">
        <v>63.972999999999999</v>
      </c>
      <c r="AB55" s="10">
        <v>18.164999999999999</v>
      </c>
      <c r="AC55" s="10">
        <v>49.722999999999999</v>
      </c>
      <c r="AD55" s="10">
        <v>26.055</v>
      </c>
      <c r="AE55" s="10">
        <v>34.162999999999997</v>
      </c>
      <c r="AF55" s="10">
        <v>42.652000000000001</v>
      </c>
      <c r="AG55" s="10">
        <v>20.405999999999999</v>
      </c>
      <c r="AH55" s="10">
        <v>22.728999999999999</v>
      </c>
      <c r="AI55" s="173">
        <v>45.744999999999997</v>
      </c>
      <c r="AJ55" s="173">
        <v>23.526</v>
      </c>
      <c r="AK55" s="173">
        <v>25.324000000000002</v>
      </c>
      <c r="AL55" s="173">
        <v>34.841999999999999</v>
      </c>
      <c r="AM55" s="173">
        <v>22.332000000000001</v>
      </c>
      <c r="AN55" s="173"/>
      <c r="AO55" s="173"/>
      <c r="AP55" s="173"/>
      <c r="AQ55" s="173"/>
      <c r="AR55" s="173"/>
      <c r="AS55" s="173"/>
      <c r="AT55" s="173"/>
      <c r="AU55" s="173"/>
      <c r="AV55" s="173"/>
      <c r="AW55" s="173"/>
      <c r="AX55" s="173"/>
      <c r="AY55" s="173"/>
    </row>
    <row r="56" spans="1:1005" ht="15" x14ac:dyDescent="0.25">
      <c r="A56" s="187">
        <v>45017</v>
      </c>
      <c r="B56" s="160"/>
      <c r="C56" s="160"/>
      <c r="D56" s="161">
        <v>88.26</v>
      </c>
      <c r="E56" s="10">
        <v>109.645</v>
      </c>
      <c r="F56" s="10">
        <v>136.952</v>
      </c>
      <c r="G56" s="10">
        <v>100.511</v>
      </c>
      <c r="H56" s="10">
        <v>72.222999999999999</v>
      </c>
      <c r="I56" s="10">
        <v>117.21299999999999</v>
      </c>
      <c r="J56" s="10">
        <v>65.192999999999998</v>
      </c>
      <c r="K56" s="10">
        <v>58.125999999999998</v>
      </c>
      <c r="L56" s="10">
        <v>79.784999999999997</v>
      </c>
      <c r="M56" s="10">
        <v>103.702</v>
      </c>
      <c r="N56" s="10">
        <v>86.664000000000001</v>
      </c>
      <c r="O56" s="10">
        <v>67.718999999999994</v>
      </c>
      <c r="P56" s="10">
        <v>98.771000000000001</v>
      </c>
      <c r="Q56" s="10">
        <v>94.44</v>
      </c>
      <c r="R56" s="10">
        <v>68.811999999999998</v>
      </c>
      <c r="S56" s="10">
        <v>50.892000000000003</v>
      </c>
      <c r="T56" s="10">
        <v>81.819999999999993</v>
      </c>
      <c r="U56" s="10">
        <v>66.344999999999999</v>
      </c>
      <c r="V56" s="10">
        <v>57.52</v>
      </c>
      <c r="W56" s="10">
        <v>55.600999999999999</v>
      </c>
      <c r="X56" s="10">
        <v>103.012</v>
      </c>
      <c r="Y56" s="10">
        <v>67.331999999999994</v>
      </c>
      <c r="Z56" s="10">
        <v>92.781000000000006</v>
      </c>
      <c r="AA56" s="10">
        <v>92.465999999999994</v>
      </c>
      <c r="AB56" s="10">
        <v>59.890999999999998</v>
      </c>
      <c r="AC56" s="10">
        <v>83.228999999999999</v>
      </c>
      <c r="AD56" s="10">
        <v>65.561999999999998</v>
      </c>
      <c r="AE56" s="10">
        <v>78.344999999999999</v>
      </c>
      <c r="AF56" s="10">
        <v>92.268000000000001</v>
      </c>
      <c r="AG56" s="10">
        <v>46.847000000000001</v>
      </c>
      <c r="AH56" s="10">
        <v>56.314</v>
      </c>
      <c r="AI56" s="173">
        <v>84.445999999999998</v>
      </c>
      <c r="AJ56" s="173">
        <v>52.9</v>
      </c>
      <c r="AK56" s="173">
        <v>45.768999999999998</v>
      </c>
      <c r="AL56" s="173">
        <v>42.21</v>
      </c>
      <c r="AM56" s="173">
        <v>49.487000000000002</v>
      </c>
      <c r="AN56" s="173"/>
      <c r="AO56" s="173"/>
      <c r="AP56" s="173"/>
      <c r="AQ56" s="173"/>
      <c r="AR56" s="173"/>
      <c r="AS56" s="173"/>
      <c r="AT56" s="173"/>
      <c r="AU56" s="173"/>
      <c r="AV56" s="173"/>
      <c r="AW56" s="173"/>
      <c r="AX56" s="173"/>
      <c r="AY56" s="173"/>
    </row>
    <row r="57" spans="1:1005" ht="15" x14ac:dyDescent="0.25">
      <c r="A57" s="187">
        <v>45047</v>
      </c>
      <c r="B57" s="160"/>
      <c r="C57" s="160"/>
      <c r="D57" s="161">
        <v>247.09</v>
      </c>
      <c r="E57" s="10">
        <v>417.79500000000002</v>
      </c>
      <c r="F57" s="10">
        <v>352.24799999999999</v>
      </c>
      <c r="G57" s="10">
        <v>330.00900000000001</v>
      </c>
      <c r="H57" s="10">
        <v>153.03800000000001</v>
      </c>
      <c r="I57" s="10">
        <v>196.32</v>
      </c>
      <c r="J57" s="10">
        <v>126.636</v>
      </c>
      <c r="K57" s="10">
        <v>175.666</v>
      </c>
      <c r="L57" s="10">
        <v>212.048</v>
      </c>
      <c r="M57" s="10">
        <v>297.30599999999998</v>
      </c>
      <c r="N57" s="10">
        <v>229.86699999999999</v>
      </c>
      <c r="O57" s="10">
        <v>212.94</v>
      </c>
      <c r="P57" s="10">
        <v>369.95100000000002</v>
      </c>
      <c r="Q57" s="10">
        <v>346.04700000000003</v>
      </c>
      <c r="R57" s="10">
        <v>213.441</v>
      </c>
      <c r="S57" s="10">
        <v>225.93</v>
      </c>
      <c r="T57" s="10">
        <v>241.351</v>
      </c>
      <c r="U57" s="10">
        <v>265.42399999999998</v>
      </c>
      <c r="V57" s="10">
        <v>78.028999999999996</v>
      </c>
      <c r="W57" s="10">
        <v>158.57599999999999</v>
      </c>
      <c r="X57" s="10">
        <v>225.93</v>
      </c>
      <c r="Y57" s="10">
        <v>265.73899999999998</v>
      </c>
      <c r="Z57" s="10">
        <v>223.542</v>
      </c>
      <c r="AA57" s="10">
        <v>242.435</v>
      </c>
      <c r="AB57" s="10">
        <v>272.577</v>
      </c>
      <c r="AC57" s="10">
        <v>294.06299999999999</v>
      </c>
      <c r="AD57" s="10">
        <v>122.39</v>
      </c>
      <c r="AE57" s="10">
        <v>168.00800000000001</v>
      </c>
      <c r="AF57" s="10">
        <v>132.21600000000001</v>
      </c>
      <c r="AG57" s="10">
        <v>113.673</v>
      </c>
      <c r="AH57" s="10">
        <v>244.012</v>
      </c>
      <c r="AI57" s="173">
        <v>200.07300000000001</v>
      </c>
      <c r="AJ57" s="173">
        <v>113.693</v>
      </c>
      <c r="AK57" s="173">
        <v>163.505</v>
      </c>
      <c r="AL57" s="173">
        <v>150.09899999999999</v>
      </c>
      <c r="AM57" s="173">
        <v>506.14100000000002</v>
      </c>
      <c r="AN57" s="173"/>
      <c r="AO57" s="173"/>
      <c r="AP57" s="173"/>
      <c r="AQ57" s="173"/>
      <c r="AR57" s="173"/>
      <c r="AS57" s="173"/>
      <c r="AT57" s="173"/>
      <c r="AU57" s="173"/>
      <c r="AV57" s="173"/>
      <c r="AW57" s="173"/>
      <c r="AX57" s="173"/>
      <c r="AY57" s="173"/>
    </row>
    <row r="58" spans="1:1005" ht="15" x14ac:dyDescent="0.25">
      <c r="A58" s="187">
        <v>45078</v>
      </c>
      <c r="B58" s="160"/>
      <c r="C58" s="160"/>
      <c r="D58" s="161">
        <v>281.04000000000002</v>
      </c>
      <c r="E58" s="10">
        <v>426.98200000000003</v>
      </c>
      <c r="F58" s="10">
        <v>425.245</v>
      </c>
      <c r="G58" s="10">
        <v>304.60199999999998</v>
      </c>
      <c r="H58" s="10">
        <v>188.321</v>
      </c>
      <c r="I58" s="10">
        <v>159.80500000000001</v>
      </c>
      <c r="J58" s="10">
        <v>189.684</v>
      </c>
      <c r="K58" s="10">
        <v>296.988</v>
      </c>
      <c r="L58" s="10">
        <v>185.923</v>
      </c>
      <c r="M58" s="10">
        <v>435.63299999999998</v>
      </c>
      <c r="N58" s="10">
        <v>237.262</v>
      </c>
      <c r="O58" s="10">
        <v>575.60900000000004</v>
      </c>
      <c r="P58" s="10">
        <v>328.94</v>
      </c>
      <c r="Q58" s="10">
        <v>548.40599999999995</v>
      </c>
      <c r="R58" s="10">
        <v>217.898</v>
      </c>
      <c r="S58" s="10">
        <v>374.59</v>
      </c>
      <c r="T58" s="10">
        <v>174.46100000000001</v>
      </c>
      <c r="U58" s="10">
        <v>213.71899999999999</v>
      </c>
      <c r="V58" s="10">
        <v>58.515000000000001</v>
      </c>
      <c r="W58" s="10">
        <v>234.827</v>
      </c>
      <c r="X58" s="10">
        <v>153.934</v>
      </c>
      <c r="Y58" s="10">
        <v>302.94</v>
      </c>
      <c r="Z58" s="10">
        <v>211.136</v>
      </c>
      <c r="AA58" s="10">
        <v>195.95500000000001</v>
      </c>
      <c r="AB58" s="10">
        <v>520.54499999999996</v>
      </c>
      <c r="AC58" s="10">
        <v>293.58600000000001</v>
      </c>
      <c r="AD58" s="10">
        <v>270.96899999999999</v>
      </c>
      <c r="AE58" s="10">
        <v>459.86</v>
      </c>
      <c r="AF58" s="10">
        <v>55.485999999999997</v>
      </c>
      <c r="AG58" s="10">
        <v>154.952</v>
      </c>
      <c r="AH58" s="10">
        <v>358.08300000000003</v>
      </c>
      <c r="AI58" s="173">
        <v>349.20400000000001</v>
      </c>
      <c r="AJ58" s="173">
        <v>123.89400000000001</v>
      </c>
      <c r="AK58" s="173">
        <v>315.38400000000001</v>
      </c>
      <c r="AL58" s="173">
        <v>396.53699999999998</v>
      </c>
      <c r="AM58" s="173">
        <v>728.07299999999998</v>
      </c>
      <c r="AN58" s="173"/>
      <c r="AO58" s="173"/>
      <c r="AP58" s="173"/>
      <c r="AQ58" s="173"/>
      <c r="AR58" s="173"/>
      <c r="AS58" s="173"/>
      <c r="AT58" s="173"/>
      <c r="AU58" s="173"/>
      <c r="AV58" s="173"/>
      <c r="AW58" s="173"/>
      <c r="AX58" s="173"/>
      <c r="AY58" s="173"/>
    </row>
    <row r="59" spans="1:1005" ht="15" x14ac:dyDescent="0.25">
      <c r="A59" s="187">
        <v>45108</v>
      </c>
      <c r="B59" s="160"/>
      <c r="C59" s="160"/>
      <c r="D59" s="161">
        <v>123.17</v>
      </c>
      <c r="E59" s="10">
        <v>135.733</v>
      </c>
      <c r="F59" s="10">
        <v>177.316</v>
      </c>
      <c r="G59" s="10">
        <v>103.941</v>
      </c>
      <c r="H59" s="10">
        <v>76.998999999999995</v>
      </c>
      <c r="I59" s="10">
        <v>68.626999999999995</v>
      </c>
      <c r="J59" s="10">
        <v>77.070999999999998</v>
      </c>
      <c r="K59" s="10">
        <v>140.233</v>
      </c>
      <c r="L59" s="10">
        <v>72.423000000000002</v>
      </c>
      <c r="M59" s="10">
        <v>205.46299999999999</v>
      </c>
      <c r="N59" s="10">
        <v>76.031999999999996</v>
      </c>
      <c r="O59" s="10">
        <v>525.02700000000004</v>
      </c>
      <c r="P59" s="10">
        <v>132.386</v>
      </c>
      <c r="Q59" s="10">
        <v>199.256</v>
      </c>
      <c r="R59" s="10">
        <v>106.042</v>
      </c>
      <c r="S59" s="10">
        <v>230.28700000000001</v>
      </c>
      <c r="T59" s="10">
        <v>54.686</v>
      </c>
      <c r="U59" s="10">
        <v>62.817</v>
      </c>
      <c r="V59" s="10">
        <v>23.829000000000001</v>
      </c>
      <c r="W59" s="10">
        <v>68.524000000000001</v>
      </c>
      <c r="X59" s="10">
        <v>57.332999999999998</v>
      </c>
      <c r="Y59" s="10">
        <v>122.548</v>
      </c>
      <c r="Z59" s="10">
        <v>79.843999999999994</v>
      </c>
      <c r="AA59" s="10">
        <v>70.474999999999994</v>
      </c>
      <c r="AB59" s="10">
        <v>232.21100000000001</v>
      </c>
      <c r="AC59" s="10">
        <v>152.56100000000001</v>
      </c>
      <c r="AD59" s="10">
        <v>82.126000000000005</v>
      </c>
      <c r="AE59" s="10">
        <v>227.27199999999999</v>
      </c>
      <c r="AF59" s="10">
        <v>27.594999999999999</v>
      </c>
      <c r="AG59" s="10">
        <v>55.030999999999999</v>
      </c>
      <c r="AH59" s="10">
        <v>112.124</v>
      </c>
      <c r="AI59" s="173">
        <v>107.3</v>
      </c>
      <c r="AJ59" s="173">
        <v>48.078000000000003</v>
      </c>
      <c r="AK59" s="173">
        <v>182.7</v>
      </c>
      <c r="AL59" s="173">
        <v>228.23099999999999</v>
      </c>
      <c r="AM59" s="173">
        <v>335.197</v>
      </c>
      <c r="AN59" s="173"/>
      <c r="AO59" s="173"/>
      <c r="AP59" s="173"/>
      <c r="AQ59" s="173"/>
      <c r="AR59" s="173"/>
      <c r="AS59" s="173"/>
      <c r="AT59" s="173"/>
      <c r="AU59" s="173"/>
      <c r="AV59" s="173"/>
      <c r="AW59" s="173"/>
      <c r="AX59" s="173"/>
      <c r="AY59" s="173"/>
    </row>
    <row r="60" spans="1:1005" ht="15" x14ac:dyDescent="0.25">
      <c r="A60" s="187">
        <v>45139</v>
      </c>
      <c r="B60" s="160"/>
      <c r="C60" s="160"/>
      <c r="D60" s="161">
        <v>66.88</v>
      </c>
      <c r="E60" s="10">
        <v>62.771999999999998</v>
      </c>
      <c r="F60" s="10">
        <v>68.471999999999994</v>
      </c>
      <c r="G60" s="10">
        <v>57.26</v>
      </c>
      <c r="H60" s="10">
        <v>43.978000000000002</v>
      </c>
      <c r="I60" s="10">
        <v>51.258000000000003</v>
      </c>
      <c r="J60" s="10">
        <v>40.372999999999998</v>
      </c>
      <c r="K60" s="10">
        <v>59.173999999999999</v>
      </c>
      <c r="L60" s="10">
        <v>54.786000000000001</v>
      </c>
      <c r="M60" s="10">
        <v>70.153999999999996</v>
      </c>
      <c r="N60" s="10">
        <v>43.573</v>
      </c>
      <c r="O60" s="10">
        <v>142.24199999999999</v>
      </c>
      <c r="P60" s="10">
        <v>55.512</v>
      </c>
      <c r="Q60" s="10">
        <v>85.082999999999998</v>
      </c>
      <c r="R60" s="10">
        <v>50.606000000000002</v>
      </c>
      <c r="S60" s="10">
        <v>89.66</v>
      </c>
      <c r="T60" s="10">
        <v>43.429000000000002</v>
      </c>
      <c r="U60" s="10">
        <v>47.756999999999998</v>
      </c>
      <c r="V60" s="10">
        <v>18.978999999999999</v>
      </c>
      <c r="W60" s="10">
        <v>40.01</v>
      </c>
      <c r="X60" s="10">
        <v>35.880000000000003</v>
      </c>
      <c r="Y60" s="10">
        <v>57.238999999999997</v>
      </c>
      <c r="Z60" s="10">
        <v>54.817999999999998</v>
      </c>
      <c r="AA60" s="10">
        <v>48.816000000000003</v>
      </c>
      <c r="AB60" s="10">
        <v>81.028999999999996</v>
      </c>
      <c r="AC60" s="10">
        <v>57.674999999999997</v>
      </c>
      <c r="AD60" s="10">
        <v>48.064999999999998</v>
      </c>
      <c r="AE60" s="10">
        <v>69.718000000000004</v>
      </c>
      <c r="AF60" s="10">
        <v>26.206</v>
      </c>
      <c r="AG60" s="10">
        <v>38.624000000000002</v>
      </c>
      <c r="AH60" s="10">
        <v>55.552</v>
      </c>
      <c r="AI60" s="173">
        <v>45.362000000000002</v>
      </c>
      <c r="AJ60" s="173">
        <v>30.65</v>
      </c>
      <c r="AK60" s="173">
        <v>95.027000000000001</v>
      </c>
      <c r="AL60" s="173">
        <v>86.418999999999997</v>
      </c>
      <c r="AM60" s="173">
        <v>127.60899999999999</v>
      </c>
      <c r="AN60" s="173"/>
      <c r="AO60" s="173"/>
      <c r="AP60" s="173"/>
      <c r="AQ60" s="173"/>
      <c r="AR60" s="173"/>
      <c r="AS60" s="173"/>
      <c r="AT60" s="173"/>
      <c r="AU60" s="173"/>
      <c r="AV60" s="173"/>
      <c r="AW60" s="173"/>
      <c r="AX60" s="173"/>
      <c r="AY60" s="173"/>
    </row>
    <row r="61" spans="1:1005" ht="15" x14ac:dyDescent="0.25">
      <c r="A61" s="187">
        <v>45170</v>
      </c>
      <c r="B61" s="160"/>
      <c r="C61" s="160"/>
      <c r="D61" s="161">
        <v>40.659999999999997</v>
      </c>
      <c r="E61" s="10">
        <v>62.015000000000001</v>
      </c>
      <c r="F61" s="10">
        <v>67.001000000000005</v>
      </c>
      <c r="G61" s="10">
        <v>44.692999999999998</v>
      </c>
      <c r="H61" s="10">
        <v>42.695</v>
      </c>
      <c r="I61" s="10">
        <v>35.22</v>
      </c>
      <c r="J61" s="10">
        <v>33.162999999999997</v>
      </c>
      <c r="K61" s="10">
        <v>36.918999999999997</v>
      </c>
      <c r="L61" s="10">
        <v>45.616999999999997</v>
      </c>
      <c r="M61" s="10">
        <v>58.956000000000003</v>
      </c>
      <c r="N61" s="10">
        <v>39.612000000000002</v>
      </c>
      <c r="O61" s="10">
        <v>67.283000000000001</v>
      </c>
      <c r="P61" s="10">
        <v>42.957000000000001</v>
      </c>
      <c r="Q61" s="10">
        <v>61.512</v>
      </c>
      <c r="R61" s="10">
        <v>35.453000000000003</v>
      </c>
      <c r="S61" s="10">
        <v>49.45</v>
      </c>
      <c r="T61" s="10">
        <v>35.902999999999999</v>
      </c>
      <c r="U61" s="10">
        <v>32.729999999999997</v>
      </c>
      <c r="V61" s="10">
        <v>20.74</v>
      </c>
      <c r="W61" s="10">
        <v>57.62</v>
      </c>
      <c r="X61" s="10">
        <v>35.917000000000002</v>
      </c>
      <c r="Y61" s="10">
        <v>37.750999999999998</v>
      </c>
      <c r="Z61" s="10">
        <v>40.475000000000001</v>
      </c>
      <c r="AA61" s="10">
        <v>45.326000000000001</v>
      </c>
      <c r="AB61" s="10">
        <v>48.356000000000002</v>
      </c>
      <c r="AC61" s="10">
        <v>40.326000000000001</v>
      </c>
      <c r="AD61" s="10">
        <v>31.338999999999999</v>
      </c>
      <c r="AE61" s="10">
        <v>41.866999999999997</v>
      </c>
      <c r="AF61" s="10">
        <v>23.318000000000001</v>
      </c>
      <c r="AG61" s="10">
        <v>56.32</v>
      </c>
      <c r="AH61" s="10">
        <v>49.094999999999999</v>
      </c>
      <c r="AI61" s="173">
        <v>36.435000000000002</v>
      </c>
      <c r="AJ61" s="173">
        <v>25.896999999999998</v>
      </c>
      <c r="AK61" s="173">
        <v>77.724000000000004</v>
      </c>
      <c r="AL61" s="173">
        <v>43.472999999999999</v>
      </c>
      <c r="AM61" s="173">
        <v>72.671000000000006</v>
      </c>
      <c r="AN61" s="173"/>
      <c r="AO61" s="173"/>
      <c r="AP61" s="173"/>
      <c r="AQ61" s="173"/>
      <c r="AR61" s="173"/>
      <c r="AS61" s="173"/>
      <c r="AT61" s="173"/>
      <c r="AU61" s="173"/>
      <c r="AV61" s="173"/>
      <c r="AW61" s="173"/>
      <c r="AX61" s="173"/>
      <c r="AY61" s="173"/>
    </row>
    <row r="62" spans="1:1005" ht="15" x14ac:dyDescent="0.25">
      <c r="A62" s="187">
        <v>45200</v>
      </c>
      <c r="B62" s="160"/>
      <c r="C62" s="160"/>
      <c r="D62" s="161">
        <v>40.76</v>
      </c>
      <c r="E62" s="10">
        <v>92.013999999999996</v>
      </c>
      <c r="F62" s="10">
        <v>73.234999999999999</v>
      </c>
      <c r="G62" s="10">
        <v>35.506</v>
      </c>
      <c r="H62" s="10">
        <v>33.097999999999999</v>
      </c>
      <c r="I62" s="10">
        <v>33.1</v>
      </c>
      <c r="J62" s="10">
        <v>50.591000000000001</v>
      </c>
      <c r="K62" s="10">
        <v>31.065999999999999</v>
      </c>
      <c r="L62" s="10">
        <v>30.53</v>
      </c>
      <c r="M62" s="10">
        <v>49.988</v>
      </c>
      <c r="N62" s="10">
        <v>35.253</v>
      </c>
      <c r="O62" s="10">
        <v>60.353999999999999</v>
      </c>
      <c r="P62" s="10">
        <v>50.148000000000003</v>
      </c>
      <c r="Q62" s="10">
        <v>64.658000000000001</v>
      </c>
      <c r="R62" s="10">
        <v>41.478999999999999</v>
      </c>
      <c r="S62" s="10">
        <v>39.438000000000002</v>
      </c>
      <c r="T62" s="10">
        <v>30.611000000000001</v>
      </c>
      <c r="U62" s="10">
        <v>28.940999999999999</v>
      </c>
      <c r="V62" s="10">
        <v>29.312999999999999</v>
      </c>
      <c r="W62" s="10">
        <v>36.674999999999997</v>
      </c>
      <c r="X62" s="10">
        <v>34.700000000000003</v>
      </c>
      <c r="Y62" s="10">
        <v>51.798000000000002</v>
      </c>
      <c r="Z62" s="10">
        <v>64.171000000000006</v>
      </c>
      <c r="AA62" s="10">
        <v>42.173000000000002</v>
      </c>
      <c r="AB62" s="10">
        <v>42.067</v>
      </c>
      <c r="AC62" s="10">
        <v>39.631</v>
      </c>
      <c r="AD62" s="10">
        <v>31.46</v>
      </c>
      <c r="AE62" s="10">
        <v>40.29</v>
      </c>
      <c r="AF62" s="10">
        <v>21.696999999999999</v>
      </c>
      <c r="AG62" s="10">
        <v>51.261000000000003</v>
      </c>
      <c r="AH62" s="10">
        <v>61.564</v>
      </c>
      <c r="AI62" s="173">
        <v>30.963000000000001</v>
      </c>
      <c r="AJ62" s="173">
        <v>26.363</v>
      </c>
      <c r="AK62" s="173">
        <v>48.046999999999997</v>
      </c>
      <c r="AL62" s="173">
        <v>36.311999999999998</v>
      </c>
      <c r="AM62" s="173">
        <v>61.975999999999999</v>
      </c>
      <c r="AN62" s="173"/>
      <c r="AO62" s="173"/>
      <c r="AP62" s="173"/>
      <c r="AQ62" s="173"/>
      <c r="AR62" s="173"/>
      <c r="AS62" s="173"/>
      <c r="AT62" s="173"/>
      <c r="AU62" s="173"/>
      <c r="AV62" s="173"/>
      <c r="AW62" s="173"/>
      <c r="AX62" s="173"/>
      <c r="AY62" s="173"/>
    </row>
    <row r="63" spans="1:1005" ht="15" x14ac:dyDescent="0.25">
      <c r="A63" s="187">
        <v>45231</v>
      </c>
      <c r="B63" s="160"/>
      <c r="C63" s="160"/>
      <c r="D63" s="161">
        <v>33.299999999999997</v>
      </c>
      <c r="E63" s="10">
        <v>53.482999999999997</v>
      </c>
      <c r="F63" s="10">
        <v>50.752000000000002</v>
      </c>
      <c r="G63" s="10">
        <v>33.264000000000003</v>
      </c>
      <c r="H63" s="10">
        <v>25.542000000000002</v>
      </c>
      <c r="I63" s="10">
        <v>26.529</v>
      </c>
      <c r="J63" s="10">
        <v>42.57</v>
      </c>
      <c r="K63" s="10">
        <v>28.492000000000001</v>
      </c>
      <c r="L63" s="10">
        <v>25.524999999999999</v>
      </c>
      <c r="M63" s="10">
        <v>38.914000000000001</v>
      </c>
      <c r="N63" s="10">
        <v>32.064999999999998</v>
      </c>
      <c r="O63" s="10">
        <v>45.706000000000003</v>
      </c>
      <c r="P63" s="10">
        <v>38.341999999999999</v>
      </c>
      <c r="Q63" s="10">
        <v>45.25</v>
      </c>
      <c r="R63" s="10">
        <v>34.497999999999998</v>
      </c>
      <c r="S63" s="10">
        <v>31.555</v>
      </c>
      <c r="T63" s="10">
        <v>26.681000000000001</v>
      </c>
      <c r="U63" s="10">
        <v>28.405000000000001</v>
      </c>
      <c r="V63" s="10">
        <v>18.027999999999999</v>
      </c>
      <c r="W63" s="10">
        <v>25.832000000000001</v>
      </c>
      <c r="X63" s="10">
        <v>29.795999999999999</v>
      </c>
      <c r="Y63" s="10">
        <v>38.835999999999999</v>
      </c>
      <c r="Z63" s="10">
        <v>42.720999999999997</v>
      </c>
      <c r="AA63" s="10">
        <v>31.75</v>
      </c>
      <c r="AB63" s="10">
        <v>36.49</v>
      </c>
      <c r="AC63" s="10">
        <v>36.420999999999999</v>
      </c>
      <c r="AD63" s="10">
        <v>30.748000000000001</v>
      </c>
      <c r="AE63" s="10">
        <v>33.436999999999998</v>
      </c>
      <c r="AF63" s="10">
        <v>18.292999999999999</v>
      </c>
      <c r="AG63" s="10">
        <v>30.183</v>
      </c>
      <c r="AH63" s="10">
        <v>37.618000000000002</v>
      </c>
      <c r="AI63" s="173">
        <v>28.875</v>
      </c>
      <c r="AJ63" s="173">
        <v>24.661999999999999</v>
      </c>
      <c r="AK63" s="173">
        <v>32.808</v>
      </c>
      <c r="AL63" s="173">
        <v>30.876000000000001</v>
      </c>
      <c r="AM63" s="173">
        <v>50.536999999999999</v>
      </c>
      <c r="AN63" s="173"/>
      <c r="AO63" s="173"/>
      <c r="AP63" s="173"/>
      <c r="AQ63" s="173"/>
      <c r="AR63" s="173"/>
      <c r="AS63" s="173"/>
      <c r="AT63" s="173"/>
      <c r="AU63" s="173"/>
      <c r="AV63" s="173"/>
      <c r="AW63" s="173"/>
      <c r="AX63" s="173"/>
      <c r="AY63" s="173"/>
    </row>
    <row r="64" spans="1:1005" ht="15" x14ac:dyDescent="0.25">
      <c r="A64" s="187"/>
      <c r="B64" s="160"/>
      <c r="C64" s="160"/>
      <c r="D64" s="164"/>
      <c r="E64" s="10"/>
      <c r="F64" s="10"/>
      <c r="G64" s="10"/>
      <c r="H64" s="10"/>
      <c r="I64" s="10"/>
      <c r="J64" s="10"/>
      <c r="K64" s="10"/>
      <c r="L64" s="10"/>
      <c r="M64" s="10"/>
      <c r="N64" s="10"/>
      <c r="O64" s="10"/>
      <c r="P64" s="10"/>
      <c r="Q64" s="10"/>
      <c r="R64" s="10"/>
      <c r="S64" s="10"/>
      <c r="T64" s="10"/>
      <c r="U64" s="10"/>
      <c r="V64" s="10"/>
      <c r="W64" s="10"/>
      <c r="X64" s="10"/>
      <c r="Y64" s="10"/>
      <c r="Z64" s="10"/>
      <c r="AA64" s="10"/>
      <c r="AB64" s="10"/>
      <c r="AC64" s="10"/>
      <c r="AD64" s="10"/>
      <c r="AE64" s="10"/>
      <c r="AF64" s="10"/>
      <c r="AG64" s="10"/>
      <c r="AH64" s="10"/>
      <c r="AI64" s="173"/>
      <c r="AJ64" s="173"/>
      <c r="AK64" s="173"/>
      <c r="AL64" s="173"/>
      <c r="AM64" s="173"/>
      <c r="AN64" s="173"/>
      <c r="AO64" s="173"/>
      <c r="AP64" s="173"/>
      <c r="AQ64" s="173"/>
      <c r="AR64" s="173"/>
      <c r="AS64" s="173"/>
      <c r="AT64" s="173"/>
      <c r="AU64" s="173"/>
      <c r="AV64" s="173"/>
      <c r="AW64" s="173"/>
      <c r="AX64" s="173"/>
      <c r="AY64" s="173"/>
      <c r="ALQ64" s="2" t="e">
        <v>#N/A</v>
      </c>
    </row>
    <row r="65" spans="1:1005" ht="15" x14ac:dyDescent="0.25">
      <c r="A65" s="187"/>
      <c r="B65" s="160"/>
      <c r="C65" s="160"/>
      <c r="D65" s="164"/>
      <c r="E65" s="10"/>
      <c r="F65" s="10"/>
      <c r="G65" s="10"/>
      <c r="H65" s="10"/>
      <c r="I65" s="10"/>
      <c r="J65" s="10"/>
      <c r="K65" s="10"/>
      <c r="L65" s="10"/>
      <c r="M65" s="10"/>
      <c r="N65" s="10"/>
      <c r="O65" s="10"/>
      <c r="P65" s="10"/>
      <c r="Q65" s="10"/>
      <c r="R65" s="10"/>
      <c r="S65" s="10"/>
      <c r="T65" s="10"/>
      <c r="U65" s="10"/>
      <c r="V65" s="10"/>
      <c r="W65" s="10"/>
      <c r="X65" s="10"/>
      <c r="Y65" s="10"/>
      <c r="Z65" s="10"/>
      <c r="AA65" s="10"/>
      <c r="AB65" s="10"/>
      <c r="AC65" s="10"/>
      <c r="AD65" s="10"/>
      <c r="AE65" s="10"/>
      <c r="AF65" s="10"/>
      <c r="AG65" s="10"/>
      <c r="AH65" s="10"/>
      <c r="AI65" s="173"/>
      <c r="AJ65" s="173"/>
      <c r="AK65" s="173"/>
      <c r="AL65" s="173"/>
      <c r="AM65" s="173"/>
      <c r="AN65" s="173"/>
      <c r="AO65" s="173"/>
      <c r="AP65" s="173"/>
      <c r="AQ65" s="173"/>
      <c r="AR65" s="173"/>
      <c r="AS65" s="173"/>
      <c r="AT65" s="173"/>
      <c r="AU65" s="173"/>
      <c r="AV65" s="173"/>
      <c r="AW65" s="173"/>
      <c r="AX65" s="173"/>
      <c r="AY65" s="173"/>
      <c r="ALQ65" s="2" t="e">
        <v>#N/A</v>
      </c>
    </row>
    <row r="66" spans="1:1005" ht="15" x14ac:dyDescent="0.25">
      <c r="A66" s="187"/>
      <c r="B66" s="160"/>
      <c r="C66" s="160"/>
      <c r="D66" s="164"/>
      <c r="E66" s="10"/>
      <c r="F66" s="10"/>
      <c r="G66" s="10"/>
      <c r="H66" s="10"/>
      <c r="I66" s="10"/>
      <c r="J66" s="10"/>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73"/>
      <c r="AJ66" s="173"/>
      <c r="AK66" s="173"/>
      <c r="AL66" s="173"/>
      <c r="AM66" s="173"/>
      <c r="AN66" s="173"/>
      <c r="AO66" s="173"/>
      <c r="AP66" s="173"/>
      <c r="AQ66" s="173"/>
      <c r="AR66" s="173"/>
      <c r="AS66" s="173"/>
      <c r="AT66" s="173"/>
      <c r="AU66" s="173"/>
      <c r="AV66" s="173"/>
      <c r="AW66" s="173"/>
      <c r="AX66" s="173"/>
      <c r="AY66" s="173"/>
      <c r="ALQ66" s="2" t="e">
        <v>#N/A</v>
      </c>
    </row>
    <row r="67" spans="1:1005" ht="15" x14ac:dyDescent="0.25">
      <c r="A67" s="187"/>
      <c r="B67" s="160"/>
      <c r="C67" s="160"/>
      <c r="D67" s="164"/>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73"/>
      <c r="AJ67" s="173"/>
      <c r="AK67" s="173"/>
      <c r="AL67" s="173"/>
      <c r="AM67" s="173"/>
      <c r="AN67" s="173"/>
      <c r="AO67" s="173"/>
      <c r="AP67" s="173"/>
      <c r="AQ67" s="173"/>
      <c r="AR67" s="173"/>
      <c r="AS67" s="173"/>
      <c r="AT67" s="173"/>
      <c r="AU67" s="173"/>
      <c r="AV67" s="173"/>
      <c r="AW67" s="173"/>
      <c r="AX67" s="173"/>
      <c r="AY67" s="173"/>
      <c r="ALQ67" s="2" t="e">
        <v>#N/A</v>
      </c>
    </row>
    <row r="68" spans="1:1005" ht="15" x14ac:dyDescent="0.25">
      <c r="A68" s="187"/>
      <c r="B68" s="160"/>
      <c r="C68" s="160"/>
      <c r="D68" s="164"/>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73"/>
      <c r="AJ68" s="173"/>
      <c r="AK68" s="173"/>
      <c r="AL68" s="173"/>
      <c r="AM68" s="173"/>
      <c r="AN68" s="173"/>
      <c r="AO68" s="173"/>
      <c r="AP68" s="173"/>
      <c r="AQ68" s="173"/>
      <c r="AR68" s="173"/>
      <c r="AS68" s="173"/>
      <c r="AT68" s="173"/>
      <c r="AU68" s="173"/>
      <c r="AV68" s="173"/>
      <c r="AW68" s="173"/>
      <c r="AX68" s="173"/>
      <c r="AY68" s="173"/>
      <c r="ALQ68" s="2" t="e">
        <v>#N/A</v>
      </c>
    </row>
    <row r="69" spans="1:1005" ht="15" x14ac:dyDescent="0.25">
      <c r="A69" s="187"/>
      <c r="B69" s="160"/>
      <c r="C69" s="160"/>
      <c r="D69" s="164"/>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73"/>
      <c r="AJ69" s="173"/>
      <c r="AK69" s="173"/>
      <c r="AL69" s="173"/>
      <c r="AM69" s="173"/>
      <c r="AN69" s="173"/>
      <c r="AO69" s="173"/>
      <c r="AP69" s="173"/>
      <c r="AQ69" s="173"/>
      <c r="AR69" s="173"/>
      <c r="AS69" s="173"/>
      <c r="AT69" s="173"/>
      <c r="AU69" s="173"/>
      <c r="AV69" s="173"/>
      <c r="AW69" s="173"/>
      <c r="AX69" s="173"/>
      <c r="AY69" s="173"/>
      <c r="ALQ69" s="2" t="e">
        <v>#N/A</v>
      </c>
    </row>
    <row r="70" spans="1:1005" ht="15" x14ac:dyDescent="0.25">
      <c r="A70" s="187"/>
      <c r="B70" s="44"/>
      <c r="C70" s="44"/>
      <c r="D70" s="164"/>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73"/>
      <c r="AJ70" s="173"/>
      <c r="AK70" s="173"/>
      <c r="AL70" s="173"/>
      <c r="AM70" s="173"/>
      <c r="AN70" s="173"/>
      <c r="AO70" s="173"/>
      <c r="AP70" s="173"/>
      <c r="AQ70" s="173"/>
      <c r="AR70" s="173"/>
      <c r="AS70" s="173"/>
      <c r="AT70" s="173"/>
      <c r="AU70" s="173"/>
      <c r="AV70" s="173"/>
      <c r="AW70" s="173"/>
      <c r="AX70" s="173"/>
      <c r="AY70" s="173"/>
      <c r="ALQ70" s="2" t="e">
        <v>#N/A</v>
      </c>
    </row>
    <row r="71" spans="1:1005" ht="15" x14ac:dyDescent="0.25">
      <c r="A71" s="187"/>
      <c r="B71" s="44"/>
      <c r="C71" s="44"/>
      <c r="D71" s="164"/>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73"/>
      <c r="AJ71" s="173"/>
      <c r="AK71" s="173"/>
      <c r="AL71" s="173"/>
      <c r="AM71" s="173"/>
      <c r="AN71" s="173"/>
      <c r="AO71" s="173"/>
      <c r="AP71" s="173"/>
      <c r="AQ71" s="173"/>
      <c r="AR71" s="173"/>
      <c r="AS71" s="173"/>
      <c r="AT71" s="173"/>
      <c r="AU71" s="173"/>
      <c r="AV71" s="173"/>
      <c r="AW71" s="173"/>
      <c r="AX71" s="173"/>
      <c r="AY71" s="173"/>
      <c r="ALQ71" s="2" t="e">
        <v>#N/A</v>
      </c>
    </row>
    <row r="72" spans="1:1005" ht="15" x14ac:dyDescent="0.25">
      <c r="A72" s="187"/>
      <c r="B72" s="44"/>
      <c r="C72" s="44"/>
      <c r="D72" s="164"/>
      <c r="AI72" s="173"/>
      <c r="AJ72" s="173"/>
      <c r="AK72" s="173"/>
      <c r="AL72" s="173"/>
      <c r="AM72" s="173"/>
      <c r="AN72" s="173"/>
      <c r="AO72" s="173"/>
      <c r="AP72" s="173"/>
      <c r="AQ72" s="173"/>
      <c r="AR72" s="173"/>
      <c r="AS72" s="173"/>
      <c r="AT72" s="173"/>
      <c r="AU72" s="173"/>
      <c r="AV72" s="173"/>
      <c r="AW72" s="173"/>
      <c r="AX72" s="173"/>
      <c r="AY72" s="173"/>
      <c r="ALQ72" s="2" t="e">
        <v>#N/A</v>
      </c>
    </row>
    <row r="73" spans="1:1005" ht="15" x14ac:dyDescent="0.25">
      <c r="A73" s="187"/>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87"/>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87"/>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87"/>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87"/>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87"/>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87"/>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87"/>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D9D9D9"/>
  </sheetPr>
  <dimension ref="A1:ALQ80"/>
  <sheetViews>
    <sheetView zoomScaleNormal="100" workbookViewId="0">
      <selection activeCell="D4" sqref="D4"/>
    </sheetView>
  </sheetViews>
  <sheetFormatPr defaultColWidth="18.7109375" defaultRowHeight="12.75" customHeight="1" x14ac:dyDescent="0.25"/>
  <cols>
    <col min="1" max="4" width="7.5703125" style="206" customWidth="1"/>
    <col min="5" max="30" width="8" style="211" customWidth="1"/>
    <col min="31" max="31" width="8.42578125" style="238" customWidth="1"/>
    <col min="32" max="54" width="8.85546875" style="211" customWidth="1"/>
    <col min="55" max="16384" width="18.7109375" style="211"/>
  </cols>
  <sheetData>
    <row r="1" spans="1:54" ht="15" x14ac:dyDescent="0.25">
      <c r="A1" s="27"/>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259"/>
      <c r="AJ1" s="259"/>
      <c r="AK1" s="259"/>
      <c r="AL1" s="259"/>
      <c r="AM1" s="259"/>
    </row>
    <row r="2" spans="1:54" s="206" customFormat="1" ht="15" x14ac:dyDescent="0.25">
      <c r="A2" s="27"/>
      <c r="B2" s="203" t="s">
        <v>53</v>
      </c>
      <c r="C2" s="203" t="s">
        <v>54</v>
      </c>
      <c r="D2" s="203" t="s">
        <v>55</v>
      </c>
      <c r="E2" s="203">
        <v>1981</v>
      </c>
      <c r="F2" s="203">
        <v>1982</v>
      </c>
      <c r="G2" s="203">
        <v>1983</v>
      </c>
      <c r="H2" s="203">
        <v>1984</v>
      </c>
      <c r="I2" s="203">
        <v>1985</v>
      </c>
      <c r="J2" s="203">
        <v>1986</v>
      </c>
      <c r="K2" s="203">
        <v>1987</v>
      </c>
      <c r="L2" s="203">
        <v>1988</v>
      </c>
      <c r="M2" s="203">
        <v>1989</v>
      </c>
      <c r="N2" s="203">
        <v>1990</v>
      </c>
      <c r="O2" s="203">
        <v>1991</v>
      </c>
      <c r="P2" s="203">
        <v>1992</v>
      </c>
      <c r="Q2" s="203">
        <v>1993</v>
      </c>
      <c r="R2" s="203">
        <v>1994</v>
      </c>
      <c r="S2" s="203">
        <v>1995</v>
      </c>
      <c r="T2" s="203">
        <v>1996</v>
      </c>
      <c r="U2" s="203">
        <v>1997</v>
      </c>
      <c r="V2" s="203">
        <v>1998</v>
      </c>
      <c r="W2" s="203">
        <v>1999</v>
      </c>
      <c r="X2" s="203">
        <v>2000</v>
      </c>
      <c r="Y2" s="203">
        <v>2001</v>
      </c>
      <c r="Z2" s="203">
        <v>2002</v>
      </c>
      <c r="AA2" s="203">
        <v>2003</v>
      </c>
      <c r="AB2" s="203">
        <v>2004</v>
      </c>
      <c r="AC2" s="203">
        <v>2005</v>
      </c>
      <c r="AD2" s="203">
        <v>2006</v>
      </c>
      <c r="AE2" s="221">
        <v>2007</v>
      </c>
      <c r="AF2" s="203">
        <v>2008</v>
      </c>
      <c r="AG2" s="203">
        <v>2009</v>
      </c>
      <c r="AH2" s="203">
        <v>2010</v>
      </c>
      <c r="AI2" s="259">
        <v>2011</v>
      </c>
      <c r="AJ2" s="259">
        <v>2012</v>
      </c>
      <c r="AK2" s="259">
        <v>2013</v>
      </c>
      <c r="AL2" s="259">
        <v>2014</v>
      </c>
      <c r="AM2" s="259">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28"/>
      <c r="B3" s="29" t="s">
        <v>71</v>
      </c>
      <c r="C3" s="29" t="s">
        <v>72</v>
      </c>
      <c r="D3" s="29" t="s">
        <v>73</v>
      </c>
      <c r="E3" s="29" t="s">
        <v>74</v>
      </c>
      <c r="F3" s="29" t="s">
        <v>75</v>
      </c>
      <c r="G3" s="29" t="s">
        <v>76</v>
      </c>
      <c r="H3" s="29" t="s">
        <v>77</v>
      </c>
      <c r="I3" s="29" t="s">
        <v>78</v>
      </c>
      <c r="J3" s="29" t="s">
        <v>79</v>
      </c>
      <c r="K3" s="29" t="s">
        <v>80</v>
      </c>
      <c r="L3" s="29" t="s">
        <v>81</v>
      </c>
      <c r="M3" s="29" t="s">
        <v>82</v>
      </c>
      <c r="N3" s="29" t="s">
        <v>83</v>
      </c>
      <c r="O3" s="29" t="s">
        <v>84</v>
      </c>
      <c r="P3" s="29" t="s">
        <v>85</v>
      </c>
      <c r="Q3" s="29" t="s">
        <v>86</v>
      </c>
      <c r="R3" s="29" t="s">
        <v>87</v>
      </c>
      <c r="S3" s="29" t="s">
        <v>88</v>
      </c>
      <c r="T3" s="29" t="s">
        <v>89</v>
      </c>
      <c r="U3" s="29" t="s">
        <v>90</v>
      </c>
      <c r="V3" s="29" t="s">
        <v>91</v>
      </c>
      <c r="W3" s="29" t="s">
        <v>92</v>
      </c>
      <c r="X3" s="29" t="s">
        <v>93</v>
      </c>
      <c r="Y3" s="29" t="s">
        <v>94</v>
      </c>
      <c r="Z3" s="29" t="s">
        <v>95</v>
      </c>
      <c r="AA3" s="29" t="s">
        <v>96</v>
      </c>
      <c r="AB3" s="29" t="s">
        <v>97</v>
      </c>
      <c r="AC3" s="29" t="s">
        <v>98</v>
      </c>
      <c r="AD3" s="29" t="s">
        <v>99</v>
      </c>
      <c r="AE3" s="29" t="s">
        <v>100</v>
      </c>
      <c r="AF3" s="29" t="s">
        <v>101</v>
      </c>
      <c r="AG3" s="29" t="s">
        <v>102</v>
      </c>
      <c r="AH3" s="29" t="s">
        <v>103</v>
      </c>
      <c r="AI3" s="29" t="s">
        <v>163</v>
      </c>
      <c r="AJ3" s="29" t="s">
        <v>168</v>
      </c>
      <c r="AK3" s="29" t="s">
        <v>169</v>
      </c>
      <c r="AL3" s="29" t="s">
        <v>170</v>
      </c>
      <c r="AM3" s="29"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8">
        <v>43435</v>
      </c>
      <c r="B4" s="216"/>
      <c r="C4" s="216"/>
      <c r="D4" s="217">
        <v>13</v>
      </c>
      <c r="E4" s="217">
        <v>13.41</v>
      </c>
      <c r="F4" s="217">
        <v>12.315</v>
      </c>
      <c r="G4" s="217">
        <v>13.454000000000001</v>
      </c>
      <c r="H4" s="236">
        <v>13.895</v>
      </c>
      <c r="I4" s="236">
        <v>17.667000000000002</v>
      </c>
      <c r="J4" s="236">
        <v>12.756</v>
      </c>
      <c r="K4" s="236">
        <v>12.994</v>
      </c>
      <c r="L4" s="236">
        <v>13.058</v>
      </c>
      <c r="M4" s="236">
        <v>12.760999999999999</v>
      </c>
      <c r="N4" s="236">
        <v>12.317</v>
      </c>
      <c r="O4" s="236">
        <v>12.754</v>
      </c>
      <c r="P4" s="236">
        <v>13.11</v>
      </c>
      <c r="Q4" s="236">
        <v>13.423999999999999</v>
      </c>
      <c r="R4" s="236">
        <v>12.805</v>
      </c>
      <c r="S4" s="236">
        <v>13.781000000000001</v>
      </c>
      <c r="T4" s="236">
        <v>12.718999999999999</v>
      </c>
      <c r="U4" s="236">
        <v>14.55</v>
      </c>
      <c r="V4" s="236">
        <v>12.967000000000001</v>
      </c>
      <c r="W4" s="236">
        <v>12.79</v>
      </c>
      <c r="X4" s="236">
        <v>12.324999999999999</v>
      </c>
      <c r="Y4" s="236">
        <v>12.762</v>
      </c>
      <c r="Z4" s="236">
        <v>12.755000000000001</v>
      </c>
      <c r="AA4" s="236">
        <v>13</v>
      </c>
      <c r="AB4" s="236">
        <v>13.472</v>
      </c>
      <c r="AC4" s="236">
        <v>13.587</v>
      </c>
      <c r="AD4" s="236">
        <v>12.766999999999999</v>
      </c>
      <c r="AE4" s="236">
        <v>12.723000000000001</v>
      </c>
      <c r="AF4" s="236">
        <v>13.978</v>
      </c>
      <c r="AG4" s="236">
        <v>13.195</v>
      </c>
      <c r="AH4" s="237">
        <v>13.17</v>
      </c>
      <c r="AI4" s="211">
        <v>17.381</v>
      </c>
      <c r="AJ4" s="211">
        <v>13.582000000000001</v>
      </c>
      <c r="AK4" s="211">
        <v>12.778</v>
      </c>
      <c r="AL4" s="211">
        <v>12.978999999999999</v>
      </c>
      <c r="AM4" s="211">
        <v>13.579000000000001</v>
      </c>
    </row>
    <row r="5" spans="1:54" ht="15" x14ac:dyDescent="0.25">
      <c r="A5" s="188">
        <v>43466</v>
      </c>
      <c r="B5" s="216"/>
      <c r="C5" s="216"/>
      <c r="D5" s="217">
        <v>13</v>
      </c>
      <c r="E5" s="217">
        <v>12.792</v>
      </c>
      <c r="F5" s="217">
        <v>12.654999999999999</v>
      </c>
      <c r="G5" s="217">
        <v>14.172000000000001</v>
      </c>
      <c r="H5" s="236">
        <v>11.919</v>
      </c>
      <c r="I5" s="236">
        <v>18.376999999999999</v>
      </c>
      <c r="J5" s="236">
        <v>12.044</v>
      </c>
      <c r="K5" s="236">
        <v>13.343999999999999</v>
      </c>
      <c r="L5" s="236">
        <v>11.688000000000001</v>
      </c>
      <c r="M5" s="236">
        <v>13</v>
      </c>
      <c r="N5" s="236">
        <v>12.368</v>
      </c>
      <c r="O5" s="236">
        <v>11.468999999999999</v>
      </c>
      <c r="P5" s="236">
        <v>11.968999999999999</v>
      </c>
      <c r="Q5" s="236">
        <v>17.427</v>
      </c>
      <c r="R5" s="236">
        <v>11.88</v>
      </c>
      <c r="S5" s="236">
        <v>13.449</v>
      </c>
      <c r="T5" s="236">
        <v>12.629</v>
      </c>
      <c r="U5" s="236">
        <v>14.693</v>
      </c>
      <c r="V5" s="236">
        <v>13.121</v>
      </c>
      <c r="W5" s="236">
        <v>12.429</v>
      </c>
      <c r="X5" s="236">
        <v>14.499000000000001</v>
      </c>
      <c r="Y5" s="236">
        <v>12.324</v>
      </c>
      <c r="Z5" s="236">
        <v>11.885999999999999</v>
      </c>
      <c r="AA5" s="236">
        <v>12.211</v>
      </c>
      <c r="AB5" s="236">
        <v>13.238</v>
      </c>
      <c r="AC5" s="236">
        <v>34.426000000000002</v>
      </c>
      <c r="AD5" s="236">
        <v>12.634</v>
      </c>
      <c r="AE5" s="236">
        <v>12.864000000000001</v>
      </c>
      <c r="AF5" s="236">
        <v>18.337</v>
      </c>
      <c r="AG5" s="236">
        <v>14.425000000000001</v>
      </c>
      <c r="AH5" s="237">
        <v>13.089</v>
      </c>
      <c r="AI5" s="211">
        <v>13.782999999999999</v>
      </c>
      <c r="AJ5" s="211">
        <v>13.765000000000001</v>
      </c>
      <c r="AK5" s="211">
        <v>18.609000000000002</v>
      </c>
      <c r="AL5" s="211">
        <v>11.582000000000001</v>
      </c>
      <c r="AM5" s="211">
        <v>14.742000000000001</v>
      </c>
    </row>
    <row r="6" spans="1:54" ht="15" x14ac:dyDescent="0.25">
      <c r="A6" s="188">
        <v>43497</v>
      </c>
      <c r="B6" s="216"/>
      <c r="C6" s="216"/>
      <c r="D6" s="217">
        <v>16</v>
      </c>
      <c r="E6" s="217">
        <v>11.648999999999999</v>
      </c>
      <c r="F6" s="217">
        <v>13.795</v>
      </c>
      <c r="G6" s="217">
        <v>15.73</v>
      </c>
      <c r="H6" s="236">
        <v>13.445</v>
      </c>
      <c r="I6" s="236">
        <v>16</v>
      </c>
      <c r="J6" s="236">
        <v>20.494</v>
      </c>
      <c r="K6" s="236">
        <v>19.579999999999998</v>
      </c>
      <c r="L6" s="236">
        <v>13.521000000000001</v>
      </c>
      <c r="M6" s="236">
        <v>16.814</v>
      </c>
      <c r="N6" s="236">
        <v>12.266</v>
      </c>
      <c r="O6" s="236">
        <v>16.896000000000001</v>
      </c>
      <c r="P6" s="236">
        <v>16.398</v>
      </c>
      <c r="Q6" s="236">
        <v>22.347999999999999</v>
      </c>
      <c r="R6" s="236">
        <v>14.911</v>
      </c>
      <c r="S6" s="236">
        <v>24.882000000000001</v>
      </c>
      <c r="T6" s="236">
        <v>21.545999999999999</v>
      </c>
      <c r="U6" s="236">
        <v>17.5</v>
      </c>
      <c r="V6" s="236">
        <v>13.936999999999999</v>
      </c>
      <c r="W6" s="236">
        <v>13.859</v>
      </c>
      <c r="X6" s="236">
        <v>13.972</v>
      </c>
      <c r="Y6" s="236">
        <v>16.45</v>
      </c>
      <c r="Z6" s="236">
        <v>10.4</v>
      </c>
      <c r="AA6" s="236">
        <v>14.9</v>
      </c>
      <c r="AB6" s="236">
        <v>15.689</v>
      </c>
      <c r="AC6" s="236">
        <v>60.154000000000003</v>
      </c>
      <c r="AD6" s="236">
        <v>11.334</v>
      </c>
      <c r="AE6" s="236">
        <v>20.725999999999999</v>
      </c>
      <c r="AF6" s="236">
        <v>15.167999999999999</v>
      </c>
      <c r="AG6" s="236">
        <v>22.503</v>
      </c>
      <c r="AH6" s="237">
        <v>11.528</v>
      </c>
      <c r="AI6" s="211">
        <v>17.384</v>
      </c>
      <c r="AJ6" s="211">
        <v>16.39</v>
      </c>
      <c r="AK6" s="211">
        <v>17.623000000000001</v>
      </c>
      <c r="AL6" s="211">
        <v>14.384</v>
      </c>
      <c r="AM6" s="211">
        <v>25.526</v>
      </c>
    </row>
    <row r="7" spans="1:54" ht="15" x14ac:dyDescent="0.25">
      <c r="A7" s="188">
        <v>43525</v>
      </c>
      <c r="B7" s="216"/>
      <c r="C7" s="216"/>
      <c r="D7" s="217">
        <v>41</v>
      </c>
      <c r="E7" s="217">
        <v>26.385000000000002</v>
      </c>
      <c r="F7" s="217">
        <v>65.966999999999999</v>
      </c>
      <c r="G7" s="217">
        <v>43.244</v>
      </c>
      <c r="H7" s="236">
        <v>39.042000000000002</v>
      </c>
      <c r="I7" s="236">
        <v>78.19</v>
      </c>
      <c r="J7" s="236">
        <v>39.613999999999997</v>
      </c>
      <c r="K7" s="236">
        <v>40.968000000000004</v>
      </c>
      <c r="L7" s="236">
        <v>38.503</v>
      </c>
      <c r="M7" s="236">
        <v>59.555999999999997</v>
      </c>
      <c r="N7" s="236">
        <v>38.112000000000002</v>
      </c>
      <c r="O7" s="236">
        <v>41.929000000000002</v>
      </c>
      <c r="P7" s="236">
        <v>40.729999999999997</v>
      </c>
      <c r="Q7" s="236">
        <v>126.447</v>
      </c>
      <c r="R7" s="236">
        <v>40.499000000000002</v>
      </c>
      <c r="S7" s="236">
        <v>101.47499999999999</v>
      </c>
      <c r="T7" s="236">
        <v>33.087000000000003</v>
      </c>
      <c r="U7" s="236">
        <v>73.462000000000003</v>
      </c>
      <c r="V7" s="236">
        <v>35.445</v>
      </c>
      <c r="W7" s="236">
        <v>21.728999999999999</v>
      </c>
      <c r="X7" s="236">
        <v>33.634</v>
      </c>
      <c r="Y7" s="236">
        <v>53.027000000000001</v>
      </c>
      <c r="Z7" s="236">
        <v>17.884</v>
      </c>
      <c r="AA7" s="236">
        <v>40.192</v>
      </c>
      <c r="AB7" s="236">
        <v>60.905000000000001</v>
      </c>
      <c r="AC7" s="236">
        <v>87.037999999999997</v>
      </c>
      <c r="AD7" s="236">
        <v>28.317</v>
      </c>
      <c r="AE7" s="236">
        <v>53.279000000000003</v>
      </c>
      <c r="AF7" s="236">
        <v>84.757000000000005</v>
      </c>
      <c r="AG7" s="236">
        <v>53.786999999999999</v>
      </c>
      <c r="AH7" s="237">
        <v>48.134</v>
      </c>
      <c r="AI7" s="211">
        <v>44.167000000000002</v>
      </c>
      <c r="AJ7" s="211">
        <v>41</v>
      </c>
      <c r="AK7" s="211">
        <v>40.741</v>
      </c>
      <c r="AL7" s="211">
        <v>31.061</v>
      </c>
      <c r="AM7" s="211">
        <v>50.110999999999997</v>
      </c>
    </row>
    <row r="8" spans="1:54" ht="15" x14ac:dyDescent="0.25">
      <c r="A8" s="188">
        <v>43556</v>
      </c>
      <c r="B8" s="216"/>
      <c r="C8" s="216"/>
      <c r="D8" s="217">
        <v>77</v>
      </c>
      <c r="E8" s="217">
        <v>43.131999999999998</v>
      </c>
      <c r="F8" s="217">
        <v>77</v>
      </c>
      <c r="G8" s="217">
        <v>57.156999999999996</v>
      </c>
      <c r="H8" s="236">
        <v>56.722999999999999</v>
      </c>
      <c r="I8" s="236">
        <v>156.35599999999999</v>
      </c>
      <c r="J8" s="236">
        <v>95.099000000000004</v>
      </c>
      <c r="K8" s="236">
        <v>82.661000000000001</v>
      </c>
      <c r="L8" s="236">
        <v>48.509</v>
      </c>
      <c r="M8" s="236">
        <v>112.169</v>
      </c>
      <c r="N8" s="236">
        <v>95.893000000000001</v>
      </c>
      <c r="O8" s="236">
        <v>49.503999999999998</v>
      </c>
      <c r="P8" s="236">
        <v>76.001999999999995</v>
      </c>
      <c r="Q8" s="236">
        <v>196.57599999999999</v>
      </c>
      <c r="R8" s="236">
        <v>75.293000000000006</v>
      </c>
      <c r="S8" s="236">
        <v>96.471999999999994</v>
      </c>
      <c r="T8" s="236">
        <v>50.707999999999998</v>
      </c>
      <c r="U8" s="236">
        <v>93.786000000000001</v>
      </c>
      <c r="V8" s="236">
        <v>53.344000000000001</v>
      </c>
      <c r="W8" s="236">
        <v>42.884999999999998</v>
      </c>
      <c r="X8" s="236">
        <v>82.974999999999994</v>
      </c>
      <c r="Y8" s="236">
        <v>116.503</v>
      </c>
      <c r="Z8" s="236">
        <v>29.937999999999999</v>
      </c>
      <c r="AA8" s="236">
        <v>39.630000000000003</v>
      </c>
      <c r="AB8" s="236">
        <v>115.89700000000001</v>
      </c>
      <c r="AC8" s="236">
        <v>147.768</v>
      </c>
      <c r="AD8" s="236">
        <v>80.98</v>
      </c>
      <c r="AE8" s="236">
        <v>63.779000000000003</v>
      </c>
      <c r="AF8" s="236">
        <v>264.31799999999998</v>
      </c>
      <c r="AG8" s="236">
        <v>79.554000000000002</v>
      </c>
      <c r="AH8" s="237">
        <v>162.67099999999999</v>
      </c>
      <c r="AI8" s="211">
        <v>78.343000000000004</v>
      </c>
      <c r="AJ8" s="211">
        <v>66.703000000000003</v>
      </c>
      <c r="AK8" s="211">
        <v>54.414999999999999</v>
      </c>
      <c r="AL8" s="211">
        <v>35.939</v>
      </c>
      <c r="AM8" s="211">
        <v>35.9</v>
      </c>
    </row>
    <row r="9" spans="1:54" ht="15" x14ac:dyDescent="0.25">
      <c r="A9" s="188">
        <v>43586</v>
      </c>
      <c r="B9" s="216"/>
      <c r="C9" s="216"/>
      <c r="D9" s="217">
        <v>144</v>
      </c>
      <c r="E9" s="217">
        <v>88.149000000000001</v>
      </c>
      <c r="F9" s="217">
        <v>171.767</v>
      </c>
      <c r="G9" s="217">
        <v>115.551</v>
      </c>
      <c r="H9" s="236">
        <v>194.155</v>
      </c>
      <c r="I9" s="236">
        <v>304.72399999999999</v>
      </c>
      <c r="J9" s="236">
        <v>136.77199999999999</v>
      </c>
      <c r="K9" s="236">
        <v>173.108</v>
      </c>
      <c r="L9" s="236">
        <v>74.680000000000007</v>
      </c>
      <c r="M9" s="236">
        <v>140.33099999999999</v>
      </c>
      <c r="N9" s="236">
        <v>160.81800000000001</v>
      </c>
      <c r="O9" s="236">
        <v>104.08199999999999</v>
      </c>
      <c r="P9" s="236">
        <v>140.167</v>
      </c>
      <c r="Q9" s="236">
        <v>320.31400000000002</v>
      </c>
      <c r="R9" s="236">
        <v>169.49600000000001</v>
      </c>
      <c r="S9" s="236">
        <v>170.738</v>
      </c>
      <c r="T9" s="236">
        <v>135.89099999999999</v>
      </c>
      <c r="U9" s="236">
        <v>195.77</v>
      </c>
      <c r="V9" s="236">
        <v>116.556</v>
      </c>
      <c r="W9" s="236">
        <v>140.91499999999999</v>
      </c>
      <c r="X9" s="236">
        <v>144</v>
      </c>
      <c r="Y9" s="236">
        <v>288.63299999999998</v>
      </c>
      <c r="Z9" s="236">
        <v>39.103999999999999</v>
      </c>
      <c r="AA9" s="236">
        <v>94.739000000000004</v>
      </c>
      <c r="AB9" s="236">
        <v>166.00700000000001</v>
      </c>
      <c r="AC9" s="236">
        <v>338.58699999999999</v>
      </c>
      <c r="AD9" s="236">
        <v>148.767</v>
      </c>
      <c r="AE9" s="236">
        <v>161.47300000000001</v>
      </c>
      <c r="AF9" s="236">
        <v>320.67399999999998</v>
      </c>
      <c r="AG9" s="236">
        <v>279.49</v>
      </c>
      <c r="AH9" s="237">
        <v>149.50200000000001</v>
      </c>
      <c r="AI9" s="211">
        <v>112.459</v>
      </c>
      <c r="AJ9" s="211">
        <v>97.043000000000006</v>
      </c>
      <c r="AK9" s="211">
        <v>87.165999999999997</v>
      </c>
      <c r="AL9" s="211">
        <v>77.683000000000007</v>
      </c>
      <c r="AM9" s="211">
        <v>98.911000000000001</v>
      </c>
    </row>
    <row r="10" spans="1:54" ht="15" x14ac:dyDescent="0.25">
      <c r="A10" s="188">
        <v>43617</v>
      </c>
      <c r="B10" s="216"/>
      <c r="C10" s="216"/>
      <c r="D10" s="217">
        <v>150</v>
      </c>
      <c r="E10" s="217">
        <v>88.216999999999999</v>
      </c>
      <c r="F10" s="217">
        <v>224.22900000000001</v>
      </c>
      <c r="G10" s="217">
        <v>230.733</v>
      </c>
      <c r="H10" s="236">
        <v>209.417</v>
      </c>
      <c r="I10" s="236">
        <v>362.47800000000001</v>
      </c>
      <c r="J10" s="236">
        <v>168.37700000000001</v>
      </c>
      <c r="K10" s="236">
        <v>150</v>
      </c>
      <c r="L10" s="236">
        <v>125.636</v>
      </c>
      <c r="M10" s="236">
        <v>98.454999999999998</v>
      </c>
      <c r="N10" s="236">
        <v>190.9</v>
      </c>
      <c r="O10" s="236">
        <v>209.03399999999999</v>
      </c>
      <c r="P10" s="236">
        <v>74.168000000000006</v>
      </c>
      <c r="Q10" s="236">
        <v>318.34500000000003</v>
      </c>
      <c r="R10" s="236">
        <v>128.29300000000001</v>
      </c>
      <c r="S10" s="236">
        <v>290.22899999999998</v>
      </c>
      <c r="T10" s="236">
        <v>57.557000000000002</v>
      </c>
      <c r="U10" s="236">
        <v>206.38499999999999</v>
      </c>
      <c r="V10" s="236">
        <v>108.18300000000001</v>
      </c>
      <c r="W10" s="236">
        <v>166.904</v>
      </c>
      <c r="X10" s="236">
        <v>62.868000000000002</v>
      </c>
      <c r="Y10" s="236">
        <v>111.349</v>
      </c>
      <c r="Z10" s="236">
        <v>21.48</v>
      </c>
      <c r="AA10" s="236">
        <v>56.616999999999997</v>
      </c>
      <c r="AB10" s="236">
        <v>66.040000000000006</v>
      </c>
      <c r="AC10" s="236">
        <v>268.34699999999998</v>
      </c>
      <c r="AD10" s="236">
        <v>62.790999999999997</v>
      </c>
      <c r="AE10" s="236">
        <v>94</v>
      </c>
      <c r="AF10" s="236">
        <v>381.137</v>
      </c>
      <c r="AG10" s="236">
        <v>156.833</v>
      </c>
      <c r="AH10" s="237">
        <v>196.983</v>
      </c>
      <c r="AI10" s="211">
        <v>194.63499999999999</v>
      </c>
      <c r="AJ10" s="211">
        <v>37.238</v>
      </c>
      <c r="AK10" s="211">
        <v>78.796999999999997</v>
      </c>
      <c r="AL10" s="211">
        <v>87.828999999999994</v>
      </c>
      <c r="AM10" s="211">
        <v>189.28200000000001</v>
      </c>
    </row>
    <row r="11" spans="1:54" ht="15" x14ac:dyDescent="0.25">
      <c r="A11" s="188">
        <v>43647</v>
      </c>
      <c r="B11" s="216"/>
      <c r="C11" s="216"/>
      <c r="D11" s="217">
        <v>34</v>
      </c>
      <c r="E11" s="217">
        <v>35.082999999999998</v>
      </c>
      <c r="F11" s="217">
        <v>89.289000000000001</v>
      </c>
      <c r="G11" s="217">
        <v>105.75</v>
      </c>
      <c r="H11" s="236">
        <v>46.24</v>
      </c>
      <c r="I11" s="236">
        <v>76.459000000000003</v>
      </c>
      <c r="J11" s="236">
        <v>55.65</v>
      </c>
      <c r="K11" s="236">
        <v>21.504000000000001</v>
      </c>
      <c r="L11" s="236">
        <v>25.695</v>
      </c>
      <c r="M11" s="236">
        <v>13.007</v>
      </c>
      <c r="N11" s="236">
        <v>63.621000000000002</v>
      </c>
      <c r="O11" s="236">
        <v>63.21</v>
      </c>
      <c r="P11" s="236">
        <v>27.445</v>
      </c>
      <c r="Q11" s="236">
        <v>73.055999999999997</v>
      </c>
      <c r="R11" s="236">
        <v>9.6029999999999998</v>
      </c>
      <c r="S11" s="236">
        <v>164.869</v>
      </c>
      <c r="T11" s="236">
        <v>22.791</v>
      </c>
      <c r="U11" s="236">
        <v>36.875</v>
      </c>
      <c r="V11" s="236">
        <v>37.554000000000002</v>
      </c>
      <c r="W11" s="236">
        <v>76.953000000000003</v>
      </c>
      <c r="X11" s="236">
        <v>0</v>
      </c>
      <c r="Y11" s="236">
        <v>11.19</v>
      </c>
      <c r="Z11" s="236">
        <v>14.464</v>
      </c>
      <c r="AA11" s="236">
        <v>19.015999999999998</v>
      </c>
      <c r="AB11" s="236">
        <v>4.2389999999999999</v>
      </c>
      <c r="AC11" s="236">
        <v>59.238999999999997</v>
      </c>
      <c r="AD11" s="236">
        <v>37.81</v>
      </c>
      <c r="AE11" s="236">
        <v>18.515999999999998</v>
      </c>
      <c r="AF11" s="236">
        <v>89.6</v>
      </c>
      <c r="AG11" s="236">
        <v>22.626999999999999</v>
      </c>
      <c r="AH11" s="237">
        <v>28.263999999999999</v>
      </c>
      <c r="AI11" s="211">
        <v>36.976999999999997</v>
      </c>
      <c r="AJ11" s="211">
        <v>26.738</v>
      </c>
      <c r="AK11" s="211">
        <v>32.072000000000003</v>
      </c>
      <c r="AL11" s="211">
        <v>16.116</v>
      </c>
      <c r="AM11" s="211">
        <v>34</v>
      </c>
    </row>
    <row r="12" spans="1:54" ht="15" x14ac:dyDescent="0.25">
      <c r="A12" s="188">
        <v>43678</v>
      </c>
      <c r="B12" s="216"/>
      <c r="C12" s="216"/>
      <c r="D12" s="217">
        <v>32</v>
      </c>
      <c r="E12" s="217">
        <v>29.783999999999999</v>
      </c>
      <c r="F12" s="217">
        <v>59.36</v>
      </c>
      <c r="G12" s="217">
        <v>34.819000000000003</v>
      </c>
      <c r="H12" s="236">
        <v>49.795999999999999</v>
      </c>
      <c r="I12" s="236">
        <v>31.396000000000001</v>
      </c>
      <c r="J12" s="236">
        <v>13.87</v>
      </c>
      <c r="K12" s="236">
        <v>18.962</v>
      </c>
      <c r="L12" s="236">
        <v>48.75</v>
      </c>
      <c r="M12" s="236">
        <v>33.783000000000001</v>
      </c>
      <c r="N12" s="236">
        <v>35.466999999999999</v>
      </c>
      <c r="O12" s="236">
        <v>32</v>
      </c>
      <c r="P12" s="236">
        <v>49.109000000000002</v>
      </c>
      <c r="Q12" s="236">
        <v>70.117999999999995</v>
      </c>
      <c r="R12" s="236">
        <v>28.384</v>
      </c>
      <c r="S12" s="236">
        <v>51.853000000000002</v>
      </c>
      <c r="T12" s="236">
        <v>20.343</v>
      </c>
      <c r="U12" s="236">
        <v>42.822000000000003</v>
      </c>
      <c r="V12" s="236">
        <v>32.093000000000004</v>
      </c>
      <c r="W12" s="236">
        <v>99.171000000000006</v>
      </c>
      <c r="X12" s="236">
        <v>19.402999999999999</v>
      </c>
      <c r="Y12" s="236">
        <v>32.122</v>
      </c>
      <c r="Z12" s="236">
        <v>12.852</v>
      </c>
      <c r="AA12" s="236">
        <v>19.774000000000001</v>
      </c>
      <c r="AB12" s="236">
        <v>8.6389999999999993</v>
      </c>
      <c r="AC12" s="236">
        <v>26.198</v>
      </c>
      <c r="AD12" s="236">
        <v>47.658000000000001</v>
      </c>
      <c r="AE12" s="236">
        <v>37.164000000000001</v>
      </c>
      <c r="AF12" s="236">
        <v>32.826000000000001</v>
      </c>
      <c r="AG12" s="236">
        <v>2.4340000000000002</v>
      </c>
      <c r="AH12" s="237">
        <v>37.999000000000002</v>
      </c>
      <c r="AI12" s="211">
        <v>10.255000000000001</v>
      </c>
      <c r="AJ12" s="211">
        <v>16.001999999999999</v>
      </c>
      <c r="AK12" s="211">
        <v>30.962</v>
      </c>
      <c r="AL12" s="211">
        <v>20.361999999999998</v>
      </c>
      <c r="AM12" s="211">
        <v>6.05</v>
      </c>
    </row>
    <row r="13" spans="1:54" ht="15" x14ac:dyDescent="0.25">
      <c r="A13" s="188">
        <v>43709</v>
      </c>
      <c r="B13" s="216"/>
      <c r="C13" s="216"/>
      <c r="D13" s="217">
        <v>30</v>
      </c>
      <c r="E13" s="217">
        <v>24.678999999999998</v>
      </c>
      <c r="F13" s="217">
        <v>76.174999999999997</v>
      </c>
      <c r="G13" s="217">
        <v>8.4879999999999995</v>
      </c>
      <c r="H13" s="236">
        <v>34.289000000000001</v>
      </c>
      <c r="I13" s="236">
        <v>63.587000000000003</v>
      </c>
      <c r="J13" s="236">
        <v>40.411000000000001</v>
      </c>
      <c r="K13" s="236">
        <v>8.7240000000000002</v>
      </c>
      <c r="L13" s="236">
        <v>30</v>
      </c>
      <c r="M13" s="236">
        <v>26.704000000000001</v>
      </c>
      <c r="N13" s="236">
        <v>28.149000000000001</v>
      </c>
      <c r="O13" s="236">
        <v>61.859000000000002</v>
      </c>
      <c r="P13" s="236">
        <v>34.033000000000001</v>
      </c>
      <c r="Q13" s="236">
        <v>70.296000000000006</v>
      </c>
      <c r="R13" s="236">
        <v>41.040999999999997</v>
      </c>
      <c r="S13" s="236">
        <v>28.298999999999999</v>
      </c>
      <c r="T13" s="236">
        <v>25.786999999999999</v>
      </c>
      <c r="U13" s="236">
        <v>74.063000000000002</v>
      </c>
      <c r="V13" s="236">
        <v>19.859000000000002</v>
      </c>
      <c r="W13" s="236">
        <v>63.613</v>
      </c>
      <c r="X13" s="236">
        <v>16.212</v>
      </c>
      <c r="Y13" s="236">
        <v>10.712999999999999</v>
      </c>
      <c r="Z13" s="236">
        <v>19.754000000000001</v>
      </c>
      <c r="AA13" s="236">
        <v>39.610999999999997</v>
      </c>
      <c r="AB13" s="236">
        <v>37.898000000000003</v>
      </c>
      <c r="AC13" s="236">
        <v>23.465</v>
      </c>
      <c r="AD13" s="236">
        <v>38.685000000000002</v>
      </c>
      <c r="AE13" s="236">
        <v>31.992999999999999</v>
      </c>
      <c r="AF13" s="236">
        <v>35.287999999999997</v>
      </c>
      <c r="AG13" s="236">
        <v>21.155999999999999</v>
      </c>
      <c r="AH13" s="237">
        <v>39.61</v>
      </c>
      <c r="AI13" s="211">
        <v>20.094999999999999</v>
      </c>
      <c r="AJ13" s="211">
        <v>16.398</v>
      </c>
      <c r="AK13" s="211">
        <v>77.584000000000003</v>
      </c>
      <c r="AL13" s="211">
        <v>20.847000000000001</v>
      </c>
      <c r="AM13" s="211">
        <v>19.292000000000002</v>
      </c>
    </row>
    <row r="14" spans="1:54" ht="15" x14ac:dyDescent="0.25">
      <c r="A14" s="188">
        <v>43739</v>
      </c>
      <c r="B14" s="216"/>
      <c r="C14" s="216"/>
      <c r="D14" s="217">
        <v>37.340000000000003</v>
      </c>
      <c r="E14" s="217">
        <v>59.908000000000001</v>
      </c>
      <c r="F14" s="217">
        <v>44.643999999999998</v>
      </c>
      <c r="G14" s="217">
        <v>43.674999999999997</v>
      </c>
      <c r="H14" s="236">
        <v>58.67</v>
      </c>
      <c r="I14" s="236">
        <v>99.619</v>
      </c>
      <c r="J14" s="236">
        <v>67.744</v>
      </c>
      <c r="K14" s="236">
        <v>17.43</v>
      </c>
      <c r="L14" s="236">
        <v>28.152000000000001</v>
      </c>
      <c r="M14" s="236">
        <v>32.691000000000003</v>
      </c>
      <c r="N14" s="236">
        <v>48.966999999999999</v>
      </c>
      <c r="O14" s="236">
        <v>20.824999999999999</v>
      </c>
      <c r="P14" s="236">
        <v>17.831</v>
      </c>
      <c r="Q14" s="236">
        <v>30.492999999999999</v>
      </c>
      <c r="R14" s="236">
        <v>27.763999999999999</v>
      </c>
      <c r="S14" s="236">
        <v>29.222999999999999</v>
      </c>
      <c r="T14" s="236">
        <v>25.965</v>
      </c>
      <c r="U14" s="236">
        <v>69.274000000000001</v>
      </c>
      <c r="V14" s="236">
        <v>39.823999999999998</v>
      </c>
      <c r="W14" s="236">
        <v>21.146000000000001</v>
      </c>
      <c r="X14" s="236">
        <v>29.155999999999999</v>
      </c>
      <c r="Y14" s="236">
        <v>17.591999999999999</v>
      </c>
      <c r="Z14" s="236">
        <v>19.736000000000001</v>
      </c>
      <c r="AA14" s="236">
        <v>18.158999999999999</v>
      </c>
      <c r="AB14" s="236">
        <v>37.805999999999997</v>
      </c>
      <c r="AC14" s="236">
        <v>67.944000000000003</v>
      </c>
      <c r="AD14" s="236">
        <v>117.57</v>
      </c>
      <c r="AE14" s="236">
        <v>34.002000000000002</v>
      </c>
      <c r="AF14" s="236">
        <v>28.501999999999999</v>
      </c>
      <c r="AG14" s="236">
        <v>22.777000000000001</v>
      </c>
      <c r="AH14" s="237">
        <v>31.158000000000001</v>
      </c>
      <c r="AI14" s="211">
        <v>51.976999999999997</v>
      </c>
      <c r="AJ14" s="211">
        <v>12.308</v>
      </c>
      <c r="AK14" s="211">
        <v>43.194000000000003</v>
      </c>
      <c r="AL14" s="211">
        <v>34.177</v>
      </c>
      <c r="AM14" s="211">
        <v>17.29</v>
      </c>
    </row>
    <row r="15" spans="1:54" ht="15" x14ac:dyDescent="0.25">
      <c r="A15" s="188">
        <v>43770</v>
      </c>
      <c r="B15" s="216"/>
      <c r="C15" s="216"/>
      <c r="D15" s="217">
        <v>30.1</v>
      </c>
      <c r="E15" s="217">
        <v>28.856000000000002</v>
      </c>
      <c r="F15" s="217">
        <v>36.146000000000001</v>
      </c>
      <c r="G15" s="217">
        <v>24.724</v>
      </c>
      <c r="H15" s="236">
        <v>34.128999999999998</v>
      </c>
      <c r="I15" s="236">
        <v>48.258000000000003</v>
      </c>
      <c r="J15" s="236">
        <v>56.572000000000003</v>
      </c>
      <c r="K15" s="236">
        <v>38.220999999999997</v>
      </c>
      <c r="L15" s="236">
        <v>24.077000000000002</v>
      </c>
      <c r="M15" s="236">
        <v>19.097999999999999</v>
      </c>
      <c r="N15" s="236">
        <v>39.658999999999999</v>
      </c>
      <c r="O15" s="236">
        <v>33.332000000000001</v>
      </c>
      <c r="P15" s="236">
        <v>19.577999999999999</v>
      </c>
      <c r="Q15" s="236">
        <v>30.795999999999999</v>
      </c>
      <c r="R15" s="236">
        <v>36.987000000000002</v>
      </c>
      <c r="S15" s="236">
        <v>23.658999999999999</v>
      </c>
      <c r="T15" s="236">
        <v>26.378</v>
      </c>
      <c r="U15" s="236">
        <v>36.25</v>
      </c>
      <c r="V15" s="236">
        <v>51.704000000000001</v>
      </c>
      <c r="W15" s="236">
        <v>18.72</v>
      </c>
      <c r="X15" s="236">
        <v>25.204999999999998</v>
      </c>
      <c r="Y15" s="236">
        <v>18.119</v>
      </c>
      <c r="Z15" s="236">
        <v>21.600999999999999</v>
      </c>
      <c r="AA15" s="236">
        <v>21.09</v>
      </c>
      <c r="AB15" s="236">
        <v>35.226999999999997</v>
      </c>
      <c r="AC15" s="236">
        <v>35.863</v>
      </c>
      <c r="AD15" s="236">
        <v>43.06</v>
      </c>
      <c r="AE15" s="236">
        <v>17.645</v>
      </c>
      <c r="AF15" s="236">
        <v>31.731999999999999</v>
      </c>
      <c r="AG15" s="236">
        <v>20.779</v>
      </c>
      <c r="AH15" s="237">
        <v>24.507000000000001</v>
      </c>
      <c r="AI15" s="211">
        <v>28.745999999999999</v>
      </c>
      <c r="AJ15" s="211">
        <v>12.202999999999999</v>
      </c>
      <c r="AK15" s="211">
        <v>28.747</v>
      </c>
      <c r="AL15" s="211">
        <v>19.658000000000001</v>
      </c>
      <c r="AM15" s="211">
        <v>19.63</v>
      </c>
    </row>
    <row r="16" spans="1:54" ht="15" x14ac:dyDescent="0.25">
      <c r="A16" s="188">
        <v>43800</v>
      </c>
      <c r="B16" s="216"/>
      <c r="C16" s="216"/>
      <c r="D16" s="217">
        <v>25.07</v>
      </c>
      <c r="E16" s="217">
        <v>16.657</v>
      </c>
      <c r="F16" s="217">
        <v>27.518999999999998</v>
      </c>
      <c r="G16" s="217">
        <v>20.495000000000001</v>
      </c>
      <c r="H16" s="236">
        <v>35.216000000000001</v>
      </c>
      <c r="I16" s="236">
        <v>31.030999999999999</v>
      </c>
      <c r="J16" s="236">
        <v>30.387</v>
      </c>
      <c r="K16" s="236">
        <v>20.718</v>
      </c>
      <c r="L16" s="236">
        <v>17.818999999999999</v>
      </c>
      <c r="M16" s="236">
        <v>15.74</v>
      </c>
      <c r="N16" s="236">
        <v>23.632999999999999</v>
      </c>
      <c r="O16" s="236">
        <v>21.486999999999998</v>
      </c>
      <c r="P16" s="236">
        <v>16.234000000000002</v>
      </c>
      <c r="Q16" s="236">
        <v>26.969000000000001</v>
      </c>
      <c r="R16" s="236">
        <v>24.655000000000001</v>
      </c>
      <c r="S16" s="236">
        <v>21.363</v>
      </c>
      <c r="T16" s="236">
        <v>25.123000000000001</v>
      </c>
      <c r="U16" s="236">
        <v>24.765000000000001</v>
      </c>
      <c r="V16" s="236">
        <v>33.052</v>
      </c>
      <c r="W16" s="236">
        <v>17.335000000000001</v>
      </c>
      <c r="X16" s="236">
        <v>16.381</v>
      </c>
      <c r="Y16" s="236">
        <v>17.934999999999999</v>
      </c>
      <c r="Z16" s="236">
        <v>11.39</v>
      </c>
      <c r="AA16" s="236">
        <v>19.614000000000001</v>
      </c>
      <c r="AB16" s="236">
        <v>21.635999999999999</v>
      </c>
      <c r="AC16" s="236">
        <v>25.105</v>
      </c>
      <c r="AD16" s="236">
        <v>23.085999999999999</v>
      </c>
      <c r="AE16" s="236">
        <v>41.109000000000002</v>
      </c>
      <c r="AF16" s="236">
        <v>26.931999999999999</v>
      </c>
      <c r="AG16" s="236">
        <v>16.638000000000002</v>
      </c>
      <c r="AH16" s="237">
        <v>27.547999999999998</v>
      </c>
      <c r="AI16" s="211">
        <v>20.547999999999998</v>
      </c>
      <c r="AJ16" s="211">
        <v>11.252000000000001</v>
      </c>
      <c r="AK16" s="211">
        <v>20.318000000000001</v>
      </c>
      <c r="AL16" s="211">
        <v>16.190000000000001</v>
      </c>
      <c r="AM16" s="211">
        <v>19.742000000000001</v>
      </c>
    </row>
    <row r="17" spans="1:39" ht="15" x14ac:dyDescent="0.25">
      <c r="A17" s="188">
        <v>43831</v>
      </c>
      <c r="B17" s="216"/>
      <c r="C17" s="216"/>
      <c r="D17" s="217">
        <v>21.92</v>
      </c>
      <c r="E17" s="217">
        <v>14.141</v>
      </c>
      <c r="F17" s="217">
        <v>24.227</v>
      </c>
      <c r="G17" s="217">
        <v>16.998000000000001</v>
      </c>
      <c r="H17" s="236">
        <v>35.247999999999998</v>
      </c>
      <c r="I17" s="236">
        <v>28.376000000000001</v>
      </c>
      <c r="J17" s="236">
        <v>22.215</v>
      </c>
      <c r="K17" s="236">
        <v>15.503</v>
      </c>
      <c r="L17" s="236">
        <v>15.409000000000001</v>
      </c>
      <c r="M17" s="236">
        <v>14.513</v>
      </c>
      <c r="N17" s="236">
        <v>17.533000000000001</v>
      </c>
      <c r="O17" s="236">
        <v>16.959</v>
      </c>
      <c r="P17" s="236">
        <v>20.169</v>
      </c>
      <c r="Q17" s="236">
        <v>23.44</v>
      </c>
      <c r="R17" s="236">
        <v>19</v>
      </c>
      <c r="S17" s="236">
        <v>19.805</v>
      </c>
      <c r="T17" s="236">
        <v>19.965</v>
      </c>
      <c r="U17" s="236">
        <v>22.456</v>
      </c>
      <c r="V17" s="236">
        <v>19.849</v>
      </c>
      <c r="W17" s="236">
        <v>18.614999999999998</v>
      </c>
      <c r="X17" s="236">
        <v>15.231</v>
      </c>
      <c r="Y17" s="236">
        <v>16.152000000000001</v>
      </c>
      <c r="Z17" s="236">
        <v>9.5579999999999998</v>
      </c>
      <c r="AA17" s="236">
        <v>15.766999999999999</v>
      </c>
      <c r="AB17" s="236">
        <v>49.177999999999997</v>
      </c>
      <c r="AC17" s="236">
        <v>22.116</v>
      </c>
      <c r="AD17" s="236">
        <v>19.356999999999999</v>
      </c>
      <c r="AE17" s="236">
        <v>27.523</v>
      </c>
      <c r="AF17" s="236">
        <v>25.457000000000001</v>
      </c>
      <c r="AG17" s="236">
        <v>15.834</v>
      </c>
      <c r="AH17" s="237">
        <v>20.76</v>
      </c>
      <c r="AI17" s="211">
        <v>20.715</v>
      </c>
      <c r="AJ17" s="211">
        <v>16.018000000000001</v>
      </c>
      <c r="AK17" s="211">
        <v>16.542999999999999</v>
      </c>
      <c r="AL17" s="211">
        <v>16.138999999999999</v>
      </c>
      <c r="AM17" s="211">
        <v>16.312000000000001</v>
      </c>
    </row>
    <row r="18" spans="1:39" ht="15" x14ac:dyDescent="0.25">
      <c r="A18" s="188">
        <v>43862</v>
      </c>
      <c r="B18" s="216"/>
      <c r="C18" s="216"/>
      <c r="D18" s="217">
        <v>30.25</v>
      </c>
      <c r="E18" s="217">
        <v>16.047000000000001</v>
      </c>
      <c r="F18" s="217">
        <v>28.251999999999999</v>
      </c>
      <c r="G18" s="217">
        <v>19.579999999999998</v>
      </c>
      <c r="H18" s="236">
        <v>34.555</v>
      </c>
      <c r="I18" s="236">
        <v>60.19</v>
      </c>
      <c r="J18" s="236">
        <v>37.576999999999998</v>
      </c>
      <c r="K18" s="236">
        <v>19.056999999999999</v>
      </c>
      <c r="L18" s="236">
        <v>20.77</v>
      </c>
      <c r="M18" s="236">
        <v>14.797000000000001</v>
      </c>
      <c r="N18" s="236">
        <v>25.327000000000002</v>
      </c>
      <c r="O18" s="236">
        <v>27.01</v>
      </c>
      <c r="P18" s="236">
        <v>26.273</v>
      </c>
      <c r="Q18" s="236">
        <v>29.893000000000001</v>
      </c>
      <c r="R18" s="236">
        <v>45.116999999999997</v>
      </c>
      <c r="S18" s="236">
        <v>29.847999999999999</v>
      </c>
      <c r="T18" s="236">
        <v>22.91</v>
      </c>
      <c r="U18" s="236">
        <v>23.922000000000001</v>
      </c>
      <c r="V18" s="236">
        <v>25.044</v>
      </c>
      <c r="W18" s="236">
        <v>18.457000000000001</v>
      </c>
      <c r="X18" s="236">
        <v>19.564</v>
      </c>
      <c r="Y18" s="236">
        <v>15.176</v>
      </c>
      <c r="Z18" s="236">
        <v>13.496</v>
      </c>
      <c r="AA18" s="236">
        <v>19.771999999999998</v>
      </c>
      <c r="AB18" s="236">
        <v>83.24</v>
      </c>
      <c r="AC18" s="236">
        <v>20.253</v>
      </c>
      <c r="AD18" s="236">
        <v>38.357999999999997</v>
      </c>
      <c r="AE18" s="236">
        <v>21.658000000000001</v>
      </c>
      <c r="AF18" s="236">
        <v>36.773000000000003</v>
      </c>
      <c r="AG18" s="236">
        <v>14.542999999999999</v>
      </c>
      <c r="AH18" s="237">
        <v>25.225999999999999</v>
      </c>
      <c r="AI18" s="211">
        <v>23.591000000000001</v>
      </c>
      <c r="AJ18" s="211">
        <v>16.465</v>
      </c>
      <c r="AK18" s="211">
        <v>23.9</v>
      </c>
      <c r="AL18" s="211">
        <v>27.648</v>
      </c>
      <c r="AM18" s="211">
        <v>14.911</v>
      </c>
    </row>
    <row r="19" spans="1:39" ht="15" x14ac:dyDescent="0.25">
      <c r="A19" s="188">
        <v>43891</v>
      </c>
      <c r="B19" s="216"/>
      <c r="C19" s="216"/>
      <c r="D19" s="217">
        <v>92.34</v>
      </c>
      <c r="E19" s="217">
        <v>75.216999999999999</v>
      </c>
      <c r="F19" s="217">
        <v>76.230999999999995</v>
      </c>
      <c r="G19" s="217">
        <v>68.569999999999993</v>
      </c>
      <c r="H19" s="236">
        <v>174.208</v>
      </c>
      <c r="I19" s="236">
        <v>136.078</v>
      </c>
      <c r="J19" s="236">
        <v>103.051</v>
      </c>
      <c r="K19" s="236">
        <v>48.473999999999997</v>
      </c>
      <c r="L19" s="236">
        <v>83.417000000000002</v>
      </c>
      <c r="M19" s="236">
        <v>37.606000000000002</v>
      </c>
      <c r="N19" s="236">
        <v>63.779000000000003</v>
      </c>
      <c r="O19" s="236">
        <v>85.46</v>
      </c>
      <c r="P19" s="236">
        <v>151.745</v>
      </c>
      <c r="Q19" s="236">
        <v>71.213999999999999</v>
      </c>
      <c r="R19" s="236">
        <v>199.03800000000001</v>
      </c>
      <c r="S19" s="236">
        <v>38.896999999999998</v>
      </c>
      <c r="T19" s="236">
        <v>145.69999999999999</v>
      </c>
      <c r="U19" s="236">
        <v>64.762</v>
      </c>
      <c r="V19" s="236">
        <v>47.268000000000001</v>
      </c>
      <c r="W19" s="236">
        <v>39.94</v>
      </c>
      <c r="X19" s="236">
        <v>67.099000000000004</v>
      </c>
      <c r="Y19" s="236">
        <v>24.132999999999999</v>
      </c>
      <c r="Z19" s="236">
        <v>39.363999999999997</v>
      </c>
      <c r="AA19" s="236">
        <v>90.194000000000003</v>
      </c>
      <c r="AB19" s="236">
        <v>135.768</v>
      </c>
      <c r="AC19" s="236">
        <v>39.229999999999997</v>
      </c>
      <c r="AD19" s="236">
        <v>125.551</v>
      </c>
      <c r="AE19" s="236">
        <v>103.67</v>
      </c>
      <c r="AF19" s="236">
        <v>74.403000000000006</v>
      </c>
      <c r="AG19" s="236">
        <v>53.429000000000002</v>
      </c>
      <c r="AH19" s="237">
        <v>56.063000000000002</v>
      </c>
      <c r="AI19" s="211">
        <v>64.200999999999993</v>
      </c>
      <c r="AJ19" s="211">
        <v>32.823</v>
      </c>
      <c r="AK19" s="211">
        <v>56.051000000000002</v>
      </c>
      <c r="AL19" s="211">
        <v>57.121000000000002</v>
      </c>
      <c r="AM19" s="211">
        <v>27.748999999999999</v>
      </c>
    </row>
    <row r="20" spans="1:39" ht="15" x14ac:dyDescent="0.25">
      <c r="A20" s="188">
        <v>43922</v>
      </c>
      <c r="B20" s="216"/>
      <c r="C20" s="216"/>
      <c r="D20" s="217">
        <v>170.42</v>
      </c>
      <c r="E20" s="217">
        <v>114.95699999999999</v>
      </c>
      <c r="F20" s="217">
        <v>133.637</v>
      </c>
      <c r="G20" s="217">
        <v>123.93899999999999</v>
      </c>
      <c r="H20" s="236">
        <v>290.79599999999999</v>
      </c>
      <c r="I20" s="236">
        <v>304.16800000000001</v>
      </c>
      <c r="J20" s="236">
        <v>224.30099999999999</v>
      </c>
      <c r="K20" s="236">
        <v>84.682000000000002</v>
      </c>
      <c r="L20" s="236">
        <v>197.25800000000001</v>
      </c>
      <c r="M20" s="236">
        <v>111.798</v>
      </c>
      <c r="N20" s="236">
        <v>115.503</v>
      </c>
      <c r="O20" s="236">
        <v>218.185</v>
      </c>
      <c r="P20" s="236">
        <v>261.892</v>
      </c>
      <c r="Q20" s="236">
        <v>171.48500000000001</v>
      </c>
      <c r="R20" s="236">
        <v>174.07</v>
      </c>
      <c r="S20" s="236">
        <v>72.936000000000007</v>
      </c>
      <c r="T20" s="236">
        <v>190.952</v>
      </c>
      <c r="U20" s="236">
        <v>126.119</v>
      </c>
      <c r="V20" s="236">
        <v>103.51</v>
      </c>
      <c r="W20" s="236">
        <v>110.04600000000001</v>
      </c>
      <c r="X20" s="236">
        <v>179.03899999999999</v>
      </c>
      <c r="Y20" s="236">
        <v>41.59</v>
      </c>
      <c r="Z20" s="236">
        <v>52.872</v>
      </c>
      <c r="AA20" s="236">
        <v>186.846</v>
      </c>
      <c r="AB20" s="236">
        <v>251.70699999999999</v>
      </c>
      <c r="AC20" s="236">
        <v>135.178</v>
      </c>
      <c r="AD20" s="236">
        <v>137.16200000000001</v>
      </c>
      <c r="AE20" s="236">
        <v>252.816</v>
      </c>
      <c r="AF20" s="236">
        <v>119.334</v>
      </c>
      <c r="AG20" s="236">
        <v>184.62700000000001</v>
      </c>
      <c r="AH20" s="237">
        <v>119.136</v>
      </c>
      <c r="AI20" s="211">
        <v>137.38499999999999</v>
      </c>
      <c r="AJ20" s="211">
        <v>45.554000000000002</v>
      </c>
      <c r="AK20" s="211">
        <v>101.244</v>
      </c>
      <c r="AL20" s="211">
        <v>50.447000000000003</v>
      </c>
      <c r="AM20" s="211">
        <v>64.408000000000001</v>
      </c>
    </row>
    <row r="21" spans="1:39" ht="15" x14ac:dyDescent="0.25">
      <c r="A21" s="188">
        <v>43952</v>
      </c>
      <c r="B21" s="216"/>
      <c r="C21" s="216"/>
      <c r="D21" s="217">
        <v>277.11</v>
      </c>
      <c r="E21" s="217">
        <v>267.39699999999999</v>
      </c>
      <c r="F21" s="217">
        <v>280.47699999999998</v>
      </c>
      <c r="G21" s="217">
        <v>372.74700000000001</v>
      </c>
      <c r="H21" s="236">
        <v>463.13499999999999</v>
      </c>
      <c r="I21" s="236">
        <v>319.83</v>
      </c>
      <c r="J21" s="236">
        <v>338.44299999999998</v>
      </c>
      <c r="K21" s="236">
        <v>133.93799999999999</v>
      </c>
      <c r="L21" s="236">
        <v>227.40700000000001</v>
      </c>
      <c r="M21" s="236">
        <v>199.28399999999999</v>
      </c>
      <c r="N21" s="236">
        <v>228.77</v>
      </c>
      <c r="O21" s="236">
        <v>301.995</v>
      </c>
      <c r="P21" s="236">
        <v>419.01</v>
      </c>
      <c r="Q21" s="236">
        <v>293.572</v>
      </c>
      <c r="R21" s="236">
        <v>312.42599999999999</v>
      </c>
      <c r="S21" s="236">
        <v>176.77099999999999</v>
      </c>
      <c r="T21" s="236">
        <v>380.16800000000001</v>
      </c>
      <c r="U21" s="236">
        <v>271.87900000000002</v>
      </c>
      <c r="V21" s="236">
        <v>263.34500000000003</v>
      </c>
      <c r="W21" s="236">
        <v>160.578</v>
      </c>
      <c r="X21" s="236">
        <v>418.00799999999998</v>
      </c>
      <c r="Y21" s="236">
        <v>48.552</v>
      </c>
      <c r="Z21" s="236">
        <v>143.62899999999999</v>
      </c>
      <c r="AA21" s="236">
        <v>268.39999999999998</v>
      </c>
      <c r="AB21" s="236">
        <v>488.16800000000001</v>
      </c>
      <c r="AC21" s="236">
        <v>202.50800000000001</v>
      </c>
      <c r="AD21" s="236">
        <v>269.596</v>
      </c>
      <c r="AE21" s="236">
        <v>346.58600000000001</v>
      </c>
      <c r="AF21" s="236">
        <v>356.63</v>
      </c>
      <c r="AG21" s="236">
        <v>181.191</v>
      </c>
      <c r="AH21" s="237">
        <v>179.69</v>
      </c>
      <c r="AI21" s="211">
        <v>185.33099999999999</v>
      </c>
      <c r="AJ21" s="211">
        <v>84.736000000000004</v>
      </c>
      <c r="AK21" s="211">
        <v>182.505</v>
      </c>
      <c r="AL21" s="211">
        <v>151.91399999999999</v>
      </c>
      <c r="AM21" s="211">
        <v>134.05199999999999</v>
      </c>
    </row>
    <row r="22" spans="1:39" ht="15" x14ac:dyDescent="0.25">
      <c r="A22" s="188">
        <v>43983</v>
      </c>
      <c r="B22" s="216"/>
      <c r="C22" s="216"/>
      <c r="D22" s="217">
        <v>223.57</v>
      </c>
      <c r="E22" s="217">
        <v>276.50200000000001</v>
      </c>
      <c r="F22" s="217">
        <v>392.04899999999998</v>
      </c>
      <c r="G22" s="217">
        <v>304.56799999999998</v>
      </c>
      <c r="H22" s="236">
        <v>480.108</v>
      </c>
      <c r="I22" s="236">
        <v>416.93900000000002</v>
      </c>
      <c r="J22" s="236">
        <v>318.51</v>
      </c>
      <c r="K22" s="236">
        <v>192.99600000000001</v>
      </c>
      <c r="L22" s="236">
        <v>137.04499999999999</v>
      </c>
      <c r="M22" s="236">
        <v>174.22900000000001</v>
      </c>
      <c r="N22" s="236">
        <v>312.20699999999999</v>
      </c>
      <c r="O22" s="236">
        <v>151.59</v>
      </c>
      <c r="P22" s="236">
        <v>371.84</v>
      </c>
      <c r="Q22" s="236">
        <v>193.96600000000001</v>
      </c>
      <c r="R22" s="236">
        <v>435.4</v>
      </c>
      <c r="S22" s="236">
        <v>49.472999999999999</v>
      </c>
      <c r="T22" s="236">
        <v>382.62</v>
      </c>
      <c r="U22" s="236">
        <v>182.875</v>
      </c>
      <c r="V22" s="236">
        <v>312.298</v>
      </c>
      <c r="W22" s="236">
        <v>40.866</v>
      </c>
      <c r="X22" s="236">
        <v>177.95699999999999</v>
      </c>
      <c r="Y22" s="236">
        <v>22.815000000000001</v>
      </c>
      <c r="Z22" s="236">
        <v>87.114999999999995</v>
      </c>
      <c r="AA22" s="236">
        <v>116.503</v>
      </c>
      <c r="AB22" s="236">
        <v>395.791</v>
      </c>
      <c r="AC22" s="236">
        <v>58.448</v>
      </c>
      <c r="AD22" s="236">
        <v>141.554</v>
      </c>
      <c r="AE22" s="236">
        <v>335.30500000000001</v>
      </c>
      <c r="AF22" s="236">
        <v>161.67599999999999</v>
      </c>
      <c r="AG22" s="236">
        <v>203.434</v>
      </c>
      <c r="AH22" s="237">
        <v>240.93199999999999</v>
      </c>
      <c r="AI22" s="211">
        <v>58.264000000000003</v>
      </c>
      <c r="AJ22" s="211">
        <v>73.522000000000006</v>
      </c>
      <c r="AK22" s="211">
        <v>164.70099999999999</v>
      </c>
      <c r="AL22" s="211">
        <v>203.511</v>
      </c>
      <c r="AM22" s="211">
        <v>112.91800000000001</v>
      </c>
    </row>
    <row r="23" spans="1:39" ht="15" x14ac:dyDescent="0.25">
      <c r="A23" s="188">
        <v>44013</v>
      </c>
      <c r="B23" s="216"/>
      <c r="C23" s="216"/>
      <c r="D23" s="217">
        <v>65.989999999999995</v>
      </c>
      <c r="E23" s="217">
        <v>94.177999999999997</v>
      </c>
      <c r="F23" s="217">
        <v>179.15899999999999</v>
      </c>
      <c r="G23" s="217">
        <v>73.692999999999998</v>
      </c>
      <c r="H23" s="236">
        <v>112.61199999999999</v>
      </c>
      <c r="I23" s="236">
        <v>148.041</v>
      </c>
      <c r="J23" s="236">
        <v>62.387</v>
      </c>
      <c r="K23" s="236">
        <v>36.481999999999999</v>
      </c>
      <c r="L23" s="236">
        <v>21.143999999999998</v>
      </c>
      <c r="M23" s="236">
        <v>56.031999999999996</v>
      </c>
      <c r="N23" s="236">
        <v>92.245999999999995</v>
      </c>
      <c r="O23" s="236">
        <v>42.917999999999999</v>
      </c>
      <c r="P23" s="236">
        <v>86.039000000000001</v>
      </c>
      <c r="Q23" s="236">
        <v>23.428999999999998</v>
      </c>
      <c r="R23" s="236">
        <v>244.71299999999999</v>
      </c>
      <c r="S23" s="236">
        <v>6.2830000000000004</v>
      </c>
      <c r="T23" s="236">
        <v>74.007000000000005</v>
      </c>
      <c r="U23" s="236">
        <v>59.011000000000003</v>
      </c>
      <c r="V23" s="236">
        <v>136.14099999999999</v>
      </c>
      <c r="W23" s="236">
        <v>0</v>
      </c>
      <c r="X23" s="236">
        <v>22.167000000000002</v>
      </c>
      <c r="Y23" s="236">
        <v>16.462</v>
      </c>
      <c r="Z23" s="236">
        <v>2.5680000000000001</v>
      </c>
      <c r="AA23" s="236">
        <v>15.497</v>
      </c>
      <c r="AB23" s="236">
        <v>102.587</v>
      </c>
      <c r="AC23" s="236">
        <v>27.919</v>
      </c>
      <c r="AD23" s="236">
        <v>20.744</v>
      </c>
      <c r="AE23" s="236">
        <v>70.908000000000001</v>
      </c>
      <c r="AF23" s="236">
        <v>25.899000000000001</v>
      </c>
      <c r="AG23" s="236">
        <v>29.22</v>
      </c>
      <c r="AH23" s="237">
        <v>43.88</v>
      </c>
      <c r="AI23" s="211">
        <v>10.191000000000001</v>
      </c>
      <c r="AJ23" s="211">
        <v>30.196000000000002</v>
      </c>
      <c r="AK23" s="211">
        <v>17.376999999999999</v>
      </c>
      <c r="AL23" s="211">
        <v>34.445999999999998</v>
      </c>
      <c r="AM23" s="211">
        <v>37.960999999999999</v>
      </c>
    </row>
    <row r="24" spans="1:39" ht="15" x14ac:dyDescent="0.25">
      <c r="A24" s="188">
        <v>44044</v>
      </c>
      <c r="B24" s="216"/>
      <c r="C24" s="216"/>
      <c r="D24" s="217">
        <v>45.09</v>
      </c>
      <c r="E24" s="217">
        <v>64.236999999999995</v>
      </c>
      <c r="F24" s="217">
        <v>52.881999999999998</v>
      </c>
      <c r="G24" s="217">
        <v>62.503</v>
      </c>
      <c r="H24" s="236">
        <v>40.911999999999999</v>
      </c>
      <c r="I24" s="236">
        <v>33.915999999999997</v>
      </c>
      <c r="J24" s="236">
        <v>34.664999999999999</v>
      </c>
      <c r="K24" s="236">
        <v>53.387</v>
      </c>
      <c r="L24" s="236">
        <v>25.64</v>
      </c>
      <c r="M24" s="236">
        <v>34.726999999999997</v>
      </c>
      <c r="N24" s="236">
        <v>38.448</v>
      </c>
      <c r="O24" s="236">
        <v>52.685000000000002</v>
      </c>
      <c r="P24" s="236">
        <v>75.087000000000003</v>
      </c>
      <c r="Q24" s="236">
        <v>19.702000000000002</v>
      </c>
      <c r="R24" s="236">
        <v>71.353999999999999</v>
      </c>
      <c r="S24" s="236">
        <v>15.597</v>
      </c>
      <c r="T24" s="236">
        <v>61.966999999999999</v>
      </c>
      <c r="U24" s="236">
        <v>24.295000000000002</v>
      </c>
      <c r="V24" s="236">
        <v>120.005</v>
      </c>
      <c r="W24" s="236">
        <v>5.4630000000000001</v>
      </c>
      <c r="X24" s="236">
        <v>39.939</v>
      </c>
      <c r="Y24" s="236">
        <v>15.038</v>
      </c>
      <c r="Z24" s="236">
        <v>21.245999999999999</v>
      </c>
      <c r="AA24" s="236">
        <v>4.5979999999999999</v>
      </c>
      <c r="AB24" s="236">
        <v>34.503999999999998</v>
      </c>
      <c r="AC24" s="236">
        <v>34.634</v>
      </c>
      <c r="AD24" s="236">
        <v>37.563000000000002</v>
      </c>
      <c r="AE24" s="236">
        <v>28.882999999999999</v>
      </c>
      <c r="AF24" s="236">
        <v>6.2640000000000002</v>
      </c>
      <c r="AG24" s="236">
        <v>36.582999999999998</v>
      </c>
      <c r="AH24" s="237">
        <v>14.433</v>
      </c>
      <c r="AI24" s="211">
        <v>18.530999999999999</v>
      </c>
      <c r="AJ24" s="211">
        <v>29.742000000000001</v>
      </c>
      <c r="AK24" s="211">
        <v>11.864000000000001</v>
      </c>
      <c r="AL24" s="211">
        <v>7.0469999999999997</v>
      </c>
      <c r="AM24" s="211">
        <v>26.186</v>
      </c>
    </row>
    <row r="25" spans="1:39" ht="15" x14ac:dyDescent="0.25">
      <c r="A25" s="188">
        <v>44075</v>
      </c>
      <c r="B25" s="216"/>
      <c r="C25" s="216"/>
      <c r="D25" s="217">
        <v>43.19</v>
      </c>
      <c r="E25" s="217">
        <v>82.798000000000002</v>
      </c>
      <c r="F25" s="217">
        <v>20.538</v>
      </c>
      <c r="G25" s="217">
        <v>41.57</v>
      </c>
      <c r="H25" s="236">
        <v>74.085999999999999</v>
      </c>
      <c r="I25" s="236">
        <v>56.220999999999997</v>
      </c>
      <c r="J25" s="236">
        <v>17.053999999999998</v>
      </c>
      <c r="K25" s="236">
        <v>34.195999999999998</v>
      </c>
      <c r="L25" s="236">
        <v>17.533999999999999</v>
      </c>
      <c r="M25" s="236">
        <v>30.274999999999999</v>
      </c>
      <c r="N25" s="236">
        <v>69.334999999999994</v>
      </c>
      <c r="O25" s="236">
        <v>37.619999999999997</v>
      </c>
      <c r="P25" s="236">
        <v>75.561999999999998</v>
      </c>
      <c r="Q25" s="236">
        <v>41.429000000000002</v>
      </c>
      <c r="R25" s="236">
        <v>39.231000000000002</v>
      </c>
      <c r="S25" s="236">
        <v>28.599</v>
      </c>
      <c r="T25" s="236">
        <v>91.072999999999993</v>
      </c>
      <c r="U25" s="236">
        <v>13.98</v>
      </c>
      <c r="V25" s="236">
        <v>73.888000000000005</v>
      </c>
      <c r="W25" s="236">
        <v>16.931999999999999</v>
      </c>
      <c r="X25" s="236">
        <v>11.221</v>
      </c>
      <c r="Y25" s="236">
        <v>23.106000000000002</v>
      </c>
      <c r="Z25" s="236">
        <v>41.606000000000002</v>
      </c>
      <c r="AA25" s="236">
        <v>36.424999999999997</v>
      </c>
      <c r="AB25" s="236">
        <v>28.405000000000001</v>
      </c>
      <c r="AC25" s="236">
        <v>38.130000000000003</v>
      </c>
      <c r="AD25" s="236">
        <v>29.268000000000001</v>
      </c>
      <c r="AE25" s="236">
        <v>34.46</v>
      </c>
      <c r="AF25" s="236">
        <v>11.089</v>
      </c>
      <c r="AG25" s="236">
        <v>40.46</v>
      </c>
      <c r="AH25" s="237">
        <v>14.865</v>
      </c>
      <c r="AI25" s="211">
        <v>19.460999999999999</v>
      </c>
      <c r="AJ25" s="211">
        <v>75.763999999999996</v>
      </c>
      <c r="AK25" s="211">
        <v>19.07</v>
      </c>
      <c r="AL25" s="211">
        <v>8.9710000000000001</v>
      </c>
      <c r="AM25" s="211">
        <v>26.478000000000002</v>
      </c>
    </row>
    <row r="26" spans="1:39" ht="15" x14ac:dyDescent="0.25">
      <c r="A26" s="188">
        <v>44105</v>
      </c>
      <c r="B26" s="216"/>
      <c r="C26" s="216"/>
      <c r="D26" s="217">
        <v>46.89</v>
      </c>
      <c r="E26" s="217">
        <v>45.588999999999999</v>
      </c>
      <c r="F26" s="217">
        <v>50.137</v>
      </c>
      <c r="G26" s="217">
        <v>68.257999999999996</v>
      </c>
      <c r="H26" s="236">
        <v>109.881</v>
      </c>
      <c r="I26" s="236">
        <v>87.68</v>
      </c>
      <c r="J26" s="236">
        <v>19.536999999999999</v>
      </c>
      <c r="K26" s="236">
        <v>31.04</v>
      </c>
      <c r="L26" s="236">
        <v>33.889000000000003</v>
      </c>
      <c r="M26" s="236">
        <v>48</v>
      </c>
      <c r="N26" s="236">
        <v>22.170999999999999</v>
      </c>
      <c r="O26" s="236">
        <v>19.585999999999999</v>
      </c>
      <c r="P26" s="236">
        <v>32.648000000000003</v>
      </c>
      <c r="Q26" s="236">
        <v>31.077999999999999</v>
      </c>
      <c r="R26" s="236">
        <v>30.795999999999999</v>
      </c>
      <c r="S26" s="236">
        <v>28.096</v>
      </c>
      <c r="T26" s="236">
        <v>80.31</v>
      </c>
      <c r="U26" s="236">
        <v>46.357999999999997</v>
      </c>
      <c r="V26" s="236">
        <v>25.202000000000002</v>
      </c>
      <c r="W26" s="236">
        <v>30.452000000000002</v>
      </c>
      <c r="X26" s="236">
        <v>14.711</v>
      </c>
      <c r="Y26" s="236">
        <v>21.382999999999999</v>
      </c>
      <c r="Z26" s="236">
        <v>18.443999999999999</v>
      </c>
      <c r="AA26" s="236">
        <v>43.259</v>
      </c>
      <c r="AB26" s="236">
        <v>75.33</v>
      </c>
      <c r="AC26" s="236">
        <v>125.495</v>
      </c>
      <c r="AD26" s="236">
        <v>37.633000000000003</v>
      </c>
      <c r="AE26" s="236">
        <v>28.134</v>
      </c>
      <c r="AF26" s="236">
        <v>23.015000000000001</v>
      </c>
      <c r="AG26" s="236">
        <v>31.271999999999998</v>
      </c>
      <c r="AH26" s="237">
        <v>56.597000000000001</v>
      </c>
      <c r="AI26" s="211">
        <v>15.238</v>
      </c>
      <c r="AJ26" s="211">
        <v>41.012999999999998</v>
      </c>
      <c r="AK26" s="211">
        <v>39.360999999999997</v>
      </c>
      <c r="AL26" s="211">
        <v>12.773</v>
      </c>
      <c r="AM26" s="211">
        <v>63.442</v>
      </c>
    </row>
    <row r="27" spans="1:39" ht="15" x14ac:dyDescent="0.25">
      <c r="A27" s="188">
        <v>44136</v>
      </c>
      <c r="B27" s="216"/>
      <c r="C27" s="216"/>
      <c r="D27" s="217">
        <v>33.51</v>
      </c>
      <c r="E27" s="217">
        <v>38.378999999999998</v>
      </c>
      <c r="F27" s="217">
        <v>30.274999999999999</v>
      </c>
      <c r="G27" s="217">
        <v>39.56</v>
      </c>
      <c r="H27" s="236">
        <v>53.329000000000001</v>
      </c>
      <c r="I27" s="236">
        <v>70.399000000000001</v>
      </c>
      <c r="J27" s="236">
        <v>46.42</v>
      </c>
      <c r="K27" s="236">
        <v>26.725999999999999</v>
      </c>
      <c r="L27" s="236">
        <v>21.753</v>
      </c>
      <c r="M27" s="236">
        <v>38.868000000000002</v>
      </c>
      <c r="N27" s="236">
        <v>38.03</v>
      </c>
      <c r="O27" s="236">
        <v>26.259</v>
      </c>
      <c r="P27" s="236">
        <v>32.536000000000001</v>
      </c>
      <c r="Q27" s="236">
        <v>44.753</v>
      </c>
      <c r="R27" s="236">
        <v>27.448</v>
      </c>
      <c r="S27" s="236">
        <v>29.224</v>
      </c>
      <c r="T27" s="236">
        <v>42.374000000000002</v>
      </c>
      <c r="U27" s="236">
        <v>60.569000000000003</v>
      </c>
      <c r="V27" s="236">
        <v>22.587</v>
      </c>
      <c r="W27" s="236">
        <v>25.175000000000001</v>
      </c>
      <c r="X27" s="236">
        <v>20.951000000000001</v>
      </c>
      <c r="Y27" s="236">
        <v>23.87</v>
      </c>
      <c r="Z27" s="236">
        <v>22.27</v>
      </c>
      <c r="AA27" s="236">
        <v>40.445</v>
      </c>
      <c r="AB27" s="236">
        <v>39.250999999999998</v>
      </c>
      <c r="AC27" s="236">
        <v>45.036999999999999</v>
      </c>
      <c r="AD27" s="236">
        <v>21.6</v>
      </c>
      <c r="AE27" s="236">
        <v>30.928000000000001</v>
      </c>
      <c r="AF27" s="236">
        <v>24.055</v>
      </c>
      <c r="AG27" s="236">
        <v>24.608000000000001</v>
      </c>
      <c r="AH27" s="237">
        <v>31.524000000000001</v>
      </c>
      <c r="AI27" s="211">
        <v>15.327999999999999</v>
      </c>
      <c r="AJ27" s="211">
        <v>27.305</v>
      </c>
      <c r="AK27" s="211">
        <v>24.257999999999999</v>
      </c>
      <c r="AL27" s="211">
        <v>20.266999999999999</v>
      </c>
      <c r="AM27" s="211">
        <v>30.66</v>
      </c>
    </row>
    <row r="28" spans="1:39" ht="15" x14ac:dyDescent="0.25">
      <c r="A28" s="188">
        <v>44166</v>
      </c>
      <c r="B28" s="216"/>
      <c r="C28" s="216"/>
      <c r="D28" s="217">
        <v>25.07</v>
      </c>
      <c r="E28" s="217">
        <v>28.597000000000001</v>
      </c>
      <c r="F28" s="217">
        <v>25.75</v>
      </c>
      <c r="G28" s="217">
        <v>42.500999999999998</v>
      </c>
      <c r="H28" s="236">
        <v>35.488</v>
      </c>
      <c r="I28" s="236">
        <v>37.951999999999998</v>
      </c>
      <c r="J28" s="236">
        <v>25.882999999999999</v>
      </c>
      <c r="K28" s="236">
        <v>20.318999999999999</v>
      </c>
      <c r="L28" s="236">
        <v>17.841000000000001</v>
      </c>
      <c r="M28" s="236">
        <v>23.221</v>
      </c>
      <c r="N28" s="236">
        <v>24.533999999999999</v>
      </c>
      <c r="O28" s="236">
        <v>22.353000000000002</v>
      </c>
      <c r="P28" s="236">
        <v>28.452000000000002</v>
      </c>
      <c r="Q28" s="236">
        <v>30.645</v>
      </c>
      <c r="R28" s="236">
        <v>24.902000000000001</v>
      </c>
      <c r="S28" s="236">
        <v>27.11</v>
      </c>
      <c r="T28" s="236">
        <v>29.564</v>
      </c>
      <c r="U28" s="236">
        <v>37.186</v>
      </c>
      <c r="V28" s="236">
        <v>20.888000000000002</v>
      </c>
      <c r="W28" s="236">
        <v>16.831</v>
      </c>
      <c r="X28" s="236">
        <v>20.481000000000002</v>
      </c>
      <c r="Y28" s="236">
        <v>13.314</v>
      </c>
      <c r="Z28" s="236">
        <v>20.582999999999998</v>
      </c>
      <c r="AA28" s="236">
        <v>26.417999999999999</v>
      </c>
      <c r="AB28" s="236">
        <v>27.306000000000001</v>
      </c>
      <c r="AC28" s="236">
        <v>25.616</v>
      </c>
      <c r="AD28" s="236">
        <v>45.707000000000001</v>
      </c>
      <c r="AE28" s="236">
        <v>26.225999999999999</v>
      </c>
      <c r="AF28" s="236">
        <v>19.521999999999998</v>
      </c>
      <c r="AG28" s="236">
        <v>28.228000000000002</v>
      </c>
      <c r="AH28" s="237">
        <v>22.981000000000002</v>
      </c>
      <c r="AI28" s="211">
        <v>14.712</v>
      </c>
      <c r="AJ28" s="211">
        <v>18.931000000000001</v>
      </c>
      <c r="AK28" s="211">
        <v>20.129000000000001</v>
      </c>
      <c r="AL28" s="211">
        <v>20.204000000000001</v>
      </c>
      <c r="AM28" s="211">
        <v>17.838999999999999</v>
      </c>
    </row>
    <row r="29" spans="1:39" ht="15" x14ac:dyDescent="0.25">
      <c r="A29" s="188">
        <v>44197</v>
      </c>
      <c r="B29" s="216"/>
      <c r="C29" s="216"/>
      <c r="D29" s="217">
        <v>21.92</v>
      </c>
      <c r="E29" s="217">
        <v>25.768000000000001</v>
      </c>
      <c r="F29" s="217">
        <v>21.875</v>
      </c>
      <c r="G29" s="217">
        <v>39.087000000000003</v>
      </c>
      <c r="H29" s="236">
        <v>32.212000000000003</v>
      </c>
      <c r="I29" s="236">
        <v>29.343</v>
      </c>
      <c r="J29" s="236">
        <v>20.052</v>
      </c>
      <c r="K29" s="236">
        <v>17.759</v>
      </c>
      <c r="L29" s="236">
        <v>16.553999999999998</v>
      </c>
      <c r="M29" s="236">
        <v>17.472000000000001</v>
      </c>
      <c r="N29" s="236">
        <v>20.097999999999999</v>
      </c>
      <c r="O29" s="236">
        <v>26.271999999999998</v>
      </c>
      <c r="P29" s="236">
        <v>24.792000000000002</v>
      </c>
      <c r="Q29" s="236">
        <v>23.71</v>
      </c>
      <c r="R29" s="236">
        <v>23.044</v>
      </c>
      <c r="S29" s="236">
        <v>22.013999999999999</v>
      </c>
      <c r="T29" s="236">
        <v>26.86</v>
      </c>
      <c r="U29" s="236">
        <v>24.477</v>
      </c>
      <c r="V29" s="236">
        <v>22.036999999999999</v>
      </c>
      <c r="W29" s="236">
        <v>15.718999999999999</v>
      </c>
      <c r="X29" s="236">
        <v>18.521999999999998</v>
      </c>
      <c r="Y29" s="236">
        <v>11.537000000000001</v>
      </c>
      <c r="Z29" s="236">
        <v>16.474</v>
      </c>
      <c r="AA29" s="236">
        <v>53.024000000000001</v>
      </c>
      <c r="AB29" s="236">
        <v>24.010999999999999</v>
      </c>
      <c r="AC29" s="236">
        <v>21.998999999999999</v>
      </c>
      <c r="AD29" s="236">
        <v>31.446999999999999</v>
      </c>
      <c r="AE29" s="236">
        <v>25.225000000000001</v>
      </c>
      <c r="AF29" s="236">
        <v>18.585999999999999</v>
      </c>
      <c r="AG29" s="236">
        <v>21.26</v>
      </c>
      <c r="AH29" s="237">
        <v>23.414999999999999</v>
      </c>
      <c r="AI29" s="211">
        <v>19.573</v>
      </c>
      <c r="AJ29" s="211">
        <v>15.372999999999999</v>
      </c>
      <c r="AK29" s="211">
        <v>21.423999999999999</v>
      </c>
      <c r="AL29" s="211">
        <v>16.552</v>
      </c>
      <c r="AM29" s="211">
        <v>15.148</v>
      </c>
    </row>
    <row r="30" spans="1:39" ht="15" x14ac:dyDescent="0.25">
      <c r="A30" s="188">
        <v>44228</v>
      </c>
      <c r="B30" s="216"/>
      <c r="C30" s="216"/>
      <c r="D30" s="217">
        <v>30.25</v>
      </c>
      <c r="E30" s="217">
        <v>28.940999999999999</v>
      </c>
      <c r="F30" s="217">
        <v>23.44</v>
      </c>
      <c r="G30" s="217">
        <v>39.246000000000002</v>
      </c>
      <c r="H30" s="236">
        <v>61.767000000000003</v>
      </c>
      <c r="I30" s="236">
        <v>44.506999999999998</v>
      </c>
      <c r="J30" s="236">
        <v>22.774999999999999</v>
      </c>
      <c r="K30" s="236">
        <v>22.527999999999999</v>
      </c>
      <c r="L30" s="236">
        <v>15.682</v>
      </c>
      <c r="M30" s="236">
        <v>24.709</v>
      </c>
      <c r="N30" s="236">
        <v>29.318000000000001</v>
      </c>
      <c r="O30" s="236">
        <v>31.690999999999999</v>
      </c>
      <c r="P30" s="236">
        <v>29.504999999999999</v>
      </c>
      <c r="Q30" s="236">
        <v>52.673000000000002</v>
      </c>
      <c r="R30" s="236">
        <v>33.158000000000001</v>
      </c>
      <c r="S30" s="236">
        <v>24.053999999999998</v>
      </c>
      <c r="T30" s="236">
        <v>27.216999999999999</v>
      </c>
      <c r="U30" s="236">
        <v>28.954000000000001</v>
      </c>
      <c r="V30" s="236">
        <v>21.16</v>
      </c>
      <c r="W30" s="236">
        <v>19.417999999999999</v>
      </c>
      <c r="X30" s="236">
        <v>16.527000000000001</v>
      </c>
      <c r="Y30" s="236">
        <v>14.805</v>
      </c>
      <c r="Z30" s="236">
        <v>19.834</v>
      </c>
      <c r="AA30" s="236">
        <v>85.438999999999993</v>
      </c>
      <c r="AB30" s="236">
        <v>20.876000000000001</v>
      </c>
      <c r="AC30" s="236">
        <v>41.061</v>
      </c>
      <c r="AD30" s="236">
        <v>24.135000000000002</v>
      </c>
      <c r="AE30" s="236">
        <v>35.344000000000001</v>
      </c>
      <c r="AF30" s="236">
        <v>16.242999999999999</v>
      </c>
      <c r="AG30" s="236">
        <v>24.966999999999999</v>
      </c>
      <c r="AH30" s="237">
        <v>25.404</v>
      </c>
      <c r="AI30" s="211">
        <v>18.495000000000001</v>
      </c>
      <c r="AJ30" s="211">
        <v>21.661000000000001</v>
      </c>
      <c r="AK30" s="211">
        <v>29.538</v>
      </c>
      <c r="AL30" s="211">
        <v>14.845000000000001</v>
      </c>
      <c r="AM30" s="211">
        <v>15.852</v>
      </c>
    </row>
    <row r="31" spans="1:39" ht="15" x14ac:dyDescent="0.25">
      <c r="A31" s="188">
        <v>44256</v>
      </c>
      <c r="B31" s="216"/>
      <c r="C31" s="216"/>
      <c r="D31" s="217">
        <v>92.34</v>
      </c>
      <c r="E31" s="217">
        <v>78.820999999999998</v>
      </c>
      <c r="F31" s="217">
        <v>79.173000000000002</v>
      </c>
      <c r="G31" s="217">
        <v>191</v>
      </c>
      <c r="H31" s="236">
        <v>142.792</v>
      </c>
      <c r="I31" s="236">
        <v>118.02800000000001</v>
      </c>
      <c r="J31" s="236">
        <v>57.052</v>
      </c>
      <c r="K31" s="236">
        <v>89.433999999999997</v>
      </c>
      <c r="L31" s="236">
        <v>40.137</v>
      </c>
      <c r="M31" s="236">
        <v>63.53</v>
      </c>
      <c r="N31" s="236">
        <v>91.93</v>
      </c>
      <c r="O31" s="236">
        <v>172.059</v>
      </c>
      <c r="P31" s="236">
        <v>74.441999999999993</v>
      </c>
      <c r="Q31" s="236">
        <v>217.86099999999999</v>
      </c>
      <c r="R31" s="236">
        <v>43.555999999999997</v>
      </c>
      <c r="S31" s="236">
        <v>150.619</v>
      </c>
      <c r="T31" s="236">
        <v>71.748000000000005</v>
      </c>
      <c r="U31" s="236">
        <v>54.097999999999999</v>
      </c>
      <c r="V31" s="236">
        <v>45.384999999999998</v>
      </c>
      <c r="W31" s="236">
        <v>68.007999999999996</v>
      </c>
      <c r="X31" s="236">
        <v>25.98</v>
      </c>
      <c r="Y31" s="236">
        <v>42.161999999999999</v>
      </c>
      <c r="Z31" s="236">
        <v>92.194000000000003</v>
      </c>
      <c r="AA31" s="236">
        <v>143.62299999999999</v>
      </c>
      <c r="AB31" s="236">
        <v>41.17</v>
      </c>
      <c r="AC31" s="236">
        <v>131.87100000000001</v>
      </c>
      <c r="AD31" s="236">
        <v>111.774</v>
      </c>
      <c r="AE31" s="236">
        <v>73.468999999999994</v>
      </c>
      <c r="AF31" s="236">
        <v>55.003</v>
      </c>
      <c r="AG31" s="236">
        <v>57.116999999999997</v>
      </c>
      <c r="AH31" s="237">
        <v>69.054000000000002</v>
      </c>
      <c r="AI31" s="211">
        <v>36.704999999999998</v>
      </c>
      <c r="AJ31" s="211">
        <v>54.006</v>
      </c>
      <c r="AK31" s="211">
        <v>64.421999999999997</v>
      </c>
      <c r="AL31" s="211">
        <v>28.206</v>
      </c>
      <c r="AM31" s="211">
        <v>74.882999999999996</v>
      </c>
    </row>
    <row r="32" spans="1:39" ht="15" x14ac:dyDescent="0.25">
      <c r="A32" s="188">
        <v>44287</v>
      </c>
      <c r="B32" s="216"/>
      <c r="C32" s="216"/>
      <c r="D32" s="217">
        <v>170.42</v>
      </c>
      <c r="E32" s="217">
        <v>137.90899999999999</v>
      </c>
      <c r="F32" s="217">
        <v>138.53100000000001</v>
      </c>
      <c r="G32" s="217">
        <v>308.40600000000001</v>
      </c>
      <c r="H32" s="236">
        <v>310.89299999999997</v>
      </c>
      <c r="I32" s="236">
        <v>243.98</v>
      </c>
      <c r="J32" s="236">
        <v>95.162999999999997</v>
      </c>
      <c r="K32" s="236">
        <v>205.84200000000001</v>
      </c>
      <c r="L32" s="236">
        <v>114.3</v>
      </c>
      <c r="M32" s="236">
        <v>115.532</v>
      </c>
      <c r="N32" s="236">
        <v>230.483</v>
      </c>
      <c r="O32" s="236">
        <v>285.26900000000001</v>
      </c>
      <c r="P32" s="236">
        <v>172.46</v>
      </c>
      <c r="Q32" s="236">
        <v>186.60300000000001</v>
      </c>
      <c r="R32" s="236">
        <v>78.513999999999996</v>
      </c>
      <c r="S32" s="236">
        <v>195.25200000000001</v>
      </c>
      <c r="T32" s="236">
        <v>132.36199999999999</v>
      </c>
      <c r="U32" s="236">
        <v>113.31699999999999</v>
      </c>
      <c r="V32" s="236">
        <v>118.739</v>
      </c>
      <c r="W32" s="236">
        <v>181.25200000000001</v>
      </c>
      <c r="X32" s="236">
        <v>44.347000000000001</v>
      </c>
      <c r="Y32" s="236">
        <v>56.094000000000001</v>
      </c>
      <c r="Z32" s="236">
        <v>191.06200000000001</v>
      </c>
      <c r="AA32" s="236">
        <v>261.92200000000003</v>
      </c>
      <c r="AB32" s="236">
        <v>139.12700000000001</v>
      </c>
      <c r="AC32" s="236">
        <v>141.46</v>
      </c>
      <c r="AD32" s="236">
        <v>265.685</v>
      </c>
      <c r="AE32" s="236">
        <v>118.03700000000001</v>
      </c>
      <c r="AF32" s="236">
        <v>194.392</v>
      </c>
      <c r="AG32" s="236">
        <v>120.43899999999999</v>
      </c>
      <c r="AH32" s="237">
        <v>141.66300000000001</v>
      </c>
      <c r="AI32" s="211">
        <v>50.38</v>
      </c>
      <c r="AJ32" s="211">
        <v>99.48</v>
      </c>
      <c r="AK32" s="211">
        <v>56.37</v>
      </c>
      <c r="AL32" s="211">
        <v>65.488</v>
      </c>
      <c r="AM32" s="211">
        <v>113.762</v>
      </c>
    </row>
    <row r="33" spans="1:39" ht="15" x14ac:dyDescent="0.25">
      <c r="A33" s="188">
        <v>44317</v>
      </c>
      <c r="B33" s="165"/>
      <c r="C33" s="165"/>
      <c r="D33" s="217">
        <v>277.11</v>
      </c>
      <c r="E33" s="217">
        <v>283.62599999999998</v>
      </c>
      <c r="F33" s="217">
        <v>386.19499999999999</v>
      </c>
      <c r="G33" s="217">
        <v>472.18</v>
      </c>
      <c r="H33" s="236">
        <v>321.90899999999999</v>
      </c>
      <c r="I33" s="236">
        <v>349.88600000000002</v>
      </c>
      <c r="J33" s="236">
        <v>144.24600000000001</v>
      </c>
      <c r="K33" s="236">
        <v>230.72499999999999</v>
      </c>
      <c r="L33" s="236">
        <v>202.553</v>
      </c>
      <c r="M33" s="236">
        <v>229.17400000000001</v>
      </c>
      <c r="N33" s="236">
        <v>307.86900000000003</v>
      </c>
      <c r="O33" s="236">
        <v>435.29500000000002</v>
      </c>
      <c r="P33" s="236">
        <v>290.51400000000001</v>
      </c>
      <c r="Q33" s="236">
        <v>322.36399999999998</v>
      </c>
      <c r="R33" s="236">
        <v>182.81</v>
      </c>
      <c r="S33" s="236">
        <v>383.77</v>
      </c>
      <c r="T33" s="236">
        <v>273.99400000000003</v>
      </c>
      <c r="U33" s="236">
        <v>274.14100000000002</v>
      </c>
      <c r="V33" s="236">
        <v>164.846</v>
      </c>
      <c r="W33" s="236">
        <v>417.84500000000003</v>
      </c>
      <c r="X33" s="236">
        <v>51.148000000000003</v>
      </c>
      <c r="Y33" s="236">
        <v>146.154</v>
      </c>
      <c r="Z33" s="236">
        <v>272.32799999999997</v>
      </c>
      <c r="AA33" s="236">
        <v>497.233</v>
      </c>
      <c r="AB33" s="236">
        <v>205.80799999999999</v>
      </c>
      <c r="AC33" s="236">
        <v>273.48399999999998</v>
      </c>
      <c r="AD33" s="236">
        <v>356.42</v>
      </c>
      <c r="AE33" s="236">
        <v>355.42</v>
      </c>
      <c r="AF33" s="236">
        <v>181.66800000000001</v>
      </c>
      <c r="AG33" s="236">
        <v>181.065</v>
      </c>
      <c r="AH33" s="237">
        <v>188.226</v>
      </c>
      <c r="AI33" s="211">
        <v>90.745000000000005</v>
      </c>
      <c r="AJ33" s="211">
        <v>173.80199999999999</v>
      </c>
      <c r="AK33" s="211">
        <v>160.988</v>
      </c>
      <c r="AL33" s="211">
        <v>134.95599999999999</v>
      </c>
      <c r="AM33" s="211">
        <v>269.24599999999998</v>
      </c>
    </row>
    <row r="34" spans="1:39" ht="15" x14ac:dyDescent="0.25">
      <c r="A34" s="188">
        <v>44348</v>
      </c>
      <c r="B34" s="216"/>
      <c r="C34" s="216"/>
      <c r="D34" s="217">
        <v>223.57</v>
      </c>
      <c r="E34" s="217">
        <v>394.65300000000002</v>
      </c>
      <c r="F34" s="217">
        <v>310.38099999999997</v>
      </c>
      <c r="G34" s="217">
        <v>482.15100000000001</v>
      </c>
      <c r="H34" s="236">
        <v>417.774</v>
      </c>
      <c r="I34" s="236">
        <v>321.92399999999998</v>
      </c>
      <c r="J34" s="236">
        <v>198.714</v>
      </c>
      <c r="K34" s="236">
        <v>138.245</v>
      </c>
      <c r="L34" s="236">
        <v>178.15899999999999</v>
      </c>
      <c r="M34" s="236">
        <v>311.81</v>
      </c>
      <c r="N34" s="236">
        <v>153.828</v>
      </c>
      <c r="O34" s="236">
        <v>377.19099999999997</v>
      </c>
      <c r="P34" s="236">
        <v>202.12799999999999</v>
      </c>
      <c r="Q34" s="236">
        <v>439.11900000000003</v>
      </c>
      <c r="R34" s="236">
        <v>51.73</v>
      </c>
      <c r="S34" s="236">
        <v>383.57900000000001</v>
      </c>
      <c r="T34" s="236">
        <v>192.57900000000001</v>
      </c>
      <c r="U34" s="236">
        <v>316.15499999999997</v>
      </c>
      <c r="V34" s="236">
        <v>43.177</v>
      </c>
      <c r="W34" s="236">
        <v>177.81700000000001</v>
      </c>
      <c r="X34" s="236">
        <v>24.718</v>
      </c>
      <c r="Y34" s="236">
        <v>88.335999999999999</v>
      </c>
      <c r="Z34" s="236">
        <v>117.068</v>
      </c>
      <c r="AA34" s="236">
        <v>397.928</v>
      </c>
      <c r="AB34" s="236">
        <v>61.546999999999997</v>
      </c>
      <c r="AC34" s="236">
        <v>142.77199999999999</v>
      </c>
      <c r="AD34" s="236">
        <v>338.048</v>
      </c>
      <c r="AE34" s="236">
        <v>160.74799999999999</v>
      </c>
      <c r="AF34" s="236">
        <v>210.58099999999999</v>
      </c>
      <c r="AG34" s="236">
        <v>241.39</v>
      </c>
      <c r="AH34" s="237">
        <v>59.441000000000003</v>
      </c>
      <c r="AI34" s="211">
        <v>76.417000000000002</v>
      </c>
      <c r="AJ34" s="211">
        <v>171.845</v>
      </c>
      <c r="AK34" s="211">
        <v>208.03700000000001</v>
      </c>
      <c r="AL34" s="211">
        <v>113.188</v>
      </c>
      <c r="AM34" s="211">
        <v>278.012</v>
      </c>
    </row>
    <row r="35" spans="1:39" ht="15" x14ac:dyDescent="0.25">
      <c r="A35" s="188">
        <v>44378</v>
      </c>
      <c r="B35" s="216"/>
      <c r="C35" s="216"/>
      <c r="D35" s="217">
        <v>65.989999999999995</v>
      </c>
      <c r="E35" s="217">
        <v>178.92099999999999</v>
      </c>
      <c r="F35" s="217">
        <v>75.405000000000001</v>
      </c>
      <c r="G35" s="217">
        <v>113.16200000000001</v>
      </c>
      <c r="H35" s="236">
        <v>157.59100000000001</v>
      </c>
      <c r="I35" s="236">
        <v>64.146000000000001</v>
      </c>
      <c r="J35" s="236">
        <v>39.305</v>
      </c>
      <c r="K35" s="236">
        <v>21.466999999999999</v>
      </c>
      <c r="L35" s="236">
        <v>57.831000000000003</v>
      </c>
      <c r="M35" s="236">
        <v>91.891000000000005</v>
      </c>
      <c r="N35" s="236">
        <v>43.798999999999999</v>
      </c>
      <c r="O35" s="236">
        <v>86.945999999999998</v>
      </c>
      <c r="P35" s="236">
        <v>25.356000000000002</v>
      </c>
      <c r="Q35" s="236">
        <v>245.929</v>
      </c>
      <c r="R35" s="236">
        <v>8.0069999999999997</v>
      </c>
      <c r="S35" s="236">
        <v>74.216999999999999</v>
      </c>
      <c r="T35" s="236">
        <v>62.378</v>
      </c>
      <c r="U35" s="236">
        <v>137.91300000000001</v>
      </c>
      <c r="V35" s="236">
        <v>0</v>
      </c>
      <c r="W35" s="236">
        <v>21.972000000000001</v>
      </c>
      <c r="X35" s="236">
        <v>17.462</v>
      </c>
      <c r="Y35" s="236">
        <v>3.2360000000000002</v>
      </c>
      <c r="Z35" s="236">
        <v>15.37</v>
      </c>
      <c r="AA35" s="236">
        <v>102.723</v>
      </c>
      <c r="AB35" s="236">
        <v>27.282</v>
      </c>
      <c r="AC35" s="236">
        <v>21.719000000000001</v>
      </c>
      <c r="AD35" s="236">
        <v>71.588999999999999</v>
      </c>
      <c r="AE35" s="236">
        <v>25.494</v>
      </c>
      <c r="AF35" s="236">
        <v>30.850999999999999</v>
      </c>
      <c r="AG35" s="236">
        <v>43.91</v>
      </c>
      <c r="AH35" s="237">
        <v>11.16</v>
      </c>
      <c r="AI35" s="211">
        <v>31.37</v>
      </c>
      <c r="AJ35" s="211">
        <v>17.452999999999999</v>
      </c>
      <c r="AK35" s="211">
        <v>35.899000000000001</v>
      </c>
      <c r="AL35" s="211">
        <v>37.844000000000001</v>
      </c>
      <c r="AM35" s="211">
        <v>100.88500000000001</v>
      </c>
    </row>
    <row r="36" spans="1:39" ht="15" x14ac:dyDescent="0.25">
      <c r="A36" s="188">
        <v>44409</v>
      </c>
      <c r="B36" s="216"/>
      <c r="C36" s="211"/>
      <c r="D36" s="164">
        <v>45.09</v>
      </c>
      <c r="E36" s="236">
        <v>52.944000000000003</v>
      </c>
      <c r="F36" s="236">
        <v>64.423000000000002</v>
      </c>
      <c r="G36" s="236">
        <v>41.317999999999998</v>
      </c>
      <c r="H36" s="236">
        <v>34.82</v>
      </c>
      <c r="I36" s="236">
        <v>36.161000000000001</v>
      </c>
      <c r="J36" s="236">
        <v>56.17</v>
      </c>
      <c r="K36" s="236">
        <v>26.033999999999999</v>
      </c>
      <c r="L36" s="236">
        <v>35.338999999999999</v>
      </c>
      <c r="M36" s="236">
        <v>38.180999999999997</v>
      </c>
      <c r="N36" s="236">
        <v>53.654000000000003</v>
      </c>
      <c r="O36" s="236">
        <v>75.947000000000003</v>
      </c>
      <c r="P36" s="236">
        <v>20.126000000000001</v>
      </c>
      <c r="Q36" s="236">
        <v>72.271000000000001</v>
      </c>
      <c r="R36" s="236">
        <v>3.3940000000000001</v>
      </c>
      <c r="S36" s="236">
        <v>62.31</v>
      </c>
      <c r="T36" s="236">
        <v>26.43</v>
      </c>
      <c r="U36" s="236">
        <v>122.07</v>
      </c>
      <c r="V36" s="236">
        <v>1.5820000000000001</v>
      </c>
      <c r="W36" s="236">
        <v>39.756</v>
      </c>
      <c r="X36" s="236">
        <v>15.962999999999999</v>
      </c>
      <c r="Y36" s="236">
        <v>21.933</v>
      </c>
      <c r="Z36" s="236">
        <v>4.3860000000000001</v>
      </c>
      <c r="AA36" s="236">
        <v>34.481999999999999</v>
      </c>
      <c r="AB36" s="236">
        <v>37.088999999999999</v>
      </c>
      <c r="AC36" s="236">
        <v>38.671999999999997</v>
      </c>
      <c r="AD36" s="236">
        <v>29.321000000000002</v>
      </c>
      <c r="AE36" s="237">
        <v>5.8529999999999998</v>
      </c>
      <c r="AF36" s="236">
        <v>37.404000000000003</v>
      </c>
      <c r="AG36" s="236">
        <v>14.368</v>
      </c>
      <c r="AH36" s="236">
        <v>17.428999999999998</v>
      </c>
      <c r="AI36" s="211">
        <v>30.861999999999998</v>
      </c>
      <c r="AJ36" s="211">
        <v>11.795</v>
      </c>
      <c r="AK36" s="211">
        <v>8.0779999999999994</v>
      </c>
      <c r="AL36" s="211">
        <v>25.305</v>
      </c>
      <c r="AM36" s="211">
        <v>64.433000000000007</v>
      </c>
    </row>
    <row r="37" spans="1:39" ht="15" x14ac:dyDescent="0.25">
      <c r="A37" s="188">
        <v>44440</v>
      </c>
      <c r="B37" s="164"/>
      <c r="C37" s="164"/>
      <c r="D37" s="164">
        <v>43.19</v>
      </c>
      <c r="E37" s="236">
        <v>20.504999999999999</v>
      </c>
      <c r="F37" s="236">
        <v>42.814999999999998</v>
      </c>
      <c r="G37" s="236">
        <v>74.566000000000003</v>
      </c>
      <c r="H37" s="236">
        <v>57.134</v>
      </c>
      <c r="I37" s="236">
        <v>18.161000000000001</v>
      </c>
      <c r="J37" s="236">
        <v>36.155000000000001</v>
      </c>
      <c r="K37" s="236">
        <v>17.623000000000001</v>
      </c>
      <c r="L37" s="236">
        <v>29.199000000000002</v>
      </c>
      <c r="M37" s="236">
        <v>69.043999999999997</v>
      </c>
      <c r="N37" s="236">
        <v>38.183</v>
      </c>
      <c r="O37" s="236">
        <v>76.239000000000004</v>
      </c>
      <c r="P37" s="236">
        <v>41.521000000000001</v>
      </c>
      <c r="Q37" s="236">
        <v>39.86</v>
      </c>
      <c r="R37" s="236">
        <v>26.407</v>
      </c>
      <c r="S37" s="236">
        <v>91.311999999999998</v>
      </c>
      <c r="T37" s="236">
        <v>15.145</v>
      </c>
      <c r="U37" s="236">
        <v>75.094999999999999</v>
      </c>
      <c r="V37" s="236">
        <v>8.2880000000000003</v>
      </c>
      <c r="W37" s="236">
        <v>10.923999999999999</v>
      </c>
      <c r="X37" s="236">
        <v>23.692</v>
      </c>
      <c r="Y37" s="236">
        <v>42.625999999999998</v>
      </c>
      <c r="Z37" s="236">
        <v>36.180999999999997</v>
      </c>
      <c r="AA37" s="236">
        <v>28.257000000000001</v>
      </c>
      <c r="AB37" s="236">
        <v>36.219000000000001</v>
      </c>
      <c r="AC37" s="236">
        <v>30.021999999999998</v>
      </c>
      <c r="AD37" s="236">
        <v>34.834000000000003</v>
      </c>
      <c r="AE37" s="237">
        <v>10.654</v>
      </c>
      <c r="AF37" s="236">
        <v>42.268999999999998</v>
      </c>
      <c r="AG37" s="236">
        <v>14.664</v>
      </c>
      <c r="AH37" s="236">
        <v>20.16</v>
      </c>
      <c r="AI37" s="211">
        <v>77.593999999999994</v>
      </c>
      <c r="AJ37" s="211">
        <v>14.33</v>
      </c>
      <c r="AK37" s="211">
        <v>9.843</v>
      </c>
      <c r="AL37" s="211">
        <v>26.350999999999999</v>
      </c>
      <c r="AM37" s="211">
        <v>82.531999999999996</v>
      </c>
    </row>
    <row r="38" spans="1:39" ht="15" x14ac:dyDescent="0.25">
      <c r="A38" s="188">
        <v>44470</v>
      </c>
      <c r="B38" s="164"/>
      <c r="C38" s="164"/>
      <c r="D38" s="164">
        <v>46.89</v>
      </c>
      <c r="E38" s="236">
        <v>50.48</v>
      </c>
      <c r="F38" s="236">
        <v>70.405000000000001</v>
      </c>
      <c r="G38" s="236">
        <v>110.53700000000001</v>
      </c>
      <c r="H38" s="236">
        <v>89.302999999999997</v>
      </c>
      <c r="I38" s="236">
        <v>20.684000000000001</v>
      </c>
      <c r="J38" s="236">
        <v>32.465000000000003</v>
      </c>
      <c r="K38" s="236">
        <v>34.19</v>
      </c>
      <c r="L38" s="236">
        <v>49.68</v>
      </c>
      <c r="M38" s="236">
        <v>22.085000000000001</v>
      </c>
      <c r="N38" s="236">
        <v>20.018999999999998</v>
      </c>
      <c r="O38" s="236">
        <v>33.15</v>
      </c>
      <c r="P38" s="236">
        <v>31.516999999999999</v>
      </c>
      <c r="Q38" s="236">
        <v>31.425999999999998</v>
      </c>
      <c r="R38" s="236">
        <v>29.318999999999999</v>
      </c>
      <c r="S38" s="236">
        <v>80.67</v>
      </c>
      <c r="T38" s="236">
        <v>45.517000000000003</v>
      </c>
      <c r="U38" s="236">
        <v>26.167999999999999</v>
      </c>
      <c r="V38" s="236">
        <v>31.687999999999999</v>
      </c>
      <c r="W38" s="236">
        <v>14.609</v>
      </c>
      <c r="X38" s="236">
        <v>22.706</v>
      </c>
      <c r="Y38" s="236">
        <v>19.02</v>
      </c>
      <c r="Z38" s="236">
        <v>43.253999999999998</v>
      </c>
      <c r="AA38" s="236">
        <v>75.436000000000007</v>
      </c>
      <c r="AB38" s="236">
        <v>126.959</v>
      </c>
      <c r="AC38" s="236">
        <v>38.512999999999998</v>
      </c>
      <c r="AD38" s="236">
        <v>28.535</v>
      </c>
      <c r="AE38" s="237">
        <v>23.331</v>
      </c>
      <c r="AF38" s="236">
        <v>32.594000000000001</v>
      </c>
      <c r="AG38" s="236">
        <v>56.698</v>
      </c>
      <c r="AH38" s="236">
        <v>15.869</v>
      </c>
      <c r="AI38" s="211">
        <v>42.396999999999998</v>
      </c>
      <c r="AJ38" s="211">
        <v>42.984000000000002</v>
      </c>
      <c r="AK38" s="211">
        <v>13.227</v>
      </c>
      <c r="AL38" s="211">
        <v>63.2</v>
      </c>
      <c r="AM38" s="211">
        <v>47.18</v>
      </c>
    </row>
    <row r="39" spans="1:39" ht="15" x14ac:dyDescent="0.25">
      <c r="A39" s="188">
        <v>44501</v>
      </c>
      <c r="B39" s="164"/>
      <c r="C39" s="164"/>
      <c r="D39" s="164">
        <v>33.51</v>
      </c>
      <c r="E39" s="236">
        <v>30.364000000000001</v>
      </c>
      <c r="F39" s="236">
        <v>41.164000000000001</v>
      </c>
      <c r="G39" s="236">
        <v>53.744999999999997</v>
      </c>
      <c r="H39" s="236">
        <v>73.435000000000002</v>
      </c>
      <c r="I39" s="236">
        <v>48.28</v>
      </c>
      <c r="J39" s="236">
        <v>28.036999999999999</v>
      </c>
      <c r="K39" s="236">
        <v>21.893999999999998</v>
      </c>
      <c r="L39" s="236">
        <v>40.186</v>
      </c>
      <c r="M39" s="236">
        <v>37.963000000000001</v>
      </c>
      <c r="N39" s="236">
        <v>26.675999999999998</v>
      </c>
      <c r="O39" s="236">
        <v>32.945999999999998</v>
      </c>
      <c r="P39" s="236">
        <v>45.871000000000002</v>
      </c>
      <c r="Q39" s="236">
        <v>27.962</v>
      </c>
      <c r="R39" s="236">
        <v>30.824999999999999</v>
      </c>
      <c r="S39" s="236">
        <v>42.542999999999999</v>
      </c>
      <c r="T39" s="236">
        <v>63.054000000000002</v>
      </c>
      <c r="U39" s="236">
        <v>23.356999999999999</v>
      </c>
      <c r="V39" s="236">
        <v>26.359000000000002</v>
      </c>
      <c r="W39" s="236">
        <v>20.814</v>
      </c>
      <c r="X39" s="236">
        <v>24.914999999999999</v>
      </c>
      <c r="Y39" s="236">
        <v>22.841999999999999</v>
      </c>
      <c r="Z39" s="236">
        <v>40.344000000000001</v>
      </c>
      <c r="AA39" s="236">
        <v>39.247</v>
      </c>
      <c r="AB39" s="236">
        <v>47.33</v>
      </c>
      <c r="AC39" s="236">
        <v>22.288</v>
      </c>
      <c r="AD39" s="236">
        <v>31.15</v>
      </c>
      <c r="AE39" s="237">
        <v>23.780999999999999</v>
      </c>
      <c r="AF39" s="236">
        <v>25.847999999999999</v>
      </c>
      <c r="AG39" s="236">
        <v>31.542000000000002</v>
      </c>
      <c r="AH39" s="236">
        <v>15.958</v>
      </c>
      <c r="AI39" s="211">
        <v>28.241</v>
      </c>
      <c r="AJ39" s="211">
        <v>24.231999999999999</v>
      </c>
      <c r="AK39" s="211">
        <v>21.106000000000002</v>
      </c>
      <c r="AL39" s="211">
        <v>30.498999999999999</v>
      </c>
      <c r="AM39" s="211">
        <v>38.293999999999997</v>
      </c>
    </row>
    <row r="40" spans="1:39" ht="15" x14ac:dyDescent="0.25">
      <c r="A40" s="188">
        <v>44531</v>
      </c>
      <c r="B40" s="164"/>
      <c r="C40" s="164"/>
      <c r="D40" s="164">
        <v>25.07</v>
      </c>
      <c r="E40" s="236">
        <v>25.951000000000001</v>
      </c>
      <c r="F40" s="236">
        <v>44.273000000000003</v>
      </c>
      <c r="G40" s="236">
        <v>36.031999999999996</v>
      </c>
      <c r="H40" s="236">
        <v>39.487000000000002</v>
      </c>
      <c r="I40" s="236">
        <v>27.076000000000001</v>
      </c>
      <c r="J40" s="236">
        <v>21.747</v>
      </c>
      <c r="K40" s="236">
        <v>18.082999999999998</v>
      </c>
      <c r="L40" s="236">
        <v>23.963999999999999</v>
      </c>
      <c r="M40" s="236">
        <v>24.545000000000002</v>
      </c>
      <c r="N40" s="236">
        <v>22.795000000000002</v>
      </c>
      <c r="O40" s="236">
        <v>28.966999999999999</v>
      </c>
      <c r="P40" s="236">
        <v>31.198</v>
      </c>
      <c r="Q40" s="236">
        <v>25.552</v>
      </c>
      <c r="R40" s="236">
        <v>28.626999999999999</v>
      </c>
      <c r="S40" s="236">
        <v>29.838999999999999</v>
      </c>
      <c r="T40" s="236">
        <v>40.893999999999998</v>
      </c>
      <c r="U40" s="236">
        <v>21.773</v>
      </c>
      <c r="V40" s="236">
        <v>17.878</v>
      </c>
      <c r="W40" s="236">
        <v>20.481999999999999</v>
      </c>
      <c r="X40" s="236">
        <v>14.39</v>
      </c>
      <c r="Y40" s="236">
        <v>21.222999999999999</v>
      </c>
      <c r="Z40" s="236">
        <v>26.428000000000001</v>
      </c>
      <c r="AA40" s="236">
        <v>27.423999999999999</v>
      </c>
      <c r="AB40" s="236">
        <v>26.562999999999999</v>
      </c>
      <c r="AC40" s="236">
        <v>47.171999999999997</v>
      </c>
      <c r="AD40" s="236">
        <v>26.617000000000001</v>
      </c>
      <c r="AE40" s="237">
        <v>19.379000000000001</v>
      </c>
      <c r="AF40" s="236">
        <v>29.193999999999999</v>
      </c>
      <c r="AG40" s="236">
        <v>23.076000000000001</v>
      </c>
      <c r="AH40" s="236">
        <v>15.388999999999999</v>
      </c>
      <c r="AI40" s="211">
        <v>19.843</v>
      </c>
      <c r="AJ40" s="211">
        <v>19.998999999999999</v>
      </c>
      <c r="AK40" s="211">
        <v>21.16</v>
      </c>
      <c r="AL40" s="211">
        <v>17.800999999999998</v>
      </c>
      <c r="AM40" s="211">
        <v>29.346</v>
      </c>
    </row>
    <row r="41" spans="1:39" ht="15" x14ac:dyDescent="0.25">
      <c r="A41" s="188">
        <v>44562</v>
      </c>
      <c r="B41" s="164"/>
      <c r="C41" s="164"/>
      <c r="D41" s="164">
        <v>21.92</v>
      </c>
      <c r="E41" s="236">
        <v>22.044</v>
      </c>
      <c r="F41" s="236">
        <v>40.537999999999997</v>
      </c>
      <c r="G41" s="236">
        <v>32.722999999999999</v>
      </c>
      <c r="H41" s="236">
        <v>29.228000000000002</v>
      </c>
      <c r="I41" s="236">
        <v>21.01</v>
      </c>
      <c r="J41" s="236">
        <v>19.018999999999998</v>
      </c>
      <c r="K41" s="236">
        <v>16.817</v>
      </c>
      <c r="L41" s="236">
        <v>17.847999999999999</v>
      </c>
      <c r="M41" s="236">
        <v>20.114000000000001</v>
      </c>
      <c r="N41" s="236">
        <v>26.824999999999999</v>
      </c>
      <c r="O41" s="236">
        <v>25.222000000000001</v>
      </c>
      <c r="P41" s="236">
        <v>24.538</v>
      </c>
      <c r="Q41" s="236">
        <v>23.66</v>
      </c>
      <c r="R41" s="236">
        <v>23.298999999999999</v>
      </c>
      <c r="S41" s="236">
        <v>27.12</v>
      </c>
      <c r="T41" s="236">
        <v>25.568000000000001</v>
      </c>
      <c r="U41" s="236">
        <v>22.887</v>
      </c>
      <c r="V41" s="236">
        <v>16.689</v>
      </c>
      <c r="W41" s="236">
        <v>18.521000000000001</v>
      </c>
      <c r="X41" s="236">
        <v>12.288</v>
      </c>
      <c r="Y41" s="236">
        <v>17.021000000000001</v>
      </c>
      <c r="Z41" s="236">
        <v>52.73</v>
      </c>
      <c r="AA41" s="236">
        <v>24.120999999999999</v>
      </c>
      <c r="AB41" s="236">
        <v>22.635999999999999</v>
      </c>
      <c r="AC41" s="236">
        <v>32.534999999999997</v>
      </c>
      <c r="AD41" s="236">
        <v>25.581</v>
      </c>
      <c r="AE41" s="237">
        <v>18.478000000000002</v>
      </c>
      <c r="AF41" s="236">
        <v>22.196999999999999</v>
      </c>
      <c r="AG41" s="236">
        <v>23.545999999999999</v>
      </c>
      <c r="AH41" s="236">
        <v>20.341999999999999</v>
      </c>
      <c r="AI41" s="211">
        <v>16.201000000000001</v>
      </c>
      <c r="AJ41" s="211">
        <v>19.734000000000002</v>
      </c>
      <c r="AK41" s="211">
        <v>17.443999999999999</v>
      </c>
      <c r="AL41" s="211">
        <v>15.099</v>
      </c>
      <c r="AM41" s="211">
        <v>25.867999999999999</v>
      </c>
    </row>
    <row r="42" spans="1:39" ht="15" x14ac:dyDescent="0.25">
      <c r="A42" s="188">
        <v>44593</v>
      </c>
      <c r="B42" s="164"/>
      <c r="C42" s="164"/>
      <c r="D42" s="164">
        <v>30.25</v>
      </c>
      <c r="E42" s="236">
        <v>23.609000000000002</v>
      </c>
      <c r="F42" s="236">
        <v>40.837000000000003</v>
      </c>
      <c r="G42" s="236">
        <v>62.658000000000001</v>
      </c>
      <c r="H42" s="236">
        <v>46.831000000000003</v>
      </c>
      <c r="I42" s="236">
        <v>23.8</v>
      </c>
      <c r="J42" s="236">
        <v>23.946000000000002</v>
      </c>
      <c r="K42" s="236">
        <v>15.96</v>
      </c>
      <c r="L42" s="236">
        <v>24.768000000000001</v>
      </c>
      <c r="M42" s="236">
        <v>29.37</v>
      </c>
      <c r="N42" s="236">
        <v>32.302999999999997</v>
      </c>
      <c r="O42" s="236">
        <v>30.033000000000001</v>
      </c>
      <c r="P42" s="236">
        <v>52.290999999999997</v>
      </c>
      <c r="Q42" s="236">
        <v>33.857999999999997</v>
      </c>
      <c r="R42" s="236">
        <v>25.376999999999999</v>
      </c>
      <c r="S42" s="236">
        <v>27.501999999999999</v>
      </c>
      <c r="T42" s="236">
        <v>29.699000000000002</v>
      </c>
      <c r="U42" s="236">
        <v>21.997</v>
      </c>
      <c r="V42" s="236">
        <v>20.443000000000001</v>
      </c>
      <c r="W42" s="236">
        <v>16.52</v>
      </c>
      <c r="X42" s="236">
        <v>15.359</v>
      </c>
      <c r="Y42" s="236">
        <v>20.396999999999998</v>
      </c>
      <c r="Z42" s="236">
        <v>84.856999999999999</v>
      </c>
      <c r="AA42" s="236">
        <v>20.972000000000001</v>
      </c>
      <c r="AB42" s="236">
        <v>41.658000000000001</v>
      </c>
      <c r="AC42" s="236">
        <v>25.042999999999999</v>
      </c>
      <c r="AD42" s="236">
        <v>35.793999999999997</v>
      </c>
      <c r="AE42" s="237">
        <v>16.164999999999999</v>
      </c>
      <c r="AF42" s="236">
        <v>25.873000000000001</v>
      </c>
      <c r="AG42" s="236">
        <v>25.603000000000002</v>
      </c>
      <c r="AH42" s="236">
        <v>19.300999999999998</v>
      </c>
      <c r="AI42" s="211">
        <v>22.552</v>
      </c>
      <c r="AJ42" s="211">
        <v>30.672999999999998</v>
      </c>
      <c r="AK42" s="211">
        <v>15.569000000000001</v>
      </c>
      <c r="AL42" s="211">
        <v>15.79</v>
      </c>
      <c r="AM42" s="211">
        <v>27.585999999999999</v>
      </c>
    </row>
    <row r="43" spans="1:39" ht="15" x14ac:dyDescent="0.25">
      <c r="A43" s="188">
        <v>44621</v>
      </c>
      <c r="B43" s="164"/>
      <c r="C43" s="164"/>
      <c r="D43" s="164">
        <v>92.34</v>
      </c>
      <c r="E43" s="236">
        <v>79.757999999999996</v>
      </c>
      <c r="F43" s="236">
        <v>195.08199999999999</v>
      </c>
      <c r="G43" s="236">
        <v>143.75299999999999</v>
      </c>
      <c r="H43" s="236">
        <v>120.18300000000001</v>
      </c>
      <c r="I43" s="236">
        <v>59.424999999999997</v>
      </c>
      <c r="J43" s="236">
        <v>93.132999999999996</v>
      </c>
      <c r="K43" s="236">
        <v>40.57</v>
      </c>
      <c r="L43" s="236">
        <v>63.683</v>
      </c>
      <c r="M43" s="236">
        <v>92.070999999999998</v>
      </c>
      <c r="N43" s="236">
        <v>173.911</v>
      </c>
      <c r="O43" s="236">
        <v>75.328999999999994</v>
      </c>
      <c r="P43" s="236">
        <v>220.78299999999999</v>
      </c>
      <c r="Q43" s="236">
        <v>44.338999999999999</v>
      </c>
      <c r="R43" s="236">
        <v>154.852</v>
      </c>
      <c r="S43" s="236">
        <v>72.295000000000002</v>
      </c>
      <c r="T43" s="236">
        <v>54.588999999999999</v>
      </c>
      <c r="U43" s="236">
        <v>46.639000000000003</v>
      </c>
      <c r="V43" s="236">
        <v>70.37</v>
      </c>
      <c r="W43" s="236">
        <v>25.977</v>
      </c>
      <c r="X43" s="236">
        <v>42.886000000000003</v>
      </c>
      <c r="Y43" s="236">
        <v>93.676000000000002</v>
      </c>
      <c r="Z43" s="236">
        <v>143.38499999999999</v>
      </c>
      <c r="AA43" s="236">
        <v>41.305999999999997</v>
      </c>
      <c r="AB43" s="236">
        <v>131.78700000000001</v>
      </c>
      <c r="AC43" s="236">
        <v>114.593</v>
      </c>
      <c r="AD43" s="236">
        <v>74.212999999999994</v>
      </c>
      <c r="AE43" s="237">
        <v>54.948</v>
      </c>
      <c r="AF43" s="236">
        <v>57.746000000000002</v>
      </c>
      <c r="AG43" s="236">
        <v>69.265000000000001</v>
      </c>
      <c r="AH43" s="236">
        <v>37.933</v>
      </c>
      <c r="AI43" s="211">
        <v>55.35</v>
      </c>
      <c r="AJ43" s="211">
        <v>62.536000000000001</v>
      </c>
      <c r="AK43" s="211">
        <v>29.192</v>
      </c>
      <c r="AL43" s="211">
        <v>74.287000000000006</v>
      </c>
      <c r="AM43" s="211">
        <v>75.751999999999995</v>
      </c>
    </row>
    <row r="44" spans="1:39" ht="15" x14ac:dyDescent="0.25">
      <c r="A44" s="188">
        <v>44652</v>
      </c>
      <c r="B44" s="164"/>
      <c r="C44" s="164"/>
      <c r="D44" s="164">
        <v>170.42</v>
      </c>
      <c r="E44" s="236">
        <v>139.06</v>
      </c>
      <c r="F44" s="236">
        <v>310.79000000000002</v>
      </c>
      <c r="G44" s="236">
        <v>311.99400000000003</v>
      </c>
      <c r="H44" s="236">
        <v>234.31299999999999</v>
      </c>
      <c r="I44" s="236">
        <v>97.126000000000005</v>
      </c>
      <c r="J44" s="236">
        <v>208.51599999999999</v>
      </c>
      <c r="K44" s="236">
        <v>114.982</v>
      </c>
      <c r="L44" s="236">
        <v>117.89100000000001</v>
      </c>
      <c r="M44" s="236">
        <v>230.58199999999999</v>
      </c>
      <c r="N44" s="236">
        <v>287.315</v>
      </c>
      <c r="O44" s="236">
        <v>173.50200000000001</v>
      </c>
      <c r="P44" s="236">
        <v>181.62100000000001</v>
      </c>
      <c r="Q44" s="236">
        <v>79.114999999999995</v>
      </c>
      <c r="R44" s="236">
        <v>198.32</v>
      </c>
      <c r="S44" s="236">
        <v>132.892</v>
      </c>
      <c r="T44" s="236">
        <v>109.63</v>
      </c>
      <c r="U44" s="236">
        <v>120.04300000000001</v>
      </c>
      <c r="V44" s="236">
        <v>184.346</v>
      </c>
      <c r="W44" s="236">
        <v>44.603000000000002</v>
      </c>
      <c r="X44" s="236">
        <v>56.073</v>
      </c>
      <c r="Y44" s="236">
        <v>192.34700000000001</v>
      </c>
      <c r="Z44" s="236">
        <v>261.99099999999999</v>
      </c>
      <c r="AA44" s="236">
        <v>139.36799999999999</v>
      </c>
      <c r="AB44" s="236">
        <v>137.71199999999999</v>
      </c>
      <c r="AC44" s="236">
        <v>269.15699999999998</v>
      </c>
      <c r="AD44" s="236">
        <v>118.736</v>
      </c>
      <c r="AE44" s="237">
        <v>194.386</v>
      </c>
      <c r="AF44" s="236">
        <v>120.254</v>
      </c>
      <c r="AG44" s="236">
        <v>141.84200000000001</v>
      </c>
      <c r="AH44" s="236">
        <v>51.234999999999999</v>
      </c>
      <c r="AI44" s="211">
        <v>101.292</v>
      </c>
      <c r="AJ44" s="211">
        <v>56.615000000000002</v>
      </c>
      <c r="AK44" s="211">
        <v>66.808999999999997</v>
      </c>
      <c r="AL44" s="211">
        <v>113.477</v>
      </c>
      <c r="AM44" s="211">
        <v>135.66</v>
      </c>
    </row>
    <row r="45" spans="1:39" ht="15" x14ac:dyDescent="0.25">
      <c r="A45" s="188">
        <v>44682</v>
      </c>
      <c r="B45" s="164"/>
      <c r="C45" s="164"/>
      <c r="D45" s="164">
        <v>277.11</v>
      </c>
      <c r="E45" s="236">
        <v>386.459</v>
      </c>
      <c r="F45" s="236">
        <v>474.05599999999998</v>
      </c>
      <c r="G45" s="236">
        <v>322.23899999999998</v>
      </c>
      <c r="H45" s="236">
        <v>357.94499999999999</v>
      </c>
      <c r="I45" s="236">
        <v>145.227</v>
      </c>
      <c r="J45" s="236">
        <v>232.273</v>
      </c>
      <c r="K45" s="236">
        <v>203.01</v>
      </c>
      <c r="L45" s="236">
        <v>221.36</v>
      </c>
      <c r="M45" s="236">
        <v>307.86399999999998</v>
      </c>
      <c r="N45" s="236">
        <v>436.43200000000002</v>
      </c>
      <c r="O45" s="236">
        <v>291.01299999999998</v>
      </c>
      <c r="P45" s="236">
        <v>322.45999999999998</v>
      </c>
      <c r="Q45" s="236">
        <v>183.25399999999999</v>
      </c>
      <c r="R45" s="236">
        <v>385.35399999999998</v>
      </c>
      <c r="S45" s="236">
        <v>274.29599999999999</v>
      </c>
      <c r="T45" s="236">
        <v>269.613</v>
      </c>
      <c r="U45" s="236">
        <v>165.548</v>
      </c>
      <c r="V45" s="236">
        <v>419.76100000000002</v>
      </c>
      <c r="W45" s="236">
        <v>51.122</v>
      </c>
      <c r="X45" s="236">
        <v>140.44999999999999</v>
      </c>
      <c r="Y45" s="236">
        <v>272.96300000000002</v>
      </c>
      <c r="Z45" s="236">
        <v>497.30599999999998</v>
      </c>
      <c r="AA45" s="236">
        <v>205.92099999999999</v>
      </c>
      <c r="AB45" s="236">
        <v>273.75799999999998</v>
      </c>
      <c r="AC45" s="236">
        <v>357.37</v>
      </c>
      <c r="AD45" s="236">
        <v>355.84899999999999</v>
      </c>
      <c r="AE45" s="237">
        <v>181.57599999999999</v>
      </c>
      <c r="AF45" s="236">
        <v>176.40600000000001</v>
      </c>
      <c r="AG45" s="236">
        <v>188.29</v>
      </c>
      <c r="AH45" s="236">
        <v>91.241</v>
      </c>
      <c r="AI45" s="211">
        <v>174.97900000000001</v>
      </c>
      <c r="AJ45" s="211">
        <v>155.434</v>
      </c>
      <c r="AK45" s="211">
        <v>135.93100000000001</v>
      </c>
      <c r="AL45" s="211">
        <v>269.40499999999997</v>
      </c>
      <c r="AM45" s="211">
        <v>275.04599999999999</v>
      </c>
    </row>
    <row r="46" spans="1:39" ht="15" x14ac:dyDescent="0.25">
      <c r="A46" s="188">
        <v>44713</v>
      </c>
      <c r="B46" s="164"/>
      <c r="C46" s="164"/>
      <c r="D46" s="164">
        <v>223.57</v>
      </c>
      <c r="E46" s="236">
        <v>310.476</v>
      </c>
      <c r="F46" s="236">
        <v>482.553</v>
      </c>
      <c r="G46" s="236">
        <v>418.00799999999998</v>
      </c>
      <c r="H46" s="236">
        <v>319.916</v>
      </c>
      <c r="I46" s="236">
        <v>199.65799999999999</v>
      </c>
      <c r="J46" s="236">
        <v>138.90600000000001</v>
      </c>
      <c r="K46" s="236">
        <v>178.291</v>
      </c>
      <c r="L46" s="236">
        <v>313.916</v>
      </c>
      <c r="M46" s="236">
        <v>153.83099999999999</v>
      </c>
      <c r="N46" s="236">
        <v>377.41300000000001</v>
      </c>
      <c r="O46" s="236">
        <v>202.37100000000001</v>
      </c>
      <c r="P46" s="236">
        <v>434.22800000000001</v>
      </c>
      <c r="Q46" s="236">
        <v>52.061999999999998</v>
      </c>
      <c r="R46" s="236">
        <v>384.11099999999999</v>
      </c>
      <c r="S46" s="236">
        <v>192.73699999999999</v>
      </c>
      <c r="T46" s="236">
        <v>319.166</v>
      </c>
      <c r="U46" s="236">
        <v>43.680999999999997</v>
      </c>
      <c r="V46" s="236">
        <v>178.28700000000001</v>
      </c>
      <c r="W46" s="236">
        <v>24.677</v>
      </c>
      <c r="X46" s="236">
        <v>96.441999999999993</v>
      </c>
      <c r="Y46" s="236">
        <v>117.34099999999999</v>
      </c>
      <c r="Z46" s="236">
        <v>397.94</v>
      </c>
      <c r="AA46" s="236">
        <v>61.619</v>
      </c>
      <c r="AB46" s="236">
        <v>147.39699999999999</v>
      </c>
      <c r="AC46" s="236">
        <v>338.35500000000002</v>
      </c>
      <c r="AD46" s="236">
        <v>160.92400000000001</v>
      </c>
      <c r="AE46" s="237">
        <v>210.517</v>
      </c>
      <c r="AF46" s="236">
        <v>245.59399999999999</v>
      </c>
      <c r="AG46" s="236">
        <v>59.466000000000001</v>
      </c>
      <c r="AH46" s="236">
        <v>76.790999999999997</v>
      </c>
      <c r="AI46" s="211">
        <v>172.45</v>
      </c>
      <c r="AJ46" s="211">
        <v>210.94</v>
      </c>
      <c r="AK46" s="211">
        <v>113.7</v>
      </c>
      <c r="AL46" s="211">
        <v>278.005</v>
      </c>
      <c r="AM46" s="211">
        <v>400.09500000000003</v>
      </c>
    </row>
    <row r="47" spans="1:39" ht="15" x14ac:dyDescent="0.25">
      <c r="A47" s="188">
        <v>44743</v>
      </c>
      <c r="B47" s="164"/>
      <c r="C47" s="164"/>
      <c r="D47" s="164">
        <v>65.989999999999995</v>
      </c>
      <c r="E47" s="236">
        <v>75.477999999999994</v>
      </c>
      <c r="F47" s="236">
        <v>113.395</v>
      </c>
      <c r="G47" s="236">
        <v>157.816</v>
      </c>
      <c r="H47" s="236">
        <v>69.614000000000004</v>
      </c>
      <c r="I47" s="236">
        <v>39.728999999999999</v>
      </c>
      <c r="J47" s="236">
        <v>22.052</v>
      </c>
      <c r="K47" s="236">
        <v>58.066000000000003</v>
      </c>
      <c r="L47" s="236">
        <v>97.545000000000002</v>
      </c>
      <c r="M47" s="236">
        <v>43.804000000000002</v>
      </c>
      <c r="N47" s="236">
        <v>87.039000000000001</v>
      </c>
      <c r="O47" s="236">
        <v>25.565999999999999</v>
      </c>
      <c r="P47" s="236">
        <v>255.63</v>
      </c>
      <c r="Q47" s="236">
        <v>8.42</v>
      </c>
      <c r="R47" s="236">
        <v>74.542000000000002</v>
      </c>
      <c r="S47" s="236">
        <v>62.494</v>
      </c>
      <c r="T47" s="236">
        <v>143.66200000000001</v>
      </c>
      <c r="U47" s="236">
        <v>0</v>
      </c>
      <c r="V47" s="236">
        <v>22.29</v>
      </c>
      <c r="W47" s="236">
        <v>17.422999999999998</v>
      </c>
      <c r="X47" s="236">
        <v>3.5760000000000001</v>
      </c>
      <c r="Y47" s="236">
        <v>15.587999999999999</v>
      </c>
      <c r="Z47" s="236">
        <v>102.69799999999999</v>
      </c>
      <c r="AA47" s="236">
        <v>27.347999999999999</v>
      </c>
      <c r="AB47" s="236">
        <v>22.623999999999999</v>
      </c>
      <c r="AC47" s="236">
        <v>71.843000000000004</v>
      </c>
      <c r="AD47" s="236">
        <v>25.629000000000001</v>
      </c>
      <c r="AE47" s="237">
        <v>30.8</v>
      </c>
      <c r="AF47" s="236">
        <v>46.552999999999997</v>
      </c>
      <c r="AG47" s="236">
        <v>11.236000000000001</v>
      </c>
      <c r="AH47" s="236">
        <v>31.782</v>
      </c>
      <c r="AI47" s="211">
        <v>17.789000000000001</v>
      </c>
      <c r="AJ47" s="211">
        <v>37.258000000000003</v>
      </c>
      <c r="AK47" s="211">
        <v>38.332999999999998</v>
      </c>
      <c r="AL47" s="211">
        <v>100.842</v>
      </c>
      <c r="AM47" s="211">
        <v>187.65299999999999</v>
      </c>
    </row>
    <row r="48" spans="1:39" ht="15" x14ac:dyDescent="0.25">
      <c r="A48" s="188">
        <v>44774</v>
      </c>
      <c r="B48" s="164"/>
      <c r="C48" s="164"/>
      <c r="D48" s="164">
        <v>45.09</v>
      </c>
      <c r="E48" s="236">
        <v>64.513000000000005</v>
      </c>
      <c r="F48" s="236">
        <v>41.531999999999996</v>
      </c>
      <c r="G48" s="236">
        <v>35.024000000000001</v>
      </c>
      <c r="H48" s="236">
        <v>36.350999999999999</v>
      </c>
      <c r="I48" s="236">
        <v>56.965000000000003</v>
      </c>
      <c r="J48" s="236">
        <v>26.794</v>
      </c>
      <c r="K48" s="236">
        <v>35.506999999999998</v>
      </c>
      <c r="L48" s="236">
        <v>39.872</v>
      </c>
      <c r="M48" s="236">
        <v>53.664000000000001</v>
      </c>
      <c r="N48" s="236">
        <v>76.028999999999996</v>
      </c>
      <c r="O48" s="236">
        <v>20.379000000000001</v>
      </c>
      <c r="P48" s="236">
        <v>73.138000000000005</v>
      </c>
      <c r="Q48" s="236">
        <v>3.7789999999999999</v>
      </c>
      <c r="R48" s="236">
        <v>62.753999999999998</v>
      </c>
      <c r="S48" s="236">
        <v>26.54</v>
      </c>
      <c r="T48" s="236">
        <v>123.643</v>
      </c>
      <c r="U48" s="236">
        <v>2.0870000000000002</v>
      </c>
      <c r="V48" s="236">
        <v>40.173999999999999</v>
      </c>
      <c r="W48" s="236">
        <v>15.925000000000001</v>
      </c>
      <c r="X48" s="236">
        <v>21.681000000000001</v>
      </c>
      <c r="Y48" s="236">
        <v>4.585</v>
      </c>
      <c r="Z48" s="236">
        <v>34.454999999999998</v>
      </c>
      <c r="AA48" s="236">
        <v>37.155999999999999</v>
      </c>
      <c r="AB48" s="236">
        <v>39.353000000000002</v>
      </c>
      <c r="AC48" s="236">
        <v>29.553000000000001</v>
      </c>
      <c r="AD48" s="236">
        <v>5.968</v>
      </c>
      <c r="AE48" s="237">
        <v>37.366</v>
      </c>
      <c r="AF48" s="236">
        <v>15.452999999999999</v>
      </c>
      <c r="AG48" s="236">
        <v>17.747</v>
      </c>
      <c r="AH48" s="236">
        <v>31.248000000000001</v>
      </c>
      <c r="AI48" s="211">
        <v>12.124000000000001</v>
      </c>
      <c r="AJ48" s="211">
        <v>8.2390000000000008</v>
      </c>
      <c r="AK48" s="211">
        <v>25.542999999999999</v>
      </c>
      <c r="AL48" s="211">
        <v>64.381</v>
      </c>
      <c r="AM48" s="211">
        <v>54.930999999999997</v>
      </c>
    </row>
    <row r="49" spans="1:1005" ht="15" x14ac:dyDescent="0.25">
      <c r="A49" s="188">
        <v>44805</v>
      </c>
      <c r="B49" s="164"/>
      <c r="C49" s="164"/>
      <c r="D49" s="164">
        <v>43.19</v>
      </c>
      <c r="E49" s="236">
        <v>42.878</v>
      </c>
      <c r="F49" s="236">
        <v>74.814999999999998</v>
      </c>
      <c r="G49" s="236">
        <v>57.37</v>
      </c>
      <c r="H49" s="236">
        <v>19.065999999999999</v>
      </c>
      <c r="I49" s="236">
        <v>36.771000000000001</v>
      </c>
      <c r="J49" s="236">
        <v>18.126999999999999</v>
      </c>
      <c r="K49" s="236">
        <v>29.332000000000001</v>
      </c>
      <c r="L49" s="236">
        <v>69.117999999999995</v>
      </c>
      <c r="M49" s="236">
        <v>38.191000000000003</v>
      </c>
      <c r="N49" s="236">
        <v>76.313000000000002</v>
      </c>
      <c r="O49" s="236">
        <v>41.744999999999997</v>
      </c>
      <c r="P49" s="236">
        <v>37.773000000000003</v>
      </c>
      <c r="Q49" s="236">
        <v>26.977</v>
      </c>
      <c r="R49" s="236">
        <v>91.786000000000001</v>
      </c>
      <c r="S49" s="236">
        <v>15.249000000000001</v>
      </c>
      <c r="T49" s="236">
        <v>77.11</v>
      </c>
      <c r="U49" s="236">
        <v>8.6769999999999996</v>
      </c>
      <c r="V49" s="236">
        <v>11.204000000000001</v>
      </c>
      <c r="W49" s="236">
        <v>23.670999999999999</v>
      </c>
      <c r="X49" s="236">
        <v>43.47</v>
      </c>
      <c r="Y49" s="236">
        <v>36.409999999999997</v>
      </c>
      <c r="Z49" s="236">
        <v>28.231999999999999</v>
      </c>
      <c r="AA49" s="236">
        <v>36.29</v>
      </c>
      <c r="AB49" s="236">
        <v>29.940999999999999</v>
      </c>
      <c r="AC49" s="236">
        <v>35.052</v>
      </c>
      <c r="AD49" s="236">
        <v>10.78</v>
      </c>
      <c r="AE49" s="237">
        <v>42.225999999999999</v>
      </c>
      <c r="AF49" s="236">
        <v>15.167</v>
      </c>
      <c r="AG49" s="236">
        <v>20.198</v>
      </c>
      <c r="AH49" s="236">
        <v>78.194999999999993</v>
      </c>
      <c r="AI49" s="211">
        <v>14.631</v>
      </c>
      <c r="AJ49" s="211">
        <v>9.7289999999999992</v>
      </c>
      <c r="AK49" s="211">
        <v>26.635000000000002</v>
      </c>
      <c r="AL49" s="211">
        <v>82.481999999999999</v>
      </c>
      <c r="AM49" s="211">
        <v>17.138999999999999</v>
      </c>
    </row>
    <row r="50" spans="1:1005" ht="15" x14ac:dyDescent="0.25">
      <c r="A50" s="188">
        <v>44835</v>
      </c>
      <c r="B50" s="164"/>
      <c r="C50" s="164"/>
      <c r="D50" s="164">
        <v>46.89</v>
      </c>
      <c r="E50" s="236">
        <v>70.504999999999995</v>
      </c>
      <c r="F50" s="236">
        <v>110.76900000000001</v>
      </c>
      <c r="G50" s="236">
        <v>89.572999999999993</v>
      </c>
      <c r="H50" s="236">
        <v>20.661000000000001</v>
      </c>
      <c r="I50" s="236">
        <v>32.951999999999998</v>
      </c>
      <c r="J50" s="236">
        <v>34.716999999999999</v>
      </c>
      <c r="K50" s="236">
        <v>49.802</v>
      </c>
      <c r="L50" s="236">
        <v>22.745999999999999</v>
      </c>
      <c r="M50" s="236">
        <v>20.029</v>
      </c>
      <c r="N50" s="236">
        <v>33.191000000000003</v>
      </c>
      <c r="O50" s="236">
        <v>31.736000000000001</v>
      </c>
      <c r="P50" s="236">
        <v>35.381</v>
      </c>
      <c r="Q50" s="236">
        <v>29.585999999999999</v>
      </c>
      <c r="R50" s="236">
        <v>81.025999999999996</v>
      </c>
      <c r="S50" s="236">
        <v>45.667000000000002</v>
      </c>
      <c r="T50" s="236">
        <v>27.446999999999999</v>
      </c>
      <c r="U50" s="236">
        <v>32.167999999999999</v>
      </c>
      <c r="V50" s="236">
        <v>14.871</v>
      </c>
      <c r="W50" s="236">
        <v>22.67</v>
      </c>
      <c r="X50" s="236">
        <v>19.623999999999999</v>
      </c>
      <c r="Y50" s="236">
        <v>43.475999999999999</v>
      </c>
      <c r="Z50" s="236">
        <v>75.41</v>
      </c>
      <c r="AA50" s="236">
        <v>127.042</v>
      </c>
      <c r="AB50" s="236">
        <v>39.709000000000003</v>
      </c>
      <c r="AC50" s="236">
        <v>28.728999999999999</v>
      </c>
      <c r="AD50" s="236">
        <v>23.422999999999998</v>
      </c>
      <c r="AE50" s="237">
        <v>32.555</v>
      </c>
      <c r="AF50" s="236">
        <v>57.143000000000001</v>
      </c>
      <c r="AG50" s="236">
        <v>15.893000000000001</v>
      </c>
      <c r="AH50" s="236">
        <v>42.81</v>
      </c>
      <c r="AI50" s="211">
        <v>43.343000000000004</v>
      </c>
      <c r="AJ50" s="211">
        <v>12.942</v>
      </c>
      <c r="AK50" s="211">
        <v>63.69</v>
      </c>
      <c r="AL50" s="211">
        <v>47.140999999999998</v>
      </c>
      <c r="AM50" s="211">
        <v>54.55</v>
      </c>
    </row>
    <row r="51" spans="1:1005" ht="15" x14ac:dyDescent="0.25">
      <c r="A51" s="188">
        <v>44866</v>
      </c>
      <c r="B51" s="164"/>
      <c r="C51" s="164"/>
      <c r="D51" s="164">
        <v>33.51</v>
      </c>
      <c r="E51" s="236">
        <v>41.222000000000001</v>
      </c>
      <c r="F51" s="236">
        <v>53.930999999999997</v>
      </c>
      <c r="G51" s="236">
        <v>73.738</v>
      </c>
      <c r="H51" s="236">
        <v>49.106000000000002</v>
      </c>
      <c r="I51" s="236">
        <v>28.527999999999999</v>
      </c>
      <c r="J51" s="236">
        <v>22.291</v>
      </c>
      <c r="K51" s="236">
        <v>40.292000000000002</v>
      </c>
      <c r="L51" s="236">
        <v>37.944000000000003</v>
      </c>
      <c r="M51" s="236">
        <v>26.687000000000001</v>
      </c>
      <c r="N51" s="236">
        <v>32.984000000000002</v>
      </c>
      <c r="O51" s="236">
        <v>46.149000000000001</v>
      </c>
      <c r="P51" s="236">
        <v>28.193000000000001</v>
      </c>
      <c r="Q51" s="236">
        <v>31.225000000000001</v>
      </c>
      <c r="R51" s="236">
        <v>42.762999999999998</v>
      </c>
      <c r="S51" s="236">
        <v>63.22</v>
      </c>
      <c r="T51" s="236">
        <v>23.873999999999999</v>
      </c>
      <c r="U51" s="236">
        <v>26.827999999999999</v>
      </c>
      <c r="V51" s="236">
        <v>21.050999999999998</v>
      </c>
      <c r="W51" s="236">
        <v>24.884</v>
      </c>
      <c r="X51" s="236">
        <v>23.18</v>
      </c>
      <c r="Y51" s="236">
        <v>40.548999999999999</v>
      </c>
      <c r="Z51" s="236">
        <v>39.225999999999999</v>
      </c>
      <c r="AA51" s="236">
        <v>47.381999999999998</v>
      </c>
      <c r="AB51" s="236">
        <v>22.436</v>
      </c>
      <c r="AC51" s="236">
        <v>31.32</v>
      </c>
      <c r="AD51" s="236">
        <v>23.87</v>
      </c>
      <c r="AE51" s="237">
        <v>25.806999999999999</v>
      </c>
      <c r="AF51" s="236">
        <v>32.392000000000003</v>
      </c>
      <c r="AG51" s="236">
        <v>15.986000000000001</v>
      </c>
      <c r="AH51" s="236">
        <v>28.605</v>
      </c>
      <c r="AI51" s="211">
        <v>24.478000000000002</v>
      </c>
      <c r="AJ51" s="211">
        <v>21.120999999999999</v>
      </c>
      <c r="AK51" s="211">
        <v>30.835999999999999</v>
      </c>
      <c r="AL51" s="211">
        <v>38.243000000000002</v>
      </c>
      <c r="AM51" s="211">
        <v>30.832000000000001</v>
      </c>
    </row>
    <row r="52" spans="1:1005" ht="15" x14ac:dyDescent="0.25">
      <c r="A52" s="188">
        <v>44896</v>
      </c>
      <c r="B52" s="164"/>
      <c r="C52" s="164"/>
      <c r="D52" s="164">
        <v>25.07</v>
      </c>
      <c r="E52" s="236">
        <v>44.345999999999997</v>
      </c>
      <c r="F52" s="236">
        <v>36.225999999999999</v>
      </c>
      <c r="G52" s="236">
        <v>39.668999999999997</v>
      </c>
      <c r="H52" s="236">
        <v>27.614999999999998</v>
      </c>
      <c r="I52" s="236">
        <v>22.248999999999999</v>
      </c>
      <c r="J52" s="236">
        <v>18.46</v>
      </c>
      <c r="K52" s="236">
        <v>24.041</v>
      </c>
      <c r="L52" s="236">
        <v>25.103000000000002</v>
      </c>
      <c r="M52" s="236">
        <v>22.805</v>
      </c>
      <c r="N52" s="236">
        <v>29.001000000000001</v>
      </c>
      <c r="O52" s="236">
        <v>31.425999999999998</v>
      </c>
      <c r="P52" s="236">
        <v>25.673999999999999</v>
      </c>
      <c r="Q52" s="236">
        <v>29.074999999999999</v>
      </c>
      <c r="R52" s="236">
        <v>30.077000000000002</v>
      </c>
      <c r="S52" s="236">
        <v>40.996000000000002</v>
      </c>
      <c r="T52" s="236">
        <v>22.148</v>
      </c>
      <c r="U52" s="236">
        <v>18.274999999999999</v>
      </c>
      <c r="V52" s="236">
        <v>20.722000000000001</v>
      </c>
      <c r="W52" s="236">
        <v>14.374000000000001</v>
      </c>
      <c r="X52" s="236">
        <v>21.585000000000001</v>
      </c>
      <c r="Y52" s="236">
        <v>26.602</v>
      </c>
      <c r="Z52" s="236">
        <v>27.402999999999999</v>
      </c>
      <c r="AA52" s="236">
        <v>26.608000000000001</v>
      </c>
      <c r="AB52" s="236">
        <v>47.774999999999999</v>
      </c>
      <c r="AC52" s="236">
        <v>26.786999999999999</v>
      </c>
      <c r="AD52" s="236">
        <v>19.452999999999999</v>
      </c>
      <c r="AE52" s="237">
        <v>29.141999999999999</v>
      </c>
      <c r="AF52" s="236">
        <v>23.54</v>
      </c>
      <c r="AG52" s="236">
        <v>15.41</v>
      </c>
      <c r="AH52" s="236">
        <v>20.18</v>
      </c>
      <c r="AI52" s="211">
        <v>20.231999999999999</v>
      </c>
      <c r="AJ52" s="211">
        <v>21.062999999999999</v>
      </c>
      <c r="AK52" s="211">
        <v>18.094999999999999</v>
      </c>
      <c r="AL52" s="211">
        <v>29.297000000000001</v>
      </c>
      <c r="AM52" s="211">
        <v>26.123999999999999</v>
      </c>
    </row>
    <row r="53" spans="1:1005" ht="15" x14ac:dyDescent="0.25">
      <c r="A53" s="188">
        <v>44927</v>
      </c>
      <c r="B53" s="164"/>
      <c r="C53" s="164"/>
      <c r="D53" s="164">
        <v>21.92</v>
      </c>
      <c r="E53" s="236">
        <v>40.585999999999999</v>
      </c>
      <c r="F53" s="236">
        <v>32.929000000000002</v>
      </c>
      <c r="G53" s="236">
        <v>29.369</v>
      </c>
      <c r="H53" s="236">
        <v>21.132000000000001</v>
      </c>
      <c r="I53" s="236">
        <v>19.463000000000001</v>
      </c>
      <c r="J53" s="236">
        <v>17.215</v>
      </c>
      <c r="K53" s="236">
        <v>17.911999999999999</v>
      </c>
      <c r="L53" s="236">
        <v>19.916</v>
      </c>
      <c r="M53" s="236">
        <v>26.835000000000001</v>
      </c>
      <c r="N53" s="236">
        <v>25.251999999999999</v>
      </c>
      <c r="O53" s="236">
        <v>24.71</v>
      </c>
      <c r="P53" s="236">
        <v>23.81</v>
      </c>
      <c r="Q53" s="236">
        <v>23.654</v>
      </c>
      <c r="R53" s="236">
        <v>27.376000000000001</v>
      </c>
      <c r="S53" s="236">
        <v>25.658000000000001</v>
      </c>
      <c r="T53" s="236">
        <v>23.189</v>
      </c>
      <c r="U53" s="236">
        <v>17.073</v>
      </c>
      <c r="V53" s="236">
        <v>18.751999999999999</v>
      </c>
      <c r="W53" s="236">
        <v>12.271000000000001</v>
      </c>
      <c r="X53" s="236">
        <v>17.423999999999999</v>
      </c>
      <c r="Y53" s="236">
        <v>53.139000000000003</v>
      </c>
      <c r="Z53" s="236">
        <v>24.1</v>
      </c>
      <c r="AA53" s="236">
        <v>22.677</v>
      </c>
      <c r="AB53" s="236">
        <v>32.939</v>
      </c>
      <c r="AC53" s="236">
        <v>25.751000000000001</v>
      </c>
      <c r="AD53" s="236">
        <v>18.564</v>
      </c>
      <c r="AE53" s="237">
        <v>22.154</v>
      </c>
      <c r="AF53" s="236">
        <v>23.893000000000001</v>
      </c>
      <c r="AG53" s="236">
        <v>20.395</v>
      </c>
      <c r="AH53" s="236">
        <v>16.475999999999999</v>
      </c>
      <c r="AI53" s="211">
        <v>19.972000000000001</v>
      </c>
      <c r="AJ53" s="211">
        <v>17.57</v>
      </c>
      <c r="AK53" s="211">
        <v>15.371</v>
      </c>
      <c r="AL53" s="211">
        <v>25.817</v>
      </c>
      <c r="AM53" s="211">
        <v>22.024000000000001</v>
      </c>
    </row>
    <row r="54" spans="1:1005" ht="15" x14ac:dyDescent="0.25">
      <c r="A54" s="188">
        <v>44958</v>
      </c>
      <c r="B54" s="164"/>
      <c r="C54" s="164"/>
      <c r="D54" s="164">
        <v>30.25</v>
      </c>
      <c r="E54" s="236">
        <v>40.912999999999997</v>
      </c>
      <c r="F54" s="236">
        <v>62.947000000000003</v>
      </c>
      <c r="G54" s="236">
        <v>47.021000000000001</v>
      </c>
      <c r="H54" s="236">
        <v>22.506</v>
      </c>
      <c r="I54" s="236">
        <v>24.459</v>
      </c>
      <c r="J54" s="236">
        <v>16.337</v>
      </c>
      <c r="K54" s="236">
        <v>24.888000000000002</v>
      </c>
      <c r="L54" s="236">
        <v>29.361999999999998</v>
      </c>
      <c r="M54" s="236">
        <v>32.323</v>
      </c>
      <c r="N54" s="236">
        <v>30.062000000000001</v>
      </c>
      <c r="O54" s="236">
        <v>52.667999999999999</v>
      </c>
      <c r="P54" s="236">
        <v>33.622</v>
      </c>
      <c r="Q54" s="236">
        <v>25.792999999999999</v>
      </c>
      <c r="R54" s="236">
        <v>27.76</v>
      </c>
      <c r="S54" s="236">
        <v>29.791</v>
      </c>
      <c r="T54" s="236">
        <v>22.253</v>
      </c>
      <c r="U54" s="236">
        <v>20.959</v>
      </c>
      <c r="V54" s="236">
        <v>16.739000000000001</v>
      </c>
      <c r="W54" s="236">
        <v>15.34</v>
      </c>
      <c r="X54" s="236">
        <v>19.384</v>
      </c>
      <c r="Y54" s="236">
        <v>85.471000000000004</v>
      </c>
      <c r="Z54" s="236">
        <v>20.954999999999998</v>
      </c>
      <c r="AA54" s="236">
        <v>41.704999999999998</v>
      </c>
      <c r="AB54" s="236">
        <v>24.533000000000001</v>
      </c>
      <c r="AC54" s="236">
        <v>36.031999999999996</v>
      </c>
      <c r="AD54" s="236">
        <v>16.248999999999999</v>
      </c>
      <c r="AE54" s="237">
        <v>25.826000000000001</v>
      </c>
      <c r="AF54" s="236">
        <v>25.475999999999999</v>
      </c>
      <c r="AG54" s="236">
        <v>19.369</v>
      </c>
      <c r="AH54" s="236">
        <v>22.890999999999998</v>
      </c>
      <c r="AI54" s="211">
        <v>30.956</v>
      </c>
      <c r="AJ54" s="211">
        <v>15.286</v>
      </c>
      <c r="AK54" s="211">
        <v>16.036999999999999</v>
      </c>
      <c r="AL54" s="211">
        <v>27.523</v>
      </c>
      <c r="AM54" s="211">
        <v>23.693000000000001</v>
      </c>
    </row>
    <row r="55" spans="1:1005" ht="15" x14ac:dyDescent="0.25">
      <c r="A55" s="188">
        <v>44986</v>
      </c>
      <c r="B55" s="164"/>
      <c r="C55" s="164"/>
      <c r="D55" s="164">
        <v>92.34</v>
      </c>
      <c r="E55" s="236">
        <v>195.28</v>
      </c>
      <c r="F55" s="236">
        <v>144.10499999999999</v>
      </c>
      <c r="G55" s="236">
        <v>120.471</v>
      </c>
      <c r="H55" s="236">
        <v>60.524000000000001</v>
      </c>
      <c r="I55" s="236">
        <v>94.28</v>
      </c>
      <c r="J55" s="236">
        <v>41.19</v>
      </c>
      <c r="K55" s="236">
        <v>64.009</v>
      </c>
      <c r="L55" s="236">
        <v>89.466999999999999</v>
      </c>
      <c r="M55" s="236">
        <v>173.988</v>
      </c>
      <c r="N55" s="236">
        <v>75.406000000000006</v>
      </c>
      <c r="O55" s="236">
        <v>221.416</v>
      </c>
      <c r="P55" s="236">
        <v>44.503</v>
      </c>
      <c r="Q55" s="236">
        <v>155.92599999999999</v>
      </c>
      <c r="R55" s="236">
        <v>72.775999999999996</v>
      </c>
      <c r="S55" s="236">
        <v>54.68</v>
      </c>
      <c r="T55" s="236">
        <v>44.841999999999999</v>
      </c>
      <c r="U55" s="236">
        <v>71.44</v>
      </c>
      <c r="V55" s="236">
        <v>26.248999999999999</v>
      </c>
      <c r="W55" s="236">
        <v>42.844000000000001</v>
      </c>
      <c r="X55" s="236">
        <v>93.430999999999997</v>
      </c>
      <c r="Y55" s="236">
        <v>143.81299999999999</v>
      </c>
      <c r="Z55" s="236">
        <v>41.281999999999996</v>
      </c>
      <c r="AA55" s="236">
        <v>131.84899999999999</v>
      </c>
      <c r="AB55" s="236">
        <v>108.015</v>
      </c>
      <c r="AC55" s="236">
        <v>74.570999999999998</v>
      </c>
      <c r="AD55" s="236">
        <v>55.182000000000002</v>
      </c>
      <c r="AE55" s="237">
        <v>57.685000000000002</v>
      </c>
      <c r="AF55" s="236">
        <v>67.766000000000005</v>
      </c>
      <c r="AG55" s="236">
        <v>38.006999999999998</v>
      </c>
      <c r="AH55" s="236">
        <v>55.819000000000003</v>
      </c>
      <c r="AI55" s="211">
        <v>62.954000000000001</v>
      </c>
      <c r="AJ55" s="211">
        <v>28.861999999999998</v>
      </c>
      <c r="AK55" s="211">
        <v>74.908000000000001</v>
      </c>
      <c r="AL55" s="211">
        <v>75.632999999999996</v>
      </c>
      <c r="AM55" s="211">
        <v>79.525000000000006</v>
      </c>
    </row>
    <row r="56" spans="1:1005" ht="15" x14ac:dyDescent="0.25">
      <c r="A56" s="188">
        <v>45017</v>
      </c>
      <c r="B56" s="164"/>
      <c r="C56" s="164"/>
      <c r="D56" s="164">
        <v>170.42</v>
      </c>
      <c r="E56" s="236">
        <v>310.88499999999999</v>
      </c>
      <c r="F56" s="236">
        <v>312.42500000000001</v>
      </c>
      <c r="G56" s="236">
        <v>234.458</v>
      </c>
      <c r="H56" s="236">
        <v>95.885000000000005</v>
      </c>
      <c r="I56" s="236">
        <v>209.35300000000001</v>
      </c>
      <c r="J56" s="236">
        <v>115.68300000000001</v>
      </c>
      <c r="K56" s="236">
        <v>118.152</v>
      </c>
      <c r="L56" s="236">
        <v>226.42699999999999</v>
      </c>
      <c r="M56" s="236">
        <v>287.36200000000002</v>
      </c>
      <c r="N56" s="236">
        <v>173.61500000000001</v>
      </c>
      <c r="O56" s="236">
        <v>181.84700000000001</v>
      </c>
      <c r="P56" s="236">
        <v>77.834000000000003</v>
      </c>
      <c r="Q56" s="236">
        <v>198.774</v>
      </c>
      <c r="R56" s="236">
        <v>133.411</v>
      </c>
      <c r="S56" s="236">
        <v>109.732</v>
      </c>
      <c r="T56" s="236">
        <v>118.17700000000001</v>
      </c>
      <c r="U56" s="236">
        <v>185.261</v>
      </c>
      <c r="V56" s="236">
        <v>44.837000000000003</v>
      </c>
      <c r="W56" s="236">
        <v>56.058999999999997</v>
      </c>
      <c r="X56" s="236">
        <v>191.34200000000001</v>
      </c>
      <c r="Y56" s="236">
        <v>262.464</v>
      </c>
      <c r="Z56" s="236">
        <v>139.35400000000001</v>
      </c>
      <c r="AA56" s="236">
        <v>137.75399999999999</v>
      </c>
      <c r="AB56" s="236">
        <v>270.887</v>
      </c>
      <c r="AC56" s="236">
        <v>119.054</v>
      </c>
      <c r="AD56" s="236">
        <v>194.89400000000001</v>
      </c>
      <c r="AE56" s="237">
        <v>120.209</v>
      </c>
      <c r="AF56" s="236">
        <v>142.762</v>
      </c>
      <c r="AG56" s="236">
        <v>51.283999999999999</v>
      </c>
      <c r="AH56" s="236">
        <v>101.66200000000001</v>
      </c>
      <c r="AI56" s="211">
        <v>56.829000000000001</v>
      </c>
      <c r="AJ56" s="211">
        <v>63.899000000000001</v>
      </c>
      <c r="AK56" s="211">
        <v>114.236</v>
      </c>
      <c r="AL56" s="211">
        <v>135.501</v>
      </c>
      <c r="AM56" s="211">
        <v>140.90799999999999</v>
      </c>
    </row>
    <row r="57" spans="1:1005" ht="15" x14ac:dyDescent="0.25">
      <c r="A57" s="188">
        <v>45047</v>
      </c>
      <c r="B57" s="164"/>
      <c r="C57" s="164"/>
      <c r="D57" s="164">
        <v>277.11</v>
      </c>
      <c r="E57" s="236">
        <v>474.08600000000001</v>
      </c>
      <c r="F57" s="236">
        <v>322.36700000000002</v>
      </c>
      <c r="G57" s="236">
        <v>358.04399999999998</v>
      </c>
      <c r="H57" s="236">
        <v>141.16900000000001</v>
      </c>
      <c r="I57" s="236">
        <v>232.62899999999999</v>
      </c>
      <c r="J57" s="236">
        <v>203.50299999999999</v>
      </c>
      <c r="K57" s="236">
        <v>221.50299999999999</v>
      </c>
      <c r="L57" s="236">
        <v>309.25599999999997</v>
      </c>
      <c r="M57" s="236">
        <v>436.45100000000002</v>
      </c>
      <c r="N57" s="236">
        <v>291.05099999999999</v>
      </c>
      <c r="O57" s="236">
        <v>322.61</v>
      </c>
      <c r="P57" s="236">
        <v>182.66900000000001</v>
      </c>
      <c r="Q57" s="236">
        <v>385.59800000000001</v>
      </c>
      <c r="R57" s="236">
        <v>274.48700000000002</v>
      </c>
      <c r="S57" s="236">
        <v>269.71600000000001</v>
      </c>
      <c r="T57" s="236">
        <v>166.316</v>
      </c>
      <c r="U57" s="236">
        <v>420.18200000000002</v>
      </c>
      <c r="V57" s="236">
        <v>51.262999999999998</v>
      </c>
      <c r="W57" s="236">
        <v>140.429</v>
      </c>
      <c r="X57" s="236">
        <v>272.83499999999998</v>
      </c>
      <c r="Y57" s="236">
        <v>497.63900000000001</v>
      </c>
      <c r="Z57" s="236">
        <v>205.90600000000001</v>
      </c>
      <c r="AA57" s="236">
        <v>273.79399999999998</v>
      </c>
      <c r="AB57" s="236">
        <v>349.90499999999997</v>
      </c>
      <c r="AC57" s="236">
        <v>356.00299999999999</v>
      </c>
      <c r="AD57" s="236">
        <v>181.7</v>
      </c>
      <c r="AE57" s="237">
        <v>176.37299999999999</v>
      </c>
      <c r="AF57" s="236">
        <v>188.85300000000001</v>
      </c>
      <c r="AG57" s="236">
        <v>91.263999999999996</v>
      </c>
      <c r="AH57" s="236">
        <v>175.226</v>
      </c>
      <c r="AI57" s="211">
        <v>155.74</v>
      </c>
      <c r="AJ57" s="211">
        <v>133.86000000000001</v>
      </c>
      <c r="AK57" s="211">
        <v>270.25799999999998</v>
      </c>
      <c r="AL57" s="211">
        <v>275.01299999999998</v>
      </c>
      <c r="AM57" s="211">
        <v>388.57799999999997</v>
      </c>
    </row>
    <row r="58" spans="1:1005" ht="15" x14ac:dyDescent="0.25">
      <c r="A58" s="188">
        <v>45078</v>
      </c>
      <c r="B58" s="164"/>
      <c r="C58" s="164"/>
      <c r="D58" s="164">
        <v>223.57</v>
      </c>
      <c r="E58" s="236">
        <v>482.55900000000003</v>
      </c>
      <c r="F58" s="236">
        <v>418.10300000000001</v>
      </c>
      <c r="G58" s="236">
        <v>320.00200000000001</v>
      </c>
      <c r="H58" s="236">
        <v>201.858</v>
      </c>
      <c r="I58" s="236">
        <v>139.17099999999999</v>
      </c>
      <c r="J58" s="236">
        <v>178.529</v>
      </c>
      <c r="K58" s="236">
        <v>313.98599999999999</v>
      </c>
      <c r="L58" s="236">
        <v>158.22</v>
      </c>
      <c r="M58" s="236">
        <v>377.42</v>
      </c>
      <c r="N58" s="236">
        <v>202.38300000000001</v>
      </c>
      <c r="O58" s="236">
        <v>434.30799999999999</v>
      </c>
      <c r="P58" s="236">
        <v>52.48</v>
      </c>
      <c r="Q58" s="236">
        <v>384.25700000000001</v>
      </c>
      <c r="R58" s="236">
        <v>192.83600000000001</v>
      </c>
      <c r="S58" s="236">
        <v>319.22500000000002</v>
      </c>
      <c r="T58" s="236">
        <v>47.872</v>
      </c>
      <c r="U58" s="236">
        <v>178.483</v>
      </c>
      <c r="V58" s="236">
        <v>24.803999999999998</v>
      </c>
      <c r="W58" s="236">
        <v>96.423000000000002</v>
      </c>
      <c r="X58" s="236">
        <v>119.623</v>
      </c>
      <c r="Y58" s="236">
        <v>397.99900000000002</v>
      </c>
      <c r="Z58" s="236">
        <v>61.603000000000002</v>
      </c>
      <c r="AA58" s="236">
        <v>147.423</v>
      </c>
      <c r="AB58" s="236">
        <v>346.31200000000001</v>
      </c>
      <c r="AC58" s="236">
        <v>161.02500000000001</v>
      </c>
      <c r="AD58" s="236">
        <v>210.57</v>
      </c>
      <c r="AE58" s="237">
        <v>245.566</v>
      </c>
      <c r="AF58" s="236">
        <v>61.551000000000002</v>
      </c>
      <c r="AG58" s="236">
        <v>76.805999999999997</v>
      </c>
      <c r="AH58" s="236">
        <v>172.625</v>
      </c>
      <c r="AI58" s="211">
        <v>211.102</v>
      </c>
      <c r="AJ58" s="211">
        <v>117.24299999999999</v>
      </c>
      <c r="AK58" s="211">
        <v>278.19799999999998</v>
      </c>
      <c r="AL58" s="211">
        <v>400.07</v>
      </c>
      <c r="AM58" s="211">
        <v>311.21100000000001</v>
      </c>
    </row>
    <row r="59" spans="1:1005" ht="15" x14ac:dyDescent="0.25">
      <c r="A59" s="188">
        <v>45108</v>
      </c>
      <c r="B59" s="164"/>
      <c r="C59" s="164"/>
      <c r="D59" s="164">
        <v>65.989999999999995</v>
      </c>
      <c r="E59" s="236">
        <v>113.393</v>
      </c>
      <c r="F59" s="236">
        <v>157.90899999999999</v>
      </c>
      <c r="G59" s="236">
        <v>69.697000000000003</v>
      </c>
      <c r="H59" s="236">
        <v>43.457999999999998</v>
      </c>
      <c r="I59" s="236">
        <v>22.311</v>
      </c>
      <c r="J59" s="236">
        <v>58.363999999999997</v>
      </c>
      <c r="K59" s="236">
        <v>97.594999999999999</v>
      </c>
      <c r="L59" s="236">
        <v>44.593000000000004</v>
      </c>
      <c r="M59" s="236">
        <v>87.045000000000002</v>
      </c>
      <c r="N59" s="236">
        <v>25.577000000000002</v>
      </c>
      <c r="O59" s="236">
        <v>255.703</v>
      </c>
      <c r="P59" s="236">
        <v>10.272</v>
      </c>
      <c r="Q59" s="236">
        <v>74.683999999999997</v>
      </c>
      <c r="R59" s="236">
        <v>62.616</v>
      </c>
      <c r="S59" s="236">
        <v>143.714</v>
      </c>
      <c r="T59" s="236">
        <v>0</v>
      </c>
      <c r="U59" s="236">
        <v>22.466999999999999</v>
      </c>
      <c r="V59" s="236">
        <v>17.553999999999998</v>
      </c>
      <c r="W59" s="236">
        <v>3.5590000000000002</v>
      </c>
      <c r="X59" s="236">
        <v>16.780999999999999</v>
      </c>
      <c r="Y59" s="236">
        <v>102.73099999999999</v>
      </c>
      <c r="Z59" s="236">
        <v>27.33</v>
      </c>
      <c r="AA59" s="236">
        <v>22.646999999999998</v>
      </c>
      <c r="AB59" s="236">
        <v>74.721999999999994</v>
      </c>
      <c r="AC59" s="236">
        <v>25.725000000000001</v>
      </c>
      <c r="AD59" s="236">
        <v>30.843</v>
      </c>
      <c r="AE59" s="237">
        <v>46.527999999999999</v>
      </c>
      <c r="AF59" s="236">
        <v>11.683</v>
      </c>
      <c r="AG59" s="236">
        <v>31.82</v>
      </c>
      <c r="AH59" s="236">
        <v>17.975000000000001</v>
      </c>
      <c r="AI59" s="211">
        <v>37.387</v>
      </c>
      <c r="AJ59" s="211">
        <v>38.225000000000001</v>
      </c>
      <c r="AK59" s="211">
        <v>100.956</v>
      </c>
      <c r="AL59" s="211">
        <v>187.624</v>
      </c>
      <c r="AM59" s="211">
        <v>75.688999999999993</v>
      </c>
    </row>
    <row r="60" spans="1:1005" ht="15" x14ac:dyDescent="0.25">
      <c r="A60" s="188">
        <v>45139</v>
      </c>
      <c r="B60" s="164"/>
      <c r="C60" s="164"/>
      <c r="D60" s="164">
        <v>45.09</v>
      </c>
      <c r="E60" s="236">
        <v>41.529000000000003</v>
      </c>
      <c r="F60" s="236">
        <v>35.11</v>
      </c>
      <c r="G60" s="236">
        <v>36.430999999999997</v>
      </c>
      <c r="H60" s="236">
        <v>56.558999999999997</v>
      </c>
      <c r="I60" s="236">
        <v>27.096</v>
      </c>
      <c r="J60" s="236">
        <v>35.793999999999997</v>
      </c>
      <c r="K60" s="236">
        <v>39.927</v>
      </c>
      <c r="L60" s="236">
        <v>52.725999999999999</v>
      </c>
      <c r="M60" s="236">
        <v>76.037999999999997</v>
      </c>
      <c r="N60" s="236">
        <v>20.395</v>
      </c>
      <c r="O60" s="236">
        <v>73.216999999999999</v>
      </c>
      <c r="P60" s="236">
        <v>3.6560000000000001</v>
      </c>
      <c r="Q60" s="236">
        <v>62.927</v>
      </c>
      <c r="R60" s="236">
        <v>26.648</v>
      </c>
      <c r="S60" s="236">
        <v>123.696</v>
      </c>
      <c r="T60" s="236">
        <v>1.8160000000000001</v>
      </c>
      <c r="U60" s="236">
        <v>40.387</v>
      </c>
      <c r="V60" s="236">
        <v>16.047000000000001</v>
      </c>
      <c r="W60" s="236">
        <v>21.654</v>
      </c>
      <c r="X60" s="236">
        <v>5.0039999999999996</v>
      </c>
      <c r="Y60" s="236">
        <v>34.481000000000002</v>
      </c>
      <c r="Z60" s="236">
        <v>37.136000000000003</v>
      </c>
      <c r="AA60" s="236">
        <v>39.381999999999998</v>
      </c>
      <c r="AB60" s="236">
        <v>31.006</v>
      </c>
      <c r="AC60" s="236">
        <v>6.06</v>
      </c>
      <c r="AD60" s="236">
        <v>37.404000000000003</v>
      </c>
      <c r="AE60" s="237">
        <v>15.43</v>
      </c>
      <c r="AF60" s="236">
        <v>17.844000000000001</v>
      </c>
      <c r="AG60" s="236">
        <v>31.279</v>
      </c>
      <c r="AH60" s="236">
        <v>12.305999999999999</v>
      </c>
      <c r="AI60" s="211">
        <v>8.3580000000000005</v>
      </c>
      <c r="AJ60" s="211">
        <v>26.175000000000001</v>
      </c>
      <c r="AK60" s="211">
        <v>64.501999999999995</v>
      </c>
      <c r="AL60" s="211">
        <v>54.905999999999999</v>
      </c>
      <c r="AM60" s="211">
        <v>64.649000000000001</v>
      </c>
    </row>
    <row r="61" spans="1:1005" ht="15" x14ac:dyDescent="0.25">
      <c r="A61" s="188">
        <v>45170</v>
      </c>
      <c r="B61" s="164"/>
      <c r="C61" s="164"/>
      <c r="D61" s="164">
        <v>43.19</v>
      </c>
      <c r="E61" s="236">
        <v>74.81</v>
      </c>
      <c r="F61" s="236">
        <v>57.469000000000001</v>
      </c>
      <c r="G61" s="236">
        <v>19.138999999999999</v>
      </c>
      <c r="H61" s="236">
        <v>37.14</v>
      </c>
      <c r="I61" s="236">
        <v>18.352</v>
      </c>
      <c r="J61" s="236">
        <v>29.577000000000002</v>
      </c>
      <c r="K61" s="236">
        <v>69.177999999999997</v>
      </c>
      <c r="L61" s="236">
        <v>39.771000000000001</v>
      </c>
      <c r="M61" s="236">
        <v>76.322000000000003</v>
      </c>
      <c r="N61" s="236">
        <v>41.759</v>
      </c>
      <c r="O61" s="236">
        <v>37.845999999999997</v>
      </c>
      <c r="P61" s="236">
        <v>26.382000000000001</v>
      </c>
      <c r="Q61" s="236">
        <v>91.980999999999995</v>
      </c>
      <c r="R61" s="236">
        <v>15.332000000000001</v>
      </c>
      <c r="S61" s="236">
        <v>77.155000000000001</v>
      </c>
      <c r="T61" s="236">
        <v>8.6969999999999992</v>
      </c>
      <c r="U61" s="236">
        <v>11.365</v>
      </c>
      <c r="V61" s="236">
        <v>23.806000000000001</v>
      </c>
      <c r="W61" s="236">
        <v>43.438000000000002</v>
      </c>
      <c r="X61" s="236">
        <v>34.451000000000001</v>
      </c>
      <c r="Y61" s="236">
        <v>28.254999999999999</v>
      </c>
      <c r="Z61" s="236">
        <v>36.274000000000001</v>
      </c>
      <c r="AA61" s="236">
        <v>29.963999999999999</v>
      </c>
      <c r="AB61" s="236">
        <v>35.363</v>
      </c>
      <c r="AC61" s="236">
        <v>10.867000000000001</v>
      </c>
      <c r="AD61" s="236">
        <v>42.255000000000003</v>
      </c>
      <c r="AE61" s="237">
        <v>15.145</v>
      </c>
      <c r="AF61" s="236">
        <v>20.341000000000001</v>
      </c>
      <c r="AG61" s="236">
        <v>78.227999999999994</v>
      </c>
      <c r="AH61" s="236">
        <v>14.792</v>
      </c>
      <c r="AI61" s="211">
        <v>9.843</v>
      </c>
      <c r="AJ61" s="211">
        <v>26.872</v>
      </c>
      <c r="AK61" s="211">
        <v>82.620999999999995</v>
      </c>
      <c r="AL61" s="211">
        <v>17.114000000000001</v>
      </c>
      <c r="AM61" s="211">
        <v>42.963999999999999</v>
      </c>
    </row>
    <row r="62" spans="1:1005" ht="15" x14ac:dyDescent="0.25">
      <c r="A62" s="188">
        <v>45200</v>
      </c>
      <c r="B62" s="164"/>
      <c r="C62" s="164"/>
      <c r="D62" s="164">
        <v>46.89</v>
      </c>
      <c r="E62" s="236">
        <v>110.76600000000001</v>
      </c>
      <c r="F62" s="236">
        <v>89.712000000000003</v>
      </c>
      <c r="G62" s="236">
        <v>20.733000000000001</v>
      </c>
      <c r="H62" s="236">
        <v>33.872999999999998</v>
      </c>
      <c r="I62" s="236">
        <v>34.966000000000001</v>
      </c>
      <c r="J62" s="236">
        <v>50.070999999999998</v>
      </c>
      <c r="K62" s="236">
        <v>22.771000000000001</v>
      </c>
      <c r="L62" s="236">
        <v>20.085999999999999</v>
      </c>
      <c r="M62" s="236">
        <v>33.197000000000003</v>
      </c>
      <c r="N62" s="236">
        <v>31.748000000000001</v>
      </c>
      <c r="O62" s="236">
        <v>35.436999999999998</v>
      </c>
      <c r="P62" s="236">
        <v>29.931999999999999</v>
      </c>
      <c r="Q62" s="236">
        <v>81.171999999999997</v>
      </c>
      <c r="R62" s="236">
        <v>45.823999999999998</v>
      </c>
      <c r="S62" s="236">
        <v>27.495999999999999</v>
      </c>
      <c r="T62" s="236">
        <v>31.899000000000001</v>
      </c>
      <c r="U62" s="236">
        <v>15.023</v>
      </c>
      <c r="V62" s="236">
        <v>22.797000000000001</v>
      </c>
      <c r="W62" s="236">
        <v>19.597999999999999</v>
      </c>
      <c r="X62" s="236">
        <v>44.561999999999998</v>
      </c>
      <c r="Y62" s="236">
        <v>75.435000000000002</v>
      </c>
      <c r="Z62" s="236">
        <v>127.014</v>
      </c>
      <c r="AA62" s="236">
        <v>39.731999999999999</v>
      </c>
      <c r="AB62" s="236">
        <v>28.515999999999998</v>
      </c>
      <c r="AC62" s="236">
        <v>23.495999999999999</v>
      </c>
      <c r="AD62" s="236">
        <v>32.582999999999998</v>
      </c>
      <c r="AE62" s="237">
        <v>57.112000000000002</v>
      </c>
      <c r="AF62" s="236">
        <v>16.100999999999999</v>
      </c>
      <c r="AG62" s="236">
        <v>42.825000000000003</v>
      </c>
      <c r="AH62" s="236">
        <v>43.526000000000003</v>
      </c>
      <c r="AI62" s="211">
        <v>13.053000000000001</v>
      </c>
      <c r="AJ62" s="211">
        <v>63.664999999999999</v>
      </c>
      <c r="AK62" s="211">
        <v>47.231999999999999</v>
      </c>
      <c r="AL62" s="211">
        <v>54.521999999999998</v>
      </c>
      <c r="AM62" s="211">
        <v>70.623999999999995</v>
      </c>
    </row>
    <row r="63" spans="1:1005" ht="15" x14ac:dyDescent="0.25">
      <c r="A63" s="188">
        <v>45231</v>
      </c>
      <c r="B63" s="164"/>
      <c r="C63" s="164"/>
      <c r="D63" s="164">
        <v>33.51</v>
      </c>
      <c r="E63" s="236">
        <v>53.927999999999997</v>
      </c>
      <c r="F63" s="236">
        <v>73.863</v>
      </c>
      <c r="G63" s="236">
        <v>49.183</v>
      </c>
      <c r="H63" s="236">
        <v>29.236999999999998</v>
      </c>
      <c r="I63" s="236">
        <v>22.478999999999999</v>
      </c>
      <c r="J63" s="236">
        <v>40.518000000000001</v>
      </c>
      <c r="K63" s="236">
        <v>37.999000000000002</v>
      </c>
      <c r="L63" s="236">
        <v>27.053000000000001</v>
      </c>
      <c r="M63" s="236">
        <v>32.988999999999997</v>
      </c>
      <c r="N63" s="236">
        <v>46.16</v>
      </c>
      <c r="O63" s="236">
        <v>28.245000000000001</v>
      </c>
      <c r="P63" s="236">
        <v>31.138999999999999</v>
      </c>
      <c r="Q63" s="236">
        <v>42.866999999999997</v>
      </c>
      <c r="R63" s="236">
        <v>63.44</v>
      </c>
      <c r="S63" s="236">
        <v>23.919</v>
      </c>
      <c r="T63" s="236">
        <v>27.931999999999999</v>
      </c>
      <c r="U63" s="236">
        <v>21.19</v>
      </c>
      <c r="V63" s="236">
        <v>25.077000000000002</v>
      </c>
      <c r="W63" s="236">
        <v>23.164000000000001</v>
      </c>
      <c r="X63" s="236">
        <v>41.771000000000001</v>
      </c>
      <c r="Y63" s="236">
        <v>39.25</v>
      </c>
      <c r="Z63" s="236">
        <v>47.368000000000002</v>
      </c>
      <c r="AA63" s="236">
        <v>22.456</v>
      </c>
      <c r="AB63" s="236">
        <v>31.724</v>
      </c>
      <c r="AC63" s="236">
        <v>23.946999999999999</v>
      </c>
      <c r="AD63" s="236">
        <v>25.838000000000001</v>
      </c>
      <c r="AE63" s="237">
        <v>32.371000000000002</v>
      </c>
      <c r="AF63" s="236">
        <v>16.132000000000001</v>
      </c>
      <c r="AG63" s="236">
        <v>28.63</v>
      </c>
      <c r="AH63" s="236">
        <v>24.616</v>
      </c>
      <c r="AI63" s="211">
        <v>21.227</v>
      </c>
      <c r="AJ63" s="211">
        <v>31.574999999999999</v>
      </c>
      <c r="AK63" s="211">
        <v>38.338999999999999</v>
      </c>
      <c r="AL63" s="211">
        <v>30.809000000000001</v>
      </c>
      <c r="AM63" s="211">
        <v>41.304000000000002</v>
      </c>
    </row>
    <row r="64" spans="1:1005" ht="15" x14ac:dyDescent="0.25">
      <c r="A64" s="188"/>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8"/>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8"/>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8"/>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8"/>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8"/>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8"/>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8"/>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8"/>
      <c r="B72" s="164"/>
      <c r="C72" s="164"/>
      <c r="D72" s="164"/>
      <c r="ALQ72" s="211" t="e">
        <v>#N/A</v>
      </c>
    </row>
    <row r="73" spans="1:1005" ht="15" x14ac:dyDescent="0.25">
      <c r="A73" s="188"/>
      <c r="B73" s="164"/>
      <c r="C73" s="164"/>
      <c r="D73" s="164"/>
    </row>
    <row r="74" spans="1:1005" ht="15" x14ac:dyDescent="0.25">
      <c r="A74" s="188"/>
      <c r="B74" s="164"/>
      <c r="C74" s="164"/>
      <c r="D74" s="164"/>
    </row>
    <row r="75" spans="1:1005" ht="15" x14ac:dyDescent="0.25">
      <c r="A75" s="188"/>
      <c r="B75" s="164"/>
      <c r="C75" s="164"/>
      <c r="D75" s="164"/>
    </row>
    <row r="76" spans="1:1005" ht="15" x14ac:dyDescent="0.25">
      <c r="A76" s="188"/>
      <c r="B76" s="164"/>
      <c r="C76" s="164"/>
      <c r="D76" s="164"/>
    </row>
    <row r="77" spans="1:1005" ht="15" x14ac:dyDescent="0.25">
      <c r="A77" s="188"/>
      <c r="B77" s="164"/>
      <c r="C77" s="164"/>
      <c r="D77" s="164"/>
    </row>
    <row r="78" spans="1:1005" ht="15" x14ac:dyDescent="0.25">
      <c r="A78" s="188"/>
      <c r="B78" s="164"/>
      <c r="C78" s="164"/>
      <c r="D78" s="164"/>
    </row>
    <row r="79" spans="1:1005" ht="15" x14ac:dyDescent="0.25">
      <c r="A79" s="188"/>
      <c r="B79" s="164"/>
      <c r="C79" s="164"/>
      <c r="D79" s="164"/>
    </row>
    <row r="80" spans="1:1005" ht="15" x14ac:dyDescent="0.25">
      <c r="A80" s="188"/>
      <c r="B80" s="164"/>
      <c r="C80" s="164"/>
      <c r="D80" s="164"/>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BC80BD"/>
  </sheetPr>
  <dimension ref="A1:ALQ80"/>
  <sheetViews>
    <sheetView topLeftCell="A4" zoomScaleNormal="100" workbookViewId="0">
      <selection activeCell="D4" sqref="D4"/>
    </sheetView>
  </sheetViews>
  <sheetFormatPr defaultColWidth="18.7109375" defaultRowHeight="12.75" customHeight="1" x14ac:dyDescent="0.25"/>
  <cols>
    <col min="1" max="4" width="7.5703125" style="206" customWidth="1"/>
    <col min="5" max="12" width="7" style="211" customWidth="1"/>
    <col min="13" max="13" width="8" style="211" customWidth="1"/>
    <col min="14" max="30" width="7" style="211" customWidth="1"/>
    <col min="31" max="31" width="8.42578125" style="238" customWidth="1"/>
    <col min="32" max="54" width="8.85546875" style="211" customWidth="1"/>
    <col min="55" max="16384" width="18.7109375" style="211"/>
  </cols>
  <sheetData>
    <row r="1" spans="1:54" ht="15" x14ac:dyDescent="0.25">
      <c r="A1" s="30"/>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260"/>
      <c r="AJ1" s="260"/>
      <c r="AK1" s="260"/>
      <c r="AL1" s="260"/>
      <c r="AM1" s="260"/>
    </row>
    <row r="2" spans="1:54" s="206" customFormat="1" ht="15" x14ac:dyDescent="0.25">
      <c r="A2" s="30"/>
      <c r="B2" s="204" t="s">
        <v>53</v>
      </c>
      <c r="C2" s="204" t="s">
        <v>54</v>
      </c>
      <c r="D2" s="204" t="s">
        <v>55</v>
      </c>
      <c r="E2" s="204">
        <v>1981</v>
      </c>
      <c r="F2" s="204">
        <v>1982</v>
      </c>
      <c r="G2" s="204">
        <v>1983</v>
      </c>
      <c r="H2" s="204">
        <v>1984</v>
      </c>
      <c r="I2" s="204">
        <v>1985</v>
      </c>
      <c r="J2" s="204">
        <v>1986</v>
      </c>
      <c r="K2" s="204">
        <v>1987</v>
      </c>
      <c r="L2" s="204">
        <v>1988</v>
      </c>
      <c r="M2" s="204">
        <v>1989</v>
      </c>
      <c r="N2" s="204">
        <v>1990</v>
      </c>
      <c r="O2" s="204">
        <v>1991</v>
      </c>
      <c r="P2" s="204">
        <v>1992</v>
      </c>
      <c r="Q2" s="204">
        <v>1993</v>
      </c>
      <c r="R2" s="204">
        <v>1994</v>
      </c>
      <c r="S2" s="204">
        <v>1995</v>
      </c>
      <c r="T2" s="204">
        <v>1996</v>
      </c>
      <c r="U2" s="204">
        <v>1997</v>
      </c>
      <c r="V2" s="204">
        <v>1998</v>
      </c>
      <c r="W2" s="204">
        <v>1999</v>
      </c>
      <c r="X2" s="204">
        <v>2000</v>
      </c>
      <c r="Y2" s="204">
        <v>2001</v>
      </c>
      <c r="Z2" s="204">
        <v>2002</v>
      </c>
      <c r="AA2" s="204">
        <v>2003</v>
      </c>
      <c r="AB2" s="204">
        <v>2004</v>
      </c>
      <c r="AC2" s="204">
        <v>2005</v>
      </c>
      <c r="AD2" s="204">
        <v>2006</v>
      </c>
      <c r="AE2" s="222">
        <v>2007</v>
      </c>
      <c r="AF2" s="204">
        <v>2008</v>
      </c>
      <c r="AG2" s="204">
        <v>2009</v>
      </c>
      <c r="AH2" s="204">
        <v>2010</v>
      </c>
      <c r="AI2" s="260">
        <v>2011</v>
      </c>
      <c r="AJ2" s="260">
        <v>2012</v>
      </c>
      <c r="AK2" s="260">
        <v>2013</v>
      </c>
      <c r="AL2" s="260">
        <v>2014</v>
      </c>
      <c r="AM2" s="260">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1"/>
      <c r="B3" s="32" t="s">
        <v>71</v>
      </c>
      <c r="C3" s="32" t="s">
        <v>72</v>
      </c>
      <c r="D3" s="32" t="s">
        <v>73</v>
      </c>
      <c r="E3" s="32" t="s">
        <v>74</v>
      </c>
      <c r="F3" s="32" t="s">
        <v>75</v>
      </c>
      <c r="G3" s="32" t="s">
        <v>76</v>
      </c>
      <c r="H3" s="32" t="s">
        <v>77</v>
      </c>
      <c r="I3" s="32" t="s">
        <v>78</v>
      </c>
      <c r="J3" s="32" t="s">
        <v>79</v>
      </c>
      <c r="K3" s="32" t="s">
        <v>80</v>
      </c>
      <c r="L3" s="32" t="s">
        <v>81</v>
      </c>
      <c r="M3" s="32" t="s">
        <v>82</v>
      </c>
      <c r="N3" s="32" t="s">
        <v>83</v>
      </c>
      <c r="O3" s="32" t="s">
        <v>84</v>
      </c>
      <c r="P3" s="32" t="s">
        <v>85</v>
      </c>
      <c r="Q3" s="32" t="s">
        <v>86</v>
      </c>
      <c r="R3" s="32" t="s">
        <v>87</v>
      </c>
      <c r="S3" s="32" t="s">
        <v>88</v>
      </c>
      <c r="T3" s="32" t="s">
        <v>89</v>
      </c>
      <c r="U3" s="32" t="s">
        <v>90</v>
      </c>
      <c r="V3" s="32" t="s">
        <v>91</v>
      </c>
      <c r="W3" s="32" t="s">
        <v>92</v>
      </c>
      <c r="X3" s="32" t="s">
        <v>93</v>
      </c>
      <c r="Y3" s="32" t="s">
        <v>94</v>
      </c>
      <c r="Z3" s="32" t="s">
        <v>95</v>
      </c>
      <c r="AA3" s="32" t="s">
        <v>96</v>
      </c>
      <c r="AB3" s="32" t="s">
        <v>97</v>
      </c>
      <c r="AC3" s="32" t="s">
        <v>98</v>
      </c>
      <c r="AD3" s="32" t="s">
        <v>99</v>
      </c>
      <c r="AE3" s="32" t="s">
        <v>100</v>
      </c>
      <c r="AF3" s="32" t="s">
        <v>101</v>
      </c>
      <c r="AG3" s="32" t="s">
        <v>102</v>
      </c>
      <c r="AH3" s="32" t="s">
        <v>103</v>
      </c>
      <c r="AI3" s="32" t="s">
        <v>163</v>
      </c>
      <c r="AJ3" s="32" t="s">
        <v>168</v>
      </c>
      <c r="AK3" s="32" t="s">
        <v>169</v>
      </c>
      <c r="AL3" s="32" t="s">
        <v>170</v>
      </c>
      <c r="AM3" s="32"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5" x14ac:dyDescent="0.25">
      <c r="A4" s="189">
        <v>43435</v>
      </c>
      <c r="B4" s="165"/>
      <c r="C4" s="165"/>
      <c r="D4" s="217">
        <v>3</v>
      </c>
      <c r="E4" s="217">
        <v>3</v>
      </c>
      <c r="F4" s="217">
        <v>3</v>
      </c>
      <c r="G4" s="217">
        <v>3</v>
      </c>
      <c r="H4" s="236">
        <v>3</v>
      </c>
      <c r="I4" s="236">
        <v>3</v>
      </c>
      <c r="J4" s="236">
        <v>3</v>
      </c>
      <c r="K4" s="236">
        <v>3</v>
      </c>
      <c r="L4" s="236">
        <v>3.0009999999999999</v>
      </c>
      <c r="M4" s="236">
        <v>3</v>
      </c>
      <c r="N4" s="236">
        <v>3.0009999999999999</v>
      </c>
      <c r="O4" s="236">
        <v>3</v>
      </c>
      <c r="P4" s="236">
        <v>3</v>
      </c>
      <c r="Q4" s="236">
        <v>3</v>
      </c>
      <c r="R4" s="236">
        <v>3.0009999999999999</v>
      </c>
      <c r="S4" s="236">
        <v>3</v>
      </c>
      <c r="T4" s="236">
        <v>3</v>
      </c>
      <c r="U4" s="236">
        <v>3</v>
      </c>
      <c r="V4" s="236">
        <v>3</v>
      </c>
      <c r="W4" s="236">
        <v>3</v>
      </c>
      <c r="X4" s="236">
        <v>3</v>
      </c>
      <c r="Y4" s="236">
        <v>3</v>
      </c>
      <c r="Z4" s="236">
        <v>3</v>
      </c>
      <c r="AA4" s="236">
        <v>3</v>
      </c>
      <c r="AB4" s="236">
        <v>3</v>
      </c>
      <c r="AC4" s="236">
        <v>3</v>
      </c>
      <c r="AD4" s="236">
        <v>3</v>
      </c>
      <c r="AE4" s="236">
        <v>3</v>
      </c>
      <c r="AF4" s="236">
        <v>3</v>
      </c>
      <c r="AG4" s="236">
        <v>3</v>
      </c>
      <c r="AH4" s="237">
        <v>3</v>
      </c>
      <c r="AI4" s="211">
        <v>3</v>
      </c>
      <c r="AJ4" s="211">
        <v>3</v>
      </c>
      <c r="AK4" s="211">
        <v>3</v>
      </c>
      <c r="AL4" s="211">
        <v>3</v>
      </c>
      <c r="AM4" s="211">
        <v>3</v>
      </c>
    </row>
    <row r="5" spans="1:54" ht="15" x14ac:dyDescent="0.25">
      <c r="A5" s="189">
        <v>43466</v>
      </c>
      <c r="B5" s="165"/>
      <c r="C5" s="165"/>
      <c r="D5" s="217">
        <v>3</v>
      </c>
      <c r="E5" s="217">
        <v>3.0760000000000001</v>
      </c>
      <c r="F5" s="217">
        <v>3</v>
      </c>
      <c r="G5" s="217">
        <v>3.0009999999999999</v>
      </c>
      <c r="H5" s="236">
        <v>3</v>
      </c>
      <c r="I5" s="236">
        <v>3</v>
      </c>
      <c r="J5" s="236">
        <v>3</v>
      </c>
      <c r="K5" s="236">
        <v>3</v>
      </c>
      <c r="L5" s="236">
        <v>3.0009999999999999</v>
      </c>
      <c r="M5" s="236">
        <v>3</v>
      </c>
      <c r="N5" s="236">
        <v>3.0009999999999999</v>
      </c>
      <c r="O5" s="236">
        <v>3.0009999999999999</v>
      </c>
      <c r="P5" s="236">
        <v>3</v>
      </c>
      <c r="Q5" s="236">
        <v>3.0009999999999999</v>
      </c>
      <c r="R5" s="236">
        <v>3.0009999999999999</v>
      </c>
      <c r="S5" s="236">
        <v>3</v>
      </c>
      <c r="T5" s="236">
        <v>3</v>
      </c>
      <c r="U5" s="236">
        <v>3</v>
      </c>
      <c r="V5" s="236">
        <v>3</v>
      </c>
      <c r="W5" s="236">
        <v>3.0009999999999999</v>
      </c>
      <c r="X5" s="236">
        <v>3.0009999999999999</v>
      </c>
      <c r="Y5" s="236">
        <v>3</v>
      </c>
      <c r="Z5" s="236">
        <v>3.0009999999999999</v>
      </c>
      <c r="AA5" s="236">
        <v>3</v>
      </c>
      <c r="AB5" s="236">
        <v>3</v>
      </c>
      <c r="AC5" s="236">
        <v>3</v>
      </c>
      <c r="AD5" s="236">
        <v>3</v>
      </c>
      <c r="AE5" s="236">
        <v>3.0009999999999999</v>
      </c>
      <c r="AF5" s="236">
        <v>3</v>
      </c>
      <c r="AG5" s="236">
        <v>3</v>
      </c>
      <c r="AH5" s="237">
        <v>3</v>
      </c>
      <c r="AI5" s="211">
        <v>3</v>
      </c>
      <c r="AJ5" s="211">
        <v>3</v>
      </c>
      <c r="AK5" s="211">
        <v>3</v>
      </c>
      <c r="AL5" s="211">
        <v>3</v>
      </c>
      <c r="AM5" s="211">
        <v>3</v>
      </c>
    </row>
    <row r="6" spans="1:54" ht="15" x14ac:dyDescent="0.25">
      <c r="A6" s="189">
        <v>43497</v>
      </c>
      <c r="B6" s="165"/>
      <c r="C6" s="165"/>
      <c r="D6" s="217">
        <v>2.5</v>
      </c>
      <c r="E6" s="217">
        <v>2.7290000000000001</v>
      </c>
      <c r="F6" s="217">
        <v>2.5</v>
      </c>
      <c r="G6" s="217">
        <v>2.5</v>
      </c>
      <c r="H6" s="236">
        <v>2.5</v>
      </c>
      <c r="I6" s="236">
        <v>2.5</v>
      </c>
      <c r="J6" s="236">
        <v>2.5</v>
      </c>
      <c r="K6" s="236">
        <v>2.5</v>
      </c>
      <c r="L6" s="236">
        <v>2.5</v>
      </c>
      <c r="M6" s="236">
        <v>2.5</v>
      </c>
      <c r="N6" s="236">
        <v>2.5</v>
      </c>
      <c r="O6" s="236">
        <v>2.5</v>
      </c>
      <c r="P6" s="236">
        <v>2.4990000000000001</v>
      </c>
      <c r="Q6" s="236">
        <v>2.5</v>
      </c>
      <c r="R6" s="236">
        <v>2.5</v>
      </c>
      <c r="S6" s="236">
        <v>2.5</v>
      </c>
      <c r="T6" s="236">
        <v>2.5</v>
      </c>
      <c r="U6" s="236">
        <v>2.5</v>
      </c>
      <c r="V6" s="236">
        <v>2.5</v>
      </c>
      <c r="W6" s="236">
        <v>2.5</v>
      </c>
      <c r="X6" s="236">
        <v>2.5</v>
      </c>
      <c r="Y6" s="236">
        <v>2.5</v>
      </c>
      <c r="Z6" s="236">
        <v>2.5</v>
      </c>
      <c r="AA6" s="236">
        <v>2.5</v>
      </c>
      <c r="AB6" s="236">
        <v>2.5</v>
      </c>
      <c r="AC6" s="236">
        <v>2.5</v>
      </c>
      <c r="AD6" s="236">
        <v>2.5</v>
      </c>
      <c r="AE6" s="236">
        <v>2.5</v>
      </c>
      <c r="AF6" s="236">
        <v>2.5</v>
      </c>
      <c r="AG6" s="236">
        <v>2.5</v>
      </c>
      <c r="AH6" s="237">
        <v>2.5</v>
      </c>
      <c r="AI6" s="211">
        <v>2.5</v>
      </c>
      <c r="AJ6" s="211">
        <v>2.5</v>
      </c>
      <c r="AK6" s="211">
        <v>2.5</v>
      </c>
      <c r="AL6" s="211">
        <v>2.5</v>
      </c>
      <c r="AM6" s="211">
        <v>2.5640000000000001</v>
      </c>
    </row>
    <row r="7" spans="1:54" ht="15" x14ac:dyDescent="0.25">
      <c r="A7" s="189">
        <v>43525</v>
      </c>
      <c r="B7" s="165"/>
      <c r="C7" s="165"/>
      <c r="D7" s="217">
        <v>2.5</v>
      </c>
      <c r="E7" s="217">
        <v>2.766</v>
      </c>
      <c r="F7" s="217">
        <v>2.3029999999999999</v>
      </c>
      <c r="G7" s="217">
        <v>3.0249999999999999</v>
      </c>
      <c r="H7" s="236">
        <v>2.2919999999999998</v>
      </c>
      <c r="I7" s="236">
        <v>2.488</v>
      </c>
      <c r="J7" s="236">
        <v>3.0390000000000001</v>
      </c>
      <c r="K7" s="236">
        <v>2.4020000000000001</v>
      </c>
      <c r="L7" s="236">
        <v>2.3159999999999998</v>
      </c>
      <c r="M7" s="236">
        <v>2.99</v>
      </c>
      <c r="N7" s="236">
        <v>3.1749999999999998</v>
      </c>
      <c r="O7" s="236">
        <v>2.476</v>
      </c>
      <c r="P7" s="236">
        <v>2.5</v>
      </c>
      <c r="Q7" s="236">
        <v>2.56</v>
      </c>
      <c r="R7" s="236">
        <v>2.7240000000000002</v>
      </c>
      <c r="S7" s="236">
        <v>3.0619999999999998</v>
      </c>
      <c r="T7" s="236">
        <v>2.2930000000000001</v>
      </c>
      <c r="U7" s="236">
        <v>2.617</v>
      </c>
      <c r="V7" s="236">
        <v>2.5920000000000001</v>
      </c>
      <c r="W7" s="236">
        <v>2.9079999999999999</v>
      </c>
      <c r="X7" s="236">
        <v>2.3149999999999999</v>
      </c>
      <c r="Y7" s="236">
        <v>2.4780000000000002</v>
      </c>
      <c r="Z7" s="236">
        <v>2.3180000000000001</v>
      </c>
      <c r="AA7" s="236">
        <v>2.5910000000000002</v>
      </c>
      <c r="AB7" s="236">
        <v>3.9540000000000002</v>
      </c>
      <c r="AC7" s="236">
        <v>2.2930000000000001</v>
      </c>
      <c r="AD7" s="236">
        <v>2.2930000000000001</v>
      </c>
      <c r="AE7" s="236">
        <v>4.2169999999999996</v>
      </c>
      <c r="AF7" s="236">
        <v>2.2930000000000001</v>
      </c>
      <c r="AG7" s="236">
        <v>2.722</v>
      </c>
      <c r="AH7" s="237">
        <v>2.2930000000000001</v>
      </c>
      <c r="AI7" s="211">
        <v>2.3969999999999998</v>
      </c>
      <c r="AJ7" s="211">
        <v>3.2810000000000001</v>
      </c>
      <c r="AK7" s="211">
        <v>2.2930000000000001</v>
      </c>
      <c r="AL7" s="211">
        <v>2.2930000000000001</v>
      </c>
      <c r="AM7" s="211">
        <v>3.6269999999999998</v>
      </c>
    </row>
    <row r="8" spans="1:54" ht="15" x14ac:dyDescent="0.25">
      <c r="A8" s="189">
        <v>43556</v>
      </c>
      <c r="B8" s="165"/>
      <c r="C8" s="165"/>
      <c r="D8" s="217">
        <v>4</v>
      </c>
      <c r="E8" s="217">
        <v>6.6970000000000001</v>
      </c>
      <c r="F8" s="217">
        <v>2.6150000000000002</v>
      </c>
      <c r="G8" s="217">
        <v>2.5659999999999998</v>
      </c>
      <c r="H8" s="236">
        <v>1.948</v>
      </c>
      <c r="I8" s="236">
        <v>4.641</v>
      </c>
      <c r="J8" s="236">
        <v>6.3109999999999999</v>
      </c>
      <c r="K8" s="236">
        <v>4.0060000000000002</v>
      </c>
      <c r="L8" s="236">
        <v>4</v>
      </c>
      <c r="M8" s="236">
        <v>7.2549999999999999</v>
      </c>
      <c r="N8" s="236">
        <v>6.9909999999999997</v>
      </c>
      <c r="O8" s="236">
        <v>3.1890000000000001</v>
      </c>
      <c r="P8" s="236">
        <v>6.16</v>
      </c>
      <c r="Q8" s="236">
        <v>4.2949999999999999</v>
      </c>
      <c r="R8" s="236">
        <v>4.2869999999999999</v>
      </c>
      <c r="S8" s="236">
        <v>3.2309999999999999</v>
      </c>
      <c r="T8" s="236">
        <v>3.6080000000000001</v>
      </c>
      <c r="U8" s="236">
        <v>3.129</v>
      </c>
      <c r="V8" s="236">
        <v>2.9729999999999999</v>
      </c>
      <c r="W8" s="236">
        <v>3.5310000000000001</v>
      </c>
      <c r="X8" s="236">
        <v>4.7949999999999999</v>
      </c>
      <c r="Y8" s="236">
        <v>4.3970000000000002</v>
      </c>
      <c r="Z8" s="236">
        <v>5.3179999999999996</v>
      </c>
      <c r="AA8" s="236">
        <v>3.94</v>
      </c>
      <c r="AB8" s="236">
        <v>7.3109999999999999</v>
      </c>
      <c r="AC8" s="236">
        <v>3.532</v>
      </c>
      <c r="AD8" s="236">
        <v>4.9580000000000002</v>
      </c>
      <c r="AE8" s="236">
        <v>5.1890000000000001</v>
      </c>
      <c r="AF8" s="236">
        <v>1.7969999999999999</v>
      </c>
      <c r="AG8" s="236">
        <v>3.0819999999999999</v>
      </c>
      <c r="AH8" s="237">
        <v>3.5350000000000001</v>
      </c>
      <c r="AI8" s="211">
        <v>3.262</v>
      </c>
      <c r="AJ8" s="211">
        <v>8.6920000000000002</v>
      </c>
      <c r="AK8" s="211">
        <v>2.7450000000000001</v>
      </c>
      <c r="AL8" s="211">
        <v>2.6720000000000002</v>
      </c>
      <c r="AM8" s="211">
        <v>5.7830000000000004</v>
      </c>
    </row>
    <row r="9" spans="1:54" ht="15" x14ac:dyDescent="0.25">
      <c r="A9" s="189">
        <v>43586</v>
      </c>
      <c r="B9" s="165"/>
      <c r="C9" s="165"/>
      <c r="D9" s="217">
        <v>21</v>
      </c>
      <c r="E9" s="217">
        <v>24.03</v>
      </c>
      <c r="F9" s="217">
        <v>19.917000000000002</v>
      </c>
      <c r="G9" s="217">
        <v>11.776999999999999</v>
      </c>
      <c r="H9" s="236">
        <v>28.582999999999998</v>
      </c>
      <c r="I9" s="236">
        <v>36.033000000000001</v>
      </c>
      <c r="J9" s="236">
        <v>26.202000000000002</v>
      </c>
      <c r="K9" s="236">
        <v>27.6</v>
      </c>
      <c r="L9" s="236">
        <v>19.061</v>
      </c>
      <c r="M9" s="236">
        <v>27.253</v>
      </c>
      <c r="N9" s="236">
        <v>18.062000000000001</v>
      </c>
      <c r="O9" s="236">
        <v>17.71</v>
      </c>
      <c r="P9" s="236">
        <v>23.831</v>
      </c>
      <c r="Q9" s="236">
        <v>29.353999999999999</v>
      </c>
      <c r="R9" s="236">
        <v>21.353999999999999</v>
      </c>
      <c r="S9" s="236">
        <v>15.244</v>
      </c>
      <c r="T9" s="236">
        <v>39.350999999999999</v>
      </c>
      <c r="U9" s="236">
        <v>27.460999999999999</v>
      </c>
      <c r="V9" s="236">
        <v>17.236000000000001</v>
      </c>
      <c r="W9" s="236">
        <v>17.803000000000001</v>
      </c>
      <c r="X9" s="236">
        <v>30.033999999999999</v>
      </c>
      <c r="Y9" s="236">
        <v>26.937000000000001</v>
      </c>
      <c r="Z9" s="236">
        <v>14.952999999999999</v>
      </c>
      <c r="AA9" s="236">
        <v>18.876000000000001</v>
      </c>
      <c r="AB9" s="236">
        <v>25.4</v>
      </c>
      <c r="AC9" s="236">
        <v>22.940999999999999</v>
      </c>
      <c r="AD9" s="236">
        <v>24.806000000000001</v>
      </c>
      <c r="AE9" s="236">
        <v>21</v>
      </c>
      <c r="AF9" s="236">
        <v>18.263999999999999</v>
      </c>
      <c r="AG9" s="236">
        <v>33.328000000000003</v>
      </c>
      <c r="AH9" s="237">
        <v>13.76</v>
      </c>
      <c r="AI9" s="211">
        <v>13.606</v>
      </c>
      <c r="AJ9" s="211">
        <v>19.713000000000001</v>
      </c>
      <c r="AK9" s="211">
        <v>19.672999999999998</v>
      </c>
      <c r="AL9" s="211">
        <v>19.259</v>
      </c>
      <c r="AM9" s="211">
        <v>17.425999999999998</v>
      </c>
    </row>
    <row r="10" spans="1:54" ht="15" x14ac:dyDescent="0.25">
      <c r="A10" s="189">
        <v>43617</v>
      </c>
      <c r="B10" s="165"/>
      <c r="C10" s="165"/>
      <c r="D10" s="217">
        <v>37</v>
      </c>
      <c r="E10" s="217">
        <v>27.844000000000001</v>
      </c>
      <c r="F10" s="217">
        <v>51.405000000000001</v>
      </c>
      <c r="G10" s="217">
        <v>41.576999999999998</v>
      </c>
      <c r="H10" s="236">
        <v>75.453000000000003</v>
      </c>
      <c r="I10" s="236">
        <v>47.448</v>
      </c>
      <c r="J10" s="236">
        <v>41.19</v>
      </c>
      <c r="K10" s="236">
        <v>26.454999999999998</v>
      </c>
      <c r="L10" s="236">
        <v>30.716000000000001</v>
      </c>
      <c r="M10" s="236">
        <v>30.783000000000001</v>
      </c>
      <c r="N10" s="236">
        <v>34.268999999999998</v>
      </c>
      <c r="O10" s="236">
        <v>38.082999999999998</v>
      </c>
      <c r="P10" s="236">
        <v>19.335999999999999</v>
      </c>
      <c r="Q10" s="236">
        <v>60.895000000000003</v>
      </c>
      <c r="R10" s="236">
        <v>31.509</v>
      </c>
      <c r="S10" s="236">
        <v>74.876999999999995</v>
      </c>
      <c r="T10" s="236">
        <v>52.667000000000002</v>
      </c>
      <c r="U10" s="236">
        <v>63.110999999999997</v>
      </c>
      <c r="V10" s="236">
        <v>24.247</v>
      </c>
      <c r="W10" s="236">
        <v>43.84</v>
      </c>
      <c r="X10" s="236">
        <v>32.136000000000003</v>
      </c>
      <c r="Y10" s="236">
        <v>29.254999999999999</v>
      </c>
      <c r="Z10" s="236">
        <v>14.76</v>
      </c>
      <c r="AA10" s="236">
        <v>32.713000000000001</v>
      </c>
      <c r="AB10" s="236">
        <v>20.59</v>
      </c>
      <c r="AC10" s="236">
        <v>34.164999999999999</v>
      </c>
      <c r="AD10" s="236">
        <v>32.963999999999999</v>
      </c>
      <c r="AE10" s="236">
        <v>20.059000000000001</v>
      </c>
      <c r="AF10" s="236">
        <v>82.369</v>
      </c>
      <c r="AG10" s="236">
        <v>46.712000000000003</v>
      </c>
      <c r="AH10" s="237">
        <v>40.21</v>
      </c>
      <c r="AI10" s="211">
        <v>61.7</v>
      </c>
      <c r="AJ10" s="211">
        <v>8.7330000000000005</v>
      </c>
      <c r="AK10" s="211">
        <v>37</v>
      </c>
      <c r="AL10" s="211">
        <v>44.957999999999998</v>
      </c>
      <c r="AM10" s="211">
        <v>41.369</v>
      </c>
    </row>
    <row r="11" spans="1:54" ht="15" x14ac:dyDescent="0.25">
      <c r="A11" s="189">
        <v>43647</v>
      </c>
      <c r="B11" s="165"/>
      <c r="C11" s="165"/>
      <c r="D11" s="217">
        <v>15</v>
      </c>
      <c r="E11" s="217">
        <v>9.89</v>
      </c>
      <c r="F11" s="217">
        <v>31.504000000000001</v>
      </c>
      <c r="G11" s="217">
        <v>28.753</v>
      </c>
      <c r="H11" s="236">
        <v>41.241999999999997</v>
      </c>
      <c r="I11" s="236">
        <v>17.344000000000001</v>
      </c>
      <c r="J11" s="236">
        <v>19.574000000000002</v>
      </c>
      <c r="K11" s="236">
        <v>10.811999999999999</v>
      </c>
      <c r="L11" s="236">
        <v>15.156000000000001</v>
      </c>
      <c r="M11" s="236">
        <v>12.755000000000001</v>
      </c>
      <c r="N11" s="236">
        <v>14.288</v>
      </c>
      <c r="O11" s="236">
        <v>17.643000000000001</v>
      </c>
      <c r="P11" s="236">
        <v>8.4510000000000005</v>
      </c>
      <c r="Q11" s="236">
        <v>33.929000000000002</v>
      </c>
      <c r="R11" s="236">
        <v>11.955</v>
      </c>
      <c r="S11" s="236">
        <v>77.3</v>
      </c>
      <c r="T11" s="236">
        <v>24.343</v>
      </c>
      <c r="U11" s="236">
        <v>27.22</v>
      </c>
      <c r="V11" s="236">
        <v>11.569000000000001</v>
      </c>
      <c r="W11" s="236">
        <v>29.323</v>
      </c>
      <c r="X11" s="236">
        <v>11.249000000000001</v>
      </c>
      <c r="Y11" s="236">
        <v>10.534000000000001</v>
      </c>
      <c r="Z11" s="236">
        <v>5.6890000000000001</v>
      </c>
      <c r="AA11" s="236">
        <v>11.54</v>
      </c>
      <c r="AB11" s="236">
        <v>8.1920000000000002</v>
      </c>
      <c r="AC11" s="236">
        <v>15.608000000000001</v>
      </c>
      <c r="AD11" s="236">
        <v>11.38</v>
      </c>
      <c r="AE11" s="236">
        <v>8.2059999999999995</v>
      </c>
      <c r="AF11" s="236">
        <v>47.500999999999998</v>
      </c>
      <c r="AG11" s="236">
        <v>26.919</v>
      </c>
      <c r="AH11" s="237">
        <v>14.214</v>
      </c>
      <c r="AI11" s="211">
        <v>39.057000000000002</v>
      </c>
      <c r="AJ11" s="211">
        <v>5.1269999999999998</v>
      </c>
      <c r="AK11" s="211">
        <v>14.752000000000001</v>
      </c>
      <c r="AL11" s="211">
        <v>16.756</v>
      </c>
      <c r="AM11" s="211">
        <v>15</v>
      </c>
    </row>
    <row r="12" spans="1:54" ht="15" x14ac:dyDescent="0.25">
      <c r="A12" s="189">
        <v>43678</v>
      </c>
      <c r="B12" s="165"/>
      <c r="C12" s="165"/>
      <c r="D12" s="217">
        <v>7</v>
      </c>
      <c r="E12" s="217">
        <v>5.4560000000000004</v>
      </c>
      <c r="F12" s="217">
        <v>11.608000000000001</v>
      </c>
      <c r="G12" s="217">
        <v>10.598000000000001</v>
      </c>
      <c r="H12" s="236">
        <v>14.705</v>
      </c>
      <c r="I12" s="236">
        <v>7.8979999999999997</v>
      </c>
      <c r="J12" s="236">
        <v>7.9989999999999997</v>
      </c>
      <c r="K12" s="236">
        <v>6.1989999999999998</v>
      </c>
      <c r="L12" s="236">
        <v>6.3639999999999999</v>
      </c>
      <c r="M12" s="236">
        <v>6.9939999999999998</v>
      </c>
      <c r="N12" s="236">
        <v>6.3449999999999998</v>
      </c>
      <c r="O12" s="236">
        <v>7</v>
      </c>
      <c r="P12" s="236">
        <v>6.0270000000000001</v>
      </c>
      <c r="Q12" s="236">
        <v>11.047000000000001</v>
      </c>
      <c r="R12" s="236">
        <v>5.6849999999999996</v>
      </c>
      <c r="S12" s="236">
        <v>23.93</v>
      </c>
      <c r="T12" s="236">
        <v>8.9930000000000003</v>
      </c>
      <c r="U12" s="236">
        <v>10.829000000000001</v>
      </c>
      <c r="V12" s="236">
        <v>5.2770000000000001</v>
      </c>
      <c r="W12" s="236">
        <v>10.413</v>
      </c>
      <c r="X12" s="236">
        <v>6.1150000000000002</v>
      </c>
      <c r="Y12" s="236">
        <v>6.056</v>
      </c>
      <c r="Z12" s="236">
        <v>3.54</v>
      </c>
      <c r="AA12" s="236">
        <v>5.641</v>
      </c>
      <c r="AB12" s="236">
        <v>4.8970000000000002</v>
      </c>
      <c r="AC12" s="236">
        <v>7.31</v>
      </c>
      <c r="AD12" s="236">
        <v>6.3090000000000002</v>
      </c>
      <c r="AE12" s="236">
        <v>5.1130000000000004</v>
      </c>
      <c r="AF12" s="236">
        <v>14.116</v>
      </c>
      <c r="AG12" s="236">
        <v>9.2810000000000006</v>
      </c>
      <c r="AH12" s="237">
        <v>7.2210000000000001</v>
      </c>
      <c r="AI12" s="211">
        <v>12.398999999999999</v>
      </c>
      <c r="AJ12" s="211">
        <v>3.556</v>
      </c>
      <c r="AK12" s="211">
        <v>7.4379999999999997</v>
      </c>
      <c r="AL12" s="211">
        <v>7.6749999999999998</v>
      </c>
      <c r="AM12" s="211">
        <v>6.51</v>
      </c>
    </row>
    <row r="13" spans="1:54" ht="15" x14ac:dyDescent="0.25">
      <c r="A13" s="189">
        <v>43709</v>
      </c>
      <c r="B13" s="165"/>
      <c r="C13" s="165"/>
      <c r="D13" s="217">
        <v>6</v>
      </c>
      <c r="E13" s="217">
        <v>4.8380000000000001</v>
      </c>
      <c r="F13" s="217">
        <v>9.6820000000000004</v>
      </c>
      <c r="G13" s="217">
        <v>6.7910000000000004</v>
      </c>
      <c r="H13" s="236">
        <v>9.76</v>
      </c>
      <c r="I13" s="236">
        <v>7.34</v>
      </c>
      <c r="J13" s="236">
        <v>8.1590000000000007</v>
      </c>
      <c r="K13" s="236">
        <v>5.5119999999999996</v>
      </c>
      <c r="L13" s="236">
        <v>6</v>
      </c>
      <c r="M13" s="236">
        <v>5.7770000000000001</v>
      </c>
      <c r="N13" s="236">
        <v>5.4480000000000004</v>
      </c>
      <c r="O13" s="236">
        <v>5.6920000000000002</v>
      </c>
      <c r="P13" s="236">
        <v>5.8419999999999996</v>
      </c>
      <c r="Q13" s="236">
        <v>8.6530000000000005</v>
      </c>
      <c r="R13" s="236">
        <v>5.1310000000000002</v>
      </c>
      <c r="S13" s="236">
        <v>13.563000000000001</v>
      </c>
      <c r="T13" s="236">
        <v>7.3940000000000001</v>
      </c>
      <c r="U13" s="236">
        <v>8.4649999999999999</v>
      </c>
      <c r="V13" s="236">
        <v>4.4189999999999996</v>
      </c>
      <c r="W13" s="236">
        <v>7.266</v>
      </c>
      <c r="X13" s="236">
        <v>5.3529999999999998</v>
      </c>
      <c r="Y13" s="236">
        <v>5.1479999999999997</v>
      </c>
      <c r="Z13" s="236">
        <v>3.4830000000000001</v>
      </c>
      <c r="AA13" s="236">
        <v>6.8659999999999997</v>
      </c>
      <c r="AB13" s="236">
        <v>4.7640000000000002</v>
      </c>
      <c r="AC13" s="236">
        <v>5.6779999999999999</v>
      </c>
      <c r="AD13" s="236">
        <v>6.0330000000000004</v>
      </c>
      <c r="AE13" s="236">
        <v>5.0449999999999999</v>
      </c>
      <c r="AF13" s="236">
        <v>9.5410000000000004</v>
      </c>
      <c r="AG13" s="236">
        <v>7.13</v>
      </c>
      <c r="AH13" s="237">
        <v>5.5819999999999999</v>
      </c>
      <c r="AI13" s="211">
        <v>8.0280000000000005</v>
      </c>
      <c r="AJ13" s="211">
        <v>3.5630000000000002</v>
      </c>
      <c r="AK13" s="211">
        <v>7.1609999999999996</v>
      </c>
      <c r="AL13" s="211">
        <v>7.8840000000000003</v>
      </c>
      <c r="AM13" s="211">
        <v>5.7160000000000002</v>
      </c>
    </row>
    <row r="14" spans="1:54" ht="15" x14ac:dyDescent="0.25">
      <c r="A14" s="189">
        <v>43739</v>
      </c>
      <c r="B14" s="165"/>
      <c r="C14" s="165"/>
      <c r="D14" s="217">
        <v>5.83</v>
      </c>
      <c r="E14" s="217">
        <v>4.7149999999999999</v>
      </c>
      <c r="F14" s="217">
        <v>7.827</v>
      </c>
      <c r="G14" s="217">
        <v>5.9189999999999996</v>
      </c>
      <c r="H14" s="236">
        <v>8.5120000000000005</v>
      </c>
      <c r="I14" s="236">
        <v>12.423999999999999</v>
      </c>
      <c r="J14" s="236">
        <v>8.5760000000000005</v>
      </c>
      <c r="K14" s="236">
        <v>4.6550000000000002</v>
      </c>
      <c r="L14" s="236">
        <v>5.2359999999999998</v>
      </c>
      <c r="M14" s="236">
        <v>5.4</v>
      </c>
      <c r="N14" s="236">
        <v>7.0869999999999997</v>
      </c>
      <c r="O14" s="236">
        <v>5.12</v>
      </c>
      <c r="P14" s="236">
        <v>4.3310000000000004</v>
      </c>
      <c r="Q14" s="236">
        <v>8.4550000000000001</v>
      </c>
      <c r="R14" s="236">
        <v>5.0090000000000003</v>
      </c>
      <c r="S14" s="236">
        <v>11.127000000000001</v>
      </c>
      <c r="T14" s="236">
        <v>7.29</v>
      </c>
      <c r="U14" s="236">
        <v>8.11</v>
      </c>
      <c r="V14" s="236">
        <v>5.008</v>
      </c>
      <c r="W14" s="236">
        <v>6.423</v>
      </c>
      <c r="X14" s="236">
        <v>4.9660000000000002</v>
      </c>
      <c r="Y14" s="236">
        <v>4.6139999999999999</v>
      </c>
      <c r="Z14" s="236">
        <v>4.4889999999999999</v>
      </c>
      <c r="AA14" s="236">
        <v>5.476</v>
      </c>
      <c r="AB14" s="236">
        <v>4.5449999999999999</v>
      </c>
      <c r="AC14" s="236">
        <v>6.6390000000000002</v>
      </c>
      <c r="AD14" s="236">
        <v>7.9870000000000001</v>
      </c>
      <c r="AE14" s="236">
        <v>5.3179999999999996</v>
      </c>
      <c r="AF14" s="236">
        <v>8.5879999999999992</v>
      </c>
      <c r="AG14" s="236">
        <v>7.2130000000000001</v>
      </c>
      <c r="AH14" s="237">
        <v>5.2460000000000004</v>
      </c>
      <c r="AI14" s="211">
        <v>7.9610000000000003</v>
      </c>
      <c r="AJ14" s="211">
        <v>3.2589999999999999</v>
      </c>
      <c r="AK14" s="211">
        <v>7.35</v>
      </c>
      <c r="AL14" s="211">
        <v>9.7620000000000005</v>
      </c>
      <c r="AM14" s="211">
        <v>5.0979999999999999</v>
      </c>
    </row>
    <row r="15" spans="1:54" ht="15" x14ac:dyDescent="0.25">
      <c r="A15" s="189">
        <v>43770</v>
      </c>
      <c r="B15" s="165"/>
      <c r="C15" s="165"/>
      <c r="D15" s="217">
        <v>4.79</v>
      </c>
      <c r="E15" s="217">
        <v>4.4870000000000001</v>
      </c>
      <c r="F15" s="217">
        <v>6.06</v>
      </c>
      <c r="G15" s="217">
        <v>5.0860000000000003</v>
      </c>
      <c r="H15" s="236">
        <v>7.0229999999999997</v>
      </c>
      <c r="I15" s="236">
        <v>8.2430000000000003</v>
      </c>
      <c r="J15" s="236">
        <v>6.4550000000000001</v>
      </c>
      <c r="K15" s="236">
        <v>4.181</v>
      </c>
      <c r="L15" s="236">
        <v>4.1779999999999999</v>
      </c>
      <c r="M15" s="236">
        <v>4.5510000000000002</v>
      </c>
      <c r="N15" s="236">
        <v>6.63</v>
      </c>
      <c r="O15" s="236">
        <v>4.3940000000000001</v>
      </c>
      <c r="P15" s="236">
        <v>3.6930000000000001</v>
      </c>
      <c r="Q15" s="236">
        <v>7.0209999999999999</v>
      </c>
      <c r="R15" s="236">
        <v>4.5830000000000002</v>
      </c>
      <c r="S15" s="236">
        <v>8.6440000000000001</v>
      </c>
      <c r="T15" s="236">
        <v>6.0439999999999996</v>
      </c>
      <c r="U15" s="236">
        <v>6.5039999999999996</v>
      </c>
      <c r="V15" s="236">
        <v>3.92</v>
      </c>
      <c r="W15" s="236">
        <v>5.3070000000000004</v>
      </c>
      <c r="X15" s="236">
        <v>4.2</v>
      </c>
      <c r="Y15" s="236">
        <v>4.7</v>
      </c>
      <c r="Z15" s="236">
        <v>3.0550000000000002</v>
      </c>
      <c r="AA15" s="236">
        <v>4.2220000000000004</v>
      </c>
      <c r="AB15" s="236">
        <v>4.08</v>
      </c>
      <c r="AC15" s="236">
        <v>5.7569999999999997</v>
      </c>
      <c r="AD15" s="236">
        <v>5.9569999999999999</v>
      </c>
      <c r="AE15" s="236">
        <v>4.2460000000000004</v>
      </c>
      <c r="AF15" s="236">
        <v>7.4569999999999999</v>
      </c>
      <c r="AG15" s="236">
        <v>6.4589999999999996</v>
      </c>
      <c r="AH15" s="237">
        <v>5.266</v>
      </c>
      <c r="AI15" s="211">
        <v>6.4450000000000003</v>
      </c>
      <c r="AJ15" s="211">
        <v>2.762</v>
      </c>
      <c r="AK15" s="211">
        <v>5.3250000000000002</v>
      </c>
      <c r="AL15" s="211">
        <v>6.2910000000000004</v>
      </c>
      <c r="AM15" s="211">
        <v>4.9640000000000004</v>
      </c>
    </row>
    <row r="16" spans="1:54" ht="15" x14ac:dyDescent="0.25">
      <c r="A16" s="189">
        <v>43800</v>
      </c>
      <c r="B16" s="165"/>
      <c r="C16" s="165"/>
      <c r="D16" s="217">
        <v>4.68</v>
      </c>
      <c r="E16" s="217">
        <v>3.84</v>
      </c>
      <c r="F16" s="217">
        <v>5.5129999999999999</v>
      </c>
      <c r="G16" s="217">
        <v>4.6559999999999997</v>
      </c>
      <c r="H16" s="236">
        <v>6.4610000000000003</v>
      </c>
      <c r="I16" s="236">
        <v>5.8929999999999998</v>
      </c>
      <c r="J16" s="236">
        <v>5.085</v>
      </c>
      <c r="K16" s="236">
        <v>3.8079999999999998</v>
      </c>
      <c r="L16" s="236">
        <v>3.8290000000000002</v>
      </c>
      <c r="M16" s="236">
        <v>4.1310000000000002</v>
      </c>
      <c r="N16" s="236">
        <v>4.8769999999999998</v>
      </c>
      <c r="O16" s="236">
        <v>4.0780000000000003</v>
      </c>
      <c r="P16" s="236">
        <v>3.351</v>
      </c>
      <c r="Q16" s="236">
        <v>6.0229999999999997</v>
      </c>
      <c r="R16" s="236">
        <v>3.9420000000000002</v>
      </c>
      <c r="S16" s="236">
        <v>7.7569999999999997</v>
      </c>
      <c r="T16" s="236">
        <v>5.6529999999999996</v>
      </c>
      <c r="U16" s="236">
        <v>5.8289999999999997</v>
      </c>
      <c r="V16" s="236">
        <v>3.706</v>
      </c>
      <c r="W16" s="236">
        <v>4.8899999999999997</v>
      </c>
      <c r="X16" s="236">
        <v>3.8879999999999999</v>
      </c>
      <c r="Y16" s="236">
        <v>3.9710000000000001</v>
      </c>
      <c r="Z16" s="236">
        <v>2.6720000000000002</v>
      </c>
      <c r="AA16" s="236">
        <v>3.8460000000000001</v>
      </c>
      <c r="AB16" s="236">
        <v>3.5059999999999998</v>
      </c>
      <c r="AC16" s="236">
        <v>4.4960000000000004</v>
      </c>
      <c r="AD16" s="236">
        <v>4.6079999999999997</v>
      </c>
      <c r="AE16" s="236">
        <v>3.423</v>
      </c>
      <c r="AF16" s="236">
        <v>6.6909999999999998</v>
      </c>
      <c r="AG16" s="236">
        <v>5.4279999999999999</v>
      </c>
      <c r="AH16" s="237">
        <v>4.3129999999999997</v>
      </c>
      <c r="AI16" s="211">
        <v>5.7489999999999997</v>
      </c>
      <c r="AJ16" s="211">
        <v>2.5369999999999999</v>
      </c>
      <c r="AK16" s="211">
        <v>4.5279999999999996</v>
      </c>
      <c r="AL16" s="211">
        <v>5</v>
      </c>
      <c r="AM16" s="211">
        <v>4.4530000000000003</v>
      </c>
    </row>
    <row r="17" spans="1:39" ht="15" x14ac:dyDescent="0.25">
      <c r="A17" s="189">
        <v>43831</v>
      </c>
      <c r="B17" s="165"/>
      <c r="C17" s="165"/>
      <c r="D17" s="217">
        <v>4.3499999999999996</v>
      </c>
      <c r="E17" s="217">
        <v>3.3730000000000002</v>
      </c>
      <c r="F17" s="217">
        <v>4.9960000000000004</v>
      </c>
      <c r="G17" s="217">
        <v>4.1740000000000004</v>
      </c>
      <c r="H17" s="236">
        <v>5.8029999999999999</v>
      </c>
      <c r="I17" s="236">
        <v>5.1849999999999996</v>
      </c>
      <c r="J17" s="236">
        <v>4.5919999999999996</v>
      </c>
      <c r="K17" s="236">
        <v>3.415</v>
      </c>
      <c r="L17" s="236">
        <v>3.4329999999999998</v>
      </c>
      <c r="M17" s="236">
        <v>3.718</v>
      </c>
      <c r="N17" s="236">
        <v>4.0140000000000002</v>
      </c>
      <c r="O17" s="236">
        <v>3.665</v>
      </c>
      <c r="P17" s="236">
        <v>3</v>
      </c>
      <c r="Q17" s="236">
        <v>5.4009999999999998</v>
      </c>
      <c r="R17" s="236">
        <v>3.4830000000000001</v>
      </c>
      <c r="S17" s="236">
        <v>6.8259999999999996</v>
      </c>
      <c r="T17" s="236">
        <v>4.9560000000000004</v>
      </c>
      <c r="U17" s="236">
        <v>5.2679999999999998</v>
      </c>
      <c r="V17" s="236">
        <v>3.1480000000000001</v>
      </c>
      <c r="W17" s="236">
        <v>4.391</v>
      </c>
      <c r="X17" s="236">
        <v>3.492</v>
      </c>
      <c r="Y17" s="236">
        <v>3.476</v>
      </c>
      <c r="Z17" s="236">
        <v>2.375</v>
      </c>
      <c r="AA17" s="236">
        <v>3.4449999999999998</v>
      </c>
      <c r="AB17" s="236">
        <v>3.113</v>
      </c>
      <c r="AC17" s="236">
        <v>3.911</v>
      </c>
      <c r="AD17" s="236">
        <v>4.0620000000000003</v>
      </c>
      <c r="AE17" s="236">
        <v>3.0179999999999998</v>
      </c>
      <c r="AF17" s="236">
        <v>6.0380000000000003</v>
      </c>
      <c r="AG17" s="236">
        <v>4.8049999999999997</v>
      </c>
      <c r="AH17" s="237">
        <v>3.7709999999999999</v>
      </c>
      <c r="AI17" s="211">
        <v>5.1609999999999996</v>
      </c>
      <c r="AJ17" s="211">
        <v>2.2770000000000001</v>
      </c>
      <c r="AK17" s="211">
        <v>4.1070000000000002</v>
      </c>
      <c r="AL17" s="211">
        <v>4.42</v>
      </c>
      <c r="AM17" s="211">
        <v>4.1059999999999999</v>
      </c>
    </row>
    <row r="18" spans="1:39" ht="15" x14ac:dyDescent="0.25">
      <c r="A18" s="189">
        <v>43862</v>
      </c>
      <c r="B18" s="165"/>
      <c r="C18" s="165"/>
      <c r="D18" s="217">
        <v>3.8</v>
      </c>
      <c r="E18" s="217">
        <v>2.8479999999999999</v>
      </c>
      <c r="F18" s="217">
        <v>4.2350000000000003</v>
      </c>
      <c r="G18" s="217">
        <v>3.5289999999999999</v>
      </c>
      <c r="H18" s="236">
        <v>4.95</v>
      </c>
      <c r="I18" s="236">
        <v>4.3920000000000003</v>
      </c>
      <c r="J18" s="236">
        <v>3.9049999999999998</v>
      </c>
      <c r="K18" s="236">
        <v>2.899</v>
      </c>
      <c r="L18" s="236">
        <v>2.895</v>
      </c>
      <c r="M18" s="236">
        <v>3.157</v>
      </c>
      <c r="N18" s="236">
        <v>3.3519999999999999</v>
      </c>
      <c r="O18" s="236">
        <v>3.093</v>
      </c>
      <c r="P18" s="236">
        <v>2.5630000000000002</v>
      </c>
      <c r="Q18" s="236">
        <v>4.5720000000000001</v>
      </c>
      <c r="R18" s="236">
        <v>2.9620000000000002</v>
      </c>
      <c r="S18" s="236">
        <v>5.7709999999999999</v>
      </c>
      <c r="T18" s="236">
        <v>4.1840000000000002</v>
      </c>
      <c r="U18" s="236">
        <v>4.4640000000000004</v>
      </c>
      <c r="V18" s="236">
        <v>2.6469999999999998</v>
      </c>
      <c r="W18" s="236">
        <v>3.7320000000000002</v>
      </c>
      <c r="X18" s="236">
        <v>2.9540000000000002</v>
      </c>
      <c r="Y18" s="236">
        <v>2.9340000000000002</v>
      </c>
      <c r="Z18" s="236">
        <v>2</v>
      </c>
      <c r="AA18" s="236">
        <v>2.9060000000000001</v>
      </c>
      <c r="AB18" s="236">
        <v>2.6360000000000001</v>
      </c>
      <c r="AC18" s="236">
        <v>3.2959999999999998</v>
      </c>
      <c r="AD18" s="236">
        <v>3.4449999999999998</v>
      </c>
      <c r="AE18" s="236">
        <v>2.57</v>
      </c>
      <c r="AF18" s="236">
        <v>5.1260000000000003</v>
      </c>
      <c r="AG18" s="236">
        <v>4.0640000000000001</v>
      </c>
      <c r="AH18" s="237">
        <v>3.1850000000000001</v>
      </c>
      <c r="AI18" s="211">
        <v>4.3890000000000002</v>
      </c>
      <c r="AJ18" s="211">
        <v>1.9379999999999999</v>
      </c>
      <c r="AK18" s="211">
        <v>3.4980000000000002</v>
      </c>
      <c r="AL18" s="211">
        <v>3.8540000000000001</v>
      </c>
      <c r="AM18" s="211">
        <v>3.5539999999999998</v>
      </c>
    </row>
    <row r="19" spans="1:39" ht="15" x14ac:dyDescent="0.25">
      <c r="A19" s="189">
        <v>43891</v>
      </c>
      <c r="B19" s="165"/>
      <c r="C19" s="165"/>
      <c r="D19" s="217">
        <v>4.4400000000000004</v>
      </c>
      <c r="E19" s="217">
        <v>2.7589999999999999</v>
      </c>
      <c r="F19" s="217">
        <v>4.9370000000000003</v>
      </c>
      <c r="G19" s="217">
        <v>3.41</v>
      </c>
      <c r="H19" s="236">
        <v>5.1440000000000001</v>
      </c>
      <c r="I19" s="236">
        <v>5.0839999999999996</v>
      </c>
      <c r="J19" s="236">
        <v>3.952</v>
      </c>
      <c r="K19" s="236">
        <v>2.851</v>
      </c>
      <c r="L19" s="236">
        <v>3.5019999999999998</v>
      </c>
      <c r="M19" s="236">
        <v>4.0419999999999998</v>
      </c>
      <c r="N19" s="236">
        <v>3.5880000000000001</v>
      </c>
      <c r="O19" s="236">
        <v>3.2530000000000001</v>
      </c>
      <c r="P19" s="236">
        <v>2.7650000000000001</v>
      </c>
      <c r="Q19" s="236">
        <v>4.9219999999999997</v>
      </c>
      <c r="R19" s="236">
        <v>3.7240000000000002</v>
      </c>
      <c r="S19" s="236">
        <v>5.524</v>
      </c>
      <c r="T19" s="236">
        <v>4.4859999999999998</v>
      </c>
      <c r="U19" s="236">
        <v>4.7380000000000004</v>
      </c>
      <c r="V19" s="236">
        <v>3.3780000000000001</v>
      </c>
      <c r="W19" s="236">
        <v>3.6560000000000001</v>
      </c>
      <c r="X19" s="236">
        <v>3.07</v>
      </c>
      <c r="Y19" s="236">
        <v>2.8759999999999999</v>
      </c>
      <c r="Z19" s="236">
        <v>2.2210000000000001</v>
      </c>
      <c r="AA19" s="236">
        <v>4.7709999999999999</v>
      </c>
      <c r="AB19" s="236">
        <v>2.5030000000000001</v>
      </c>
      <c r="AC19" s="236">
        <v>3.1339999999999999</v>
      </c>
      <c r="AD19" s="236">
        <v>6.47</v>
      </c>
      <c r="AE19" s="236">
        <v>2.4500000000000002</v>
      </c>
      <c r="AF19" s="236">
        <v>5.53</v>
      </c>
      <c r="AG19" s="236">
        <v>3.8820000000000001</v>
      </c>
      <c r="AH19" s="237">
        <v>3.2450000000000001</v>
      </c>
      <c r="AI19" s="211">
        <v>5.7279999999999998</v>
      </c>
      <c r="AJ19" s="211">
        <v>1.903</v>
      </c>
      <c r="AK19" s="211">
        <v>3.2730000000000001</v>
      </c>
      <c r="AL19" s="211">
        <v>5.9790000000000001</v>
      </c>
      <c r="AM19" s="211">
        <v>3.609</v>
      </c>
    </row>
    <row r="20" spans="1:39" ht="15" x14ac:dyDescent="0.25">
      <c r="A20" s="189">
        <v>43922</v>
      </c>
      <c r="B20" s="165"/>
      <c r="C20" s="165"/>
      <c r="D20" s="217">
        <v>8.76</v>
      </c>
      <c r="E20" s="217">
        <v>3.7109999999999999</v>
      </c>
      <c r="F20" s="217">
        <v>4.8550000000000004</v>
      </c>
      <c r="G20" s="217">
        <v>3.3620000000000001</v>
      </c>
      <c r="H20" s="236">
        <v>8.5969999999999995</v>
      </c>
      <c r="I20" s="236">
        <v>11.753</v>
      </c>
      <c r="J20" s="236">
        <v>8.6370000000000005</v>
      </c>
      <c r="K20" s="236">
        <v>5.5469999999999997</v>
      </c>
      <c r="L20" s="236">
        <v>9.3819999999999997</v>
      </c>
      <c r="M20" s="236">
        <v>9.375</v>
      </c>
      <c r="N20" s="236">
        <v>5.0430000000000001</v>
      </c>
      <c r="O20" s="236">
        <v>9.2439999999999998</v>
      </c>
      <c r="P20" s="236">
        <v>5.4160000000000004</v>
      </c>
      <c r="Q20" s="236">
        <v>7.7889999999999997</v>
      </c>
      <c r="R20" s="236">
        <v>4.4569999999999999</v>
      </c>
      <c r="S20" s="236">
        <v>8.2449999999999992</v>
      </c>
      <c r="T20" s="236">
        <v>5.641</v>
      </c>
      <c r="U20" s="236">
        <v>5.6870000000000003</v>
      </c>
      <c r="V20" s="236">
        <v>4.7469999999999999</v>
      </c>
      <c r="W20" s="236">
        <v>7.7889999999999997</v>
      </c>
      <c r="X20" s="236">
        <v>5.7329999999999997</v>
      </c>
      <c r="Y20" s="236">
        <v>7.0519999999999996</v>
      </c>
      <c r="Z20" s="236">
        <v>4.6289999999999996</v>
      </c>
      <c r="AA20" s="236">
        <v>9.8209999999999997</v>
      </c>
      <c r="AB20" s="236">
        <v>4.532</v>
      </c>
      <c r="AC20" s="236">
        <v>8.0269999999999992</v>
      </c>
      <c r="AD20" s="236">
        <v>9.07</v>
      </c>
      <c r="AE20" s="236">
        <v>2.4049999999999998</v>
      </c>
      <c r="AF20" s="236">
        <v>6.3490000000000002</v>
      </c>
      <c r="AG20" s="236">
        <v>6.1479999999999997</v>
      </c>
      <c r="AH20" s="237">
        <v>4.8079999999999998</v>
      </c>
      <c r="AI20" s="211">
        <v>14.349</v>
      </c>
      <c r="AJ20" s="211">
        <v>3.0009999999999999</v>
      </c>
      <c r="AK20" s="211">
        <v>4.383</v>
      </c>
      <c r="AL20" s="211">
        <v>11.686</v>
      </c>
      <c r="AM20" s="211">
        <v>8.4860000000000007</v>
      </c>
    </row>
    <row r="21" spans="1:39" ht="15" x14ac:dyDescent="0.25">
      <c r="A21" s="189">
        <v>43952</v>
      </c>
      <c r="B21" s="165"/>
      <c r="C21" s="165"/>
      <c r="D21" s="217">
        <v>28.28</v>
      </c>
      <c r="E21" s="217">
        <v>20.452999999999999</v>
      </c>
      <c r="F21" s="217">
        <v>17.469000000000001</v>
      </c>
      <c r="G21" s="217">
        <v>36.76</v>
      </c>
      <c r="H21" s="236">
        <v>49.701000000000001</v>
      </c>
      <c r="I21" s="236">
        <v>43.954000000000001</v>
      </c>
      <c r="J21" s="236">
        <v>42.353999999999999</v>
      </c>
      <c r="K21" s="236">
        <v>18.963000000000001</v>
      </c>
      <c r="L21" s="236">
        <v>27.95</v>
      </c>
      <c r="M21" s="236">
        <v>20.292999999999999</v>
      </c>
      <c r="N21" s="236">
        <v>25.488</v>
      </c>
      <c r="O21" s="236">
        <v>29.917000000000002</v>
      </c>
      <c r="P21" s="236">
        <v>29.838999999999999</v>
      </c>
      <c r="Q21" s="236">
        <v>29.652999999999999</v>
      </c>
      <c r="R21" s="236">
        <v>17.134</v>
      </c>
      <c r="S21" s="236">
        <v>53.88</v>
      </c>
      <c r="T21" s="236">
        <v>35.124000000000002</v>
      </c>
      <c r="U21" s="236">
        <v>23.963999999999999</v>
      </c>
      <c r="V21" s="236">
        <v>20.158999999999999</v>
      </c>
      <c r="W21" s="236">
        <v>32.017000000000003</v>
      </c>
      <c r="X21" s="236">
        <v>26.003</v>
      </c>
      <c r="Y21" s="236">
        <v>15.343</v>
      </c>
      <c r="Z21" s="236">
        <v>21.396000000000001</v>
      </c>
      <c r="AA21" s="236">
        <v>27.861999999999998</v>
      </c>
      <c r="AB21" s="236">
        <v>24.422000000000001</v>
      </c>
      <c r="AC21" s="236">
        <v>31.271999999999998</v>
      </c>
      <c r="AD21" s="236">
        <v>28.25</v>
      </c>
      <c r="AE21" s="236">
        <v>21.039000000000001</v>
      </c>
      <c r="AF21" s="236">
        <v>36.572000000000003</v>
      </c>
      <c r="AG21" s="236">
        <v>17.321999999999999</v>
      </c>
      <c r="AH21" s="237">
        <v>17.213999999999999</v>
      </c>
      <c r="AI21" s="211">
        <v>20.806000000000001</v>
      </c>
      <c r="AJ21" s="211">
        <v>16.722000000000001</v>
      </c>
      <c r="AK21" s="211">
        <v>27.420999999999999</v>
      </c>
      <c r="AL21" s="211">
        <v>24.716000000000001</v>
      </c>
      <c r="AM21" s="211">
        <v>23.254000000000001</v>
      </c>
    </row>
    <row r="22" spans="1:39" ht="15" x14ac:dyDescent="0.25">
      <c r="A22" s="189">
        <v>43983</v>
      </c>
      <c r="B22" s="165"/>
      <c r="C22" s="165"/>
      <c r="D22" s="217">
        <v>41.72</v>
      </c>
      <c r="E22" s="217">
        <v>45.843000000000004</v>
      </c>
      <c r="F22" s="217">
        <v>51.921999999999997</v>
      </c>
      <c r="G22" s="217">
        <v>89.42</v>
      </c>
      <c r="H22" s="236">
        <v>61.430999999999997</v>
      </c>
      <c r="I22" s="236">
        <v>59.716999999999999</v>
      </c>
      <c r="J22" s="236">
        <v>37.408000000000001</v>
      </c>
      <c r="K22" s="236">
        <v>25.904</v>
      </c>
      <c r="L22" s="236">
        <v>30.960999999999999</v>
      </c>
      <c r="M22" s="236">
        <v>31.248999999999999</v>
      </c>
      <c r="N22" s="236">
        <v>40.893999999999998</v>
      </c>
      <c r="O22" s="236">
        <v>25.254000000000001</v>
      </c>
      <c r="P22" s="236">
        <v>62.201000000000001</v>
      </c>
      <c r="Q22" s="236">
        <v>39.438000000000002</v>
      </c>
      <c r="R22" s="236">
        <v>82.195999999999998</v>
      </c>
      <c r="S22" s="236">
        <v>58.362000000000002</v>
      </c>
      <c r="T22" s="236">
        <v>77.111000000000004</v>
      </c>
      <c r="U22" s="236">
        <v>27.773</v>
      </c>
      <c r="V22" s="236">
        <v>45.213999999999999</v>
      </c>
      <c r="W22" s="236">
        <v>24.654</v>
      </c>
      <c r="X22" s="236">
        <v>26.227</v>
      </c>
      <c r="Y22" s="236">
        <v>11.307</v>
      </c>
      <c r="Z22" s="236">
        <v>34.926000000000002</v>
      </c>
      <c r="AA22" s="236">
        <v>21.058</v>
      </c>
      <c r="AB22" s="236">
        <v>34.131999999999998</v>
      </c>
      <c r="AC22" s="236">
        <v>35.405999999999999</v>
      </c>
      <c r="AD22" s="236">
        <v>25.042000000000002</v>
      </c>
      <c r="AE22" s="236">
        <v>71.88</v>
      </c>
      <c r="AF22" s="236">
        <v>46.408000000000001</v>
      </c>
      <c r="AG22" s="236">
        <v>39.026000000000003</v>
      </c>
      <c r="AH22" s="237">
        <v>69.957999999999998</v>
      </c>
      <c r="AI22" s="211">
        <v>9.1940000000000008</v>
      </c>
      <c r="AJ22" s="211">
        <v>26.344999999999999</v>
      </c>
      <c r="AK22" s="211">
        <v>50.356999999999999</v>
      </c>
      <c r="AL22" s="211">
        <v>45.356999999999999</v>
      </c>
      <c r="AM22" s="211">
        <v>23.311</v>
      </c>
    </row>
    <row r="23" spans="1:39" ht="15" x14ac:dyDescent="0.25">
      <c r="A23" s="189">
        <v>44013</v>
      </c>
      <c r="B23" s="165"/>
      <c r="C23" s="165"/>
      <c r="D23" s="217">
        <v>20.14</v>
      </c>
      <c r="E23" s="217">
        <v>26.792000000000002</v>
      </c>
      <c r="F23" s="217">
        <v>32.048000000000002</v>
      </c>
      <c r="G23" s="217">
        <v>47.511000000000003</v>
      </c>
      <c r="H23" s="236">
        <v>22.882999999999999</v>
      </c>
      <c r="I23" s="236">
        <v>29.274999999999999</v>
      </c>
      <c r="J23" s="236">
        <v>15.284000000000001</v>
      </c>
      <c r="K23" s="236">
        <v>11.340999999999999</v>
      </c>
      <c r="L23" s="236">
        <v>13.061999999999999</v>
      </c>
      <c r="M23" s="236">
        <v>12.345000000000001</v>
      </c>
      <c r="N23" s="236">
        <v>16.911999999999999</v>
      </c>
      <c r="O23" s="236">
        <v>11.364000000000001</v>
      </c>
      <c r="P23" s="236">
        <v>35.215000000000003</v>
      </c>
      <c r="Q23" s="236">
        <v>15.073</v>
      </c>
      <c r="R23" s="236">
        <v>82.6</v>
      </c>
      <c r="S23" s="236">
        <v>26.027000000000001</v>
      </c>
      <c r="T23" s="236">
        <v>33.078000000000003</v>
      </c>
      <c r="U23" s="236">
        <v>13.177</v>
      </c>
      <c r="V23" s="236">
        <v>28.881</v>
      </c>
      <c r="W23" s="236">
        <v>9.7650000000000006</v>
      </c>
      <c r="X23" s="236">
        <v>10.012</v>
      </c>
      <c r="Y23" s="236">
        <v>5.2270000000000003</v>
      </c>
      <c r="Z23" s="236">
        <v>12.577999999999999</v>
      </c>
      <c r="AA23" s="236">
        <v>8.7260000000000009</v>
      </c>
      <c r="AB23" s="236">
        <v>15.058</v>
      </c>
      <c r="AC23" s="236">
        <v>12.358000000000001</v>
      </c>
      <c r="AD23" s="236">
        <v>10.368</v>
      </c>
      <c r="AE23" s="236">
        <v>37.841999999999999</v>
      </c>
      <c r="AF23" s="236">
        <v>25.751000000000001</v>
      </c>
      <c r="AG23" s="236">
        <v>13.288</v>
      </c>
      <c r="AH23" s="237">
        <v>41.85</v>
      </c>
      <c r="AI23" s="211">
        <v>6.2380000000000004</v>
      </c>
      <c r="AJ23" s="211">
        <v>10.535</v>
      </c>
      <c r="AK23" s="211">
        <v>17.693000000000001</v>
      </c>
      <c r="AL23" s="211">
        <v>15.784000000000001</v>
      </c>
      <c r="AM23" s="211">
        <v>8.9039999999999999</v>
      </c>
    </row>
    <row r="24" spans="1:39" ht="15" x14ac:dyDescent="0.25">
      <c r="A24" s="189">
        <v>44044</v>
      </c>
      <c r="B24" s="165"/>
      <c r="C24" s="165"/>
      <c r="D24" s="217">
        <v>10.3</v>
      </c>
      <c r="E24" s="217">
        <v>10.997999999999999</v>
      </c>
      <c r="F24" s="217">
        <v>13.129</v>
      </c>
      <c r="G24" s="217">
        <v>18.021000000000001</v>
      </c>
      <c r="H24" s="236">
        <v>11.041</v>
      </c>
      <c r="I24" s="236">
        <v>12.144</v>
      </c>
      <c r="J24" s="236">
        <v>9.2420000000000009</v>
      </c>
      <c r="K24" s="236">
        <v>6.1589999999999998</v>
      </c>
      <c r="L24" s="236">
        <v>7.9809999999999999</v>
      </c>
      <c r="M24" s="236">
        <v>6.702</v>
      </c>
      <c r="N24" s="236">
        <v>8.0299999999999994</v>
      </c>
      <c r="O24" s="236">
        <v>8.1270000000000007</v>
      </c>
      <c r="P24" s="236">
        <v>12.561</v>
      </c>
      <c r="Q24" s="236">
        <v>7.7519999999999998</v>
      </c>
      <c r="R24" s="236">
        <v>27.201000000000001</v>
      </c>
      <c r="S24" s="236">
        <v>10.89</v>
      </c>
      <c r="T24" s="236">
        <v>14.036</v>
      </c>
      <c r="U24" s="236">
        <v>7.0430000000000001</v>
      </c>
      <c r="V24" s="236">
        <v>11.321</v>
      </c>
      <c r="W24" s="236">
        <v>6.524</v>
      </c>
      <c r="X24" s="236">
        <v>6.5789999999999997</v>
      </c>
      <c r="Y24" s="236">
        <v>3.7730000000000001</v>
      </c>
      <c r="Z24" s="236">
        <v>6.5890000000000004</v>
      </c>
      <c r="AA24" s="236">
        <v>5.7759999999999998</v>
      </c>
      <c r="AB24" s="236">
        <v>8.0670000000000002</v>
      </c>
      <c r="AC24" s="236">
        <v>7.7080000000000002</v>
      </c>
      <c r="AD24" s="236">
        <v>6.7930000000000001</v>
      </c>
      <c r="AE24" s="236">
        <v>13.294</v>
      </c>
      <c r="AF24" s="236">
        <v>10.516999999999999</v>
      </c>
      <c r="AG24" s="236">
        <v>8.2129999999999992</v>
      </c>
      <c r="AH24" s="237">
        <v>14.45</v>
      </c>
      <c r="AI24" s="211">
        <v>4.8769999999999998</v>
      </c>
      <c r="AJ24" s="211">
        <v>6.6870000000000003</v>
      </c>
      <c r="AK24" s="211">
        <v>9.2439999999999998</v>
      </c>
      <c r="AL24" s="211">
        <v>7.9610000000000003</v>
      </c>
      <c r="AM24" s="211">
        <v>5.7510000000000003</v>
      </c>
    </row>
    <row r="25" spans="1:39" ht="15" x14ac:dyDescent="0.25">
      <c r="A25" s="189">
        <v>44075</v>
      </c>
      <c r="B25" s="165"/>
      <c r="C25" s="165"/>
      <c r="D25" s="217">
        <v>7.37</v>
      </c>
      <c r="E25" s="217">
        <v>8.8030000000000008</v>
      </c>
      <c r="F25" s="217">
        <v>7.6479999999999997</v>
      </c>
      <c r="G25" s="217">
        <v>10.518000000000001</v>
      </c>
      <c r="H25" s="236">
        <v>8.8960000000000008</v>
      </c>
      <c r="I25" s="236">
        <v>10.445</v>
      </c>
      <c r="J25" s="236">
        <v>7.1269999999999998</v>
      </c>
      <c r="K25" s="236">
        <v>5.5170000000000003</v>
      </c>
      <c r="L25" s="236">
        <v>5.8609999999999998</v>
      </c>
      <c r="M25" s="236">
        <v>5.3529999999999998</v>
      </c>
      <c r="N25" s="236">
        <v>6.0190000000000001</v>
      </c>
      <c r="O25" s="236">
        <v>6.6559999999999997</v>
      </c>
      <c r="P25" s="236">
        <v>8.7270000000000003</v>
      </c>
      <c r="Q25" s="236">
        <v>6.23</v>
      </c>
      <c r="R25" s="236">
        <v>13.625</v>
      </c>
      <c r="S25" s="236">
        <v>8.1669999999999998</v>
      </c>
      <c r="T25" s="236">
        <v>9.5779999999999994</v>
      </c>
      <c r="U25" s="236">
        <v>5.3710000000000004</v>
      </c>
      <c r="V25" s="236">
        <v>7.2530000000000001</v>
      </c>
      <c r="W25" s="236">
        <v>5.2030000000000003</v>
      </c>
      <c r="X25" s="236">
        <v>5.0019999999999998</v>
      </c>
      <c r="Y25" s="236">
        <v>3.3660000000000001</v>
      </c>
      <c r="Z25" s="236">
        <v>7.0810000000000004</v>
      </c>
      <c r="AA25" s="236">
        <v>5.0220000000000002</v>
      </c>
      <c r="AB25" s="236">
        <v>5.6070000000000002</v>
      </c>
      <c r="AC25" s="236">
        <v>6.5439999999999996</v>
      </c>
      <c r="AD25" s="236">
        <v>5.8869999999999996</v>
      </c>
      <c r="AE25" s="236">
        <v>8.5190000000000001</v>
      </c>
      <c r="AF25" s="236">
        <v>7.3550000000000004</v>
      </c>
      <c r="AG25" s="236">
        <v>5.7910000000000004</v>
      </c>
      <c r="AH25" s="237">
        <v>8.4190000000000005</v>
      </c>
      <c r="AI25" s="211">
        <v>4.3179999999999996</v>
      </c>
      <c r="AJ25" s="211">
        <v>5.9809999999999999</v>
      </c>
      <c r="AK25" s="211">
        <v>8.5380000000000003</v>
      </c>
      <c r="AL25" s="211">
        <v>6.3140000000000001</v>
      </c>
      <c r="AM25" s="211">
        <v>4.5830000000000002</v>
      </c>
    </row>
    <row r="26" spans="1:39" ht="15" x14ac:dyDescent="0.25">
      <c r="A26" s="189">
        <v>44105</v>
      </c>
      <c r="B26" s="165"/>
      <c r="C26" s="165"/>
      <c r="D26" s="217">
        <v>6.66</v>
      </c>
      <c r="E26" s="217">
        <v>6.9980000000000002</v>
      </c>
      <c r="F26" s="217">
        <v>6.633</v>
      </c>
      <c r="G26" s="217">
        <v>9.0640000000000001</v>
      </c>
      <c r="H26" s="236">
        <v>14.069000000000001</v>
      </c>
      <c r="I26" s="236">
        <v>10.311</v>
      </c>
      <c r="J26" s="236">
        <v>6.0460000000000003</v>
      </c>
      <c r="K26" s="236">
        <v>4.7229999999999999</v>
      </c>
      <c r="L26" s="236">
        <v>5.4009999999999998</v>
      </c>
      <c r="M26" s="236">
        <v>6.9370000000000003</v>
      </c>
      <c r="N26" s="236">
        <v>5.3780000000000001</v>
      </c>
      <c r="O26" s="236">
        <v>5.0039999999999996</v>
      </c>
      <c r="P26" s="236">
        <v>8.4060000000000006</v>
      </c>
      <c r="Q26" s="236">
        <v>6.0519999999999996</v>
      </c>
      <c r="R26" s="236">
        <v>11.138</v>
      </c>
      <c r="S26" s="236">
        <v>7.9939999999999998</v>
      </c>
      <c r="T26" s="236">
        <v>8.98</v>
      </c>
      <c r="U26" s="236">
        <v>5.8979999999999997</v>
      </c>
      <c r="V26" s="236">
        <v>6.3410000000000002</v>
      </c>
      <c r="W26" s="236">
        <v>4.7720000000000002</v>
      </c>
      <c r="X26" s="236">
        <v>4.4210000000000003</v>
      </c>
      <c r="Y26" s="236">
        <v>4.2640000000000002</v>
      </c>
      <c r="Z26" s="236">
        <v>5.47</v>
      </c>
      <c r="AA26" s="236">
        <v>4.6749999999999998</v>
      </c>
      <c r="AB26" s="236">
        <v>6.5010000000000003</v>
      </c>
      <c r="AC26" s="236">
        <v>8.2940000000000005</v>
      </c>
      <c r="AD26" s="236">
        <v>5.97</v>
      </c>
      <c r="AE26" s="236">
        <v>7.7050000000000001</v>
      </c>
      <c r="AF26" s="236">
        <v>7.431</v>
      </c>
      <c r="AG26" s="236">
        <v>5.4050000000000002</v>
      </c>
      <c r="AH26" s="237">
        <v>8.2140000000000004</v>
      </c>
      <c r="AI26" s="211">
        <v>3.9039999999999999</v>
      </c>
      <c r="AJ26" s="211">
        <v>6.2009999999999996</v>
      </c>
      <c r="AK26" s="211">
        <v>10.128</v>
      </c>
      <c r="AL26" s="211">
        <v>5.5750000000000002</v>
      </c>
      <c r="AM26" s="211">
        <v>4.4240000000000004</v>
      </c>
    </row>
    <row r="27" spans="1:39" ht="15" x14ac:dyDescent="0.25">
      <c r="A27" s="189">
        <v>44136</v>
      </c>
      <c r="B27" s="165"/>
      <c r="C27" s="165"/>
      <c r="D27" s="217">
        <v>5.1100000000000003</v>
      </c>
      <c r="E27" s="217">
        <v>5.4290000000000003</v>
      </c>
      <c r="F27" s="217">
        <v>5.702</v>
      </c>
      <c r="G27" s="217">
        <v>7.49</v>
      </c>
      <c r="H27" s="236">
        <v>9.4390000000000001</v>
      </c>
      <c r="I27" s="236">
        <v>7.8120000000000003</v>
      </c>
      <c r="J27" s="236">
        <v>5.4050000000000002</v>
      </c>
      <c r="K27" s="236">
        <v>3.778</v>
      </c>
      <c r="L27" s="236">
        <v>4.5529999999999999</v>
      </c>
      <c r="M27" s="236">
        <v>6.3979999999999997</v>
      </c>
      <c r="N27" s="236">
        <v>4.63</v>
      </c>
      <c r="O27" s="236">
        <v>4.2809999999999997</v>
      </c>
      <c r="P27" s="236">
        <v>6.9809999999999999</v>
      </c>
      <c r="Q27" s="236">
        <v>5.5090000000000003</v>
      </c>
      <c r="R27" s="236">
        <v>8.6219999999999999</v>
      </c>
      <c r="S27" s="236">
        <v>6.7240000000000002</v>
      </c>
      <c r="T27" s="236">
        <v>7.2350000000000003</v>
      </c>
      <c r="U27" s="236">
        <v>4.6470000000000002</v>
      </c>
      <c r="V27" s="236">
        <v>5.2670000000000003</v>
      </c>
      <c r="W27" s="236">
        <v>4.0519999999999996</v>
      </c>
      <c r="X27" s="236">
        <v>4.5259999999999998</v>
      </c>
      <c r="Y27" s="236">
        <v>2.8839999999999999</v>
      </c>
      <c r="Z27" s="236">
        <v>4.2480000000000002</v>
      </c>
      <c r="AA27" s="236">
        <v>4.1970000000000001</v>
      </c>
      <c r="AB27" s="236">
        <v>5.6429999999999998</v>
      </c>
      <c r="AC27" s="236">
        <v>6.133</v>
      </c>
      <c r="AD27" s="236">
        <v>4.7430000000000003</v>
      </c>
      <c r="AE27" s="236">
        <v>6.6790000000000003</v>
      </c>
      <c r="AF27" s="236">
        <v>6.6779999999999999</v>
      </c>
      <c r="AG27" s="236">
        <v>5.423</v>
      </c>
      <c r="AH27" s="237">
        <v>6.6689999999999996</v>
      </c>
      <c r="AI27" s="211">
        <v>3.3290000000000002</v>
      </c>
      <c r="AJ27" s="211">
        <v>4.3019999999999996</v>
      </c>
      <c r="AK27" s="211">
        <v>6.5179999999999998</v>
      </c>
      <c r="AL27" s="211">
        <v>5.4119999999999999</v>
      </c>
      <c r="AM27" s="211">
        <v>4.234</v>
      </c>
    </row>
    <row r="28" spans="1:39" ht="15" x14ac:dyDescent="0.25">
      <c r="A28" s="189">
        <v>44166</v>
      </c>
      <c r="B28" s="165"/>
      <c r="C28" s="165"/>
      <c r="D28" s="217">
        <v>4.68</v>
      </c>
      <c r="E28" s="217">
        <v>4.9359999999999999</v>
      </c>
      <c r="F28" s="217">
        <v>5.2389999999999999</v>
      </c>
      <c r="G28" s="217">
        <v>6.9020000000000001</v>
      </c>
      <c r="H28" s="236">
        <v>6.9130000000000003</v>
      </c>
      <c r="I28" s="236">
        <v>6.3559999999999999</v>
      </c>
      <c r="J28" s="236">
        <v>4.9379999999999997</v>
      </c>
      <c r="K28" s="236">
        <v>3.464</v>
      </c>
      <c r="L28" s="236">
        <v>4.133</v>
      </c>
      <c r="M28" s="236">
        <v>4.7140000000000004</v>
      </c>
      <c r="N28" s="236">
        <v>4.3010000000000002</v>
      </c>
      <c r="O28" s="236">
        <v>3.8969999999999998</v>
      </c>
      <c r="P28" s="236">
        <v>5.9880000000000004</v>
      </c>
      <c r="Q28" s="236">
        <v>4.79</v>
      </c>
      <c r="R28" s="236">
        <v>7.7430000000000003</v>
      </c>
      <c r="S28" s="236">
        <v>6.2729999999999997</v>
      </c>
      <c r="T28" s="236">
        <v>6.5039999999999996</v>
      </c>
      <c r="U28" s="236">
        <v>4.3860000000000001</v>
      </c>
      <c r="V28" s="236">
        <v>4.859</v>
      </c>
      <c r="W28" s="236">
        <v>3.7549999999999999</v>
      </c>
      <c r="X28" s="236">
        <v>3.8170000000000002</v>
      </c>
      <c r="Y28" s="236">
        <v>2.528</v>
      </c>
      <c r="Z28" s="236">
        <v>3.8740000000000001</v>
      </c>
      <c r="AA28" s="236">
        <v>3.617</v>
      </c>
      <c r="AB28" s="236">
        <v>4.3929999999999998</v>
      </c>
      <c r="AC28" s="236">
        <v>4.8259999999999996</v>
      </c>
      <c r="AD28" s="236">
        <v>3.899</v>
      </c>
      <c r="AE28" s="236">
        <v>5.9950000000000001</v>
      </c>
      <c r="AF28" s="236">
        <v>5.6369999999999996</v>
      </c>
      <c r="AG28" s="236">
        <v>4.4400000000000004</v>
      </c>
      <c r="AH28" s="237">
        <v>5.9820000000000002</v>
      </c>
      <c r="AI28" s="211">
        <v>3.0720000000000001</v>
      </c>
      <c r="AJ28" s="211">
        <v>3.681</v>
      </c>
      <c r="AK28" s="211">
        <v>5.3070000000000004</v>
      </c>
      <c r="AL28" s="211">
        <v>4.8529999999999998</v>
      </c>
      <c r="AM28" s="211">
        <v>3.6120000000000001</v>
      </c>
    </row>
    <row r="29" spans="1:39" ht="15" x14ac:dyDescent="0.25">
      <c r="A29" s="189">
        <v>44197</v>
      </c>
      <c r="B29" s="165"/>
      <c r="C29" s="165"/>
      <c r="D29" s="217">
        <v>4.3499999999999996</v>
      </c>
      <c r="E29" s="217">
        <v>4.4749999999999996</v>
      </c>
      <c r="F29" s="217">
        <v>4.7030000000000003</v>
      </c>
      <c r="G29" s="217">
        <v>6.2039999999999997</v>
      </c>
      <c r="H29" s="236">
        <v>6.0970000000000004</v>
      </c>
      <c r="I29" s="236">
        <v>5.75</v>
      </c>
      <c r="J29" s="236">
        <v>4.4390000000000001</v>
      </c>
      <c r="K29" s="236">
        <v>3.1059999999999999</v>
      </c>
      <c r="L29" s="236">
        <v>3.7189999999999999</v>
      </c>
      <c r="M29" s="236">
        <v>3.8980000000000001</v>
      </c>
      <c r="N29" s="236">
        <v>3.867</v>
      </c>
      <c r="O29" s="236">
        <v>3.4929999999999999</v>
      </c>
      <c r="P29" s="236">
        <v>5.37</v>
      </c>
      <c r="Q29" s="236">
        <v>4.2539999999999996</v>
      </c>
      <c r="R29" s="236">
        <v>6.8280000000000003</v>
      </c>
      <c r="S29" s="236">
        <v>5.5220000000000002</v>
      </c>
      <c r="T29" s="236">
        <v>5.8789999999999996</v>
      </c>
      <c r="U29" s="236">
        <v>3.76</v>
      </c>
      <c r="V29" s="236">
        <v>4.3639999999999999</v>
      </c>
      <c r="W29" s="236">
        <v>3.3740000000000001</v>
      </c>
      <c r="X29" s="236">
        <v>3.339</v>
      </c>
      <c r="Y29" s="236">
        <v>2.2480000000000002</v>
      </c>
      <c r="Z29" s="236">
        <v>3.47</v>
      </c>
      <c r="AA29" s="236">
        <v>3.2189999999999999</v>
      </c>
      <c r="AB29" s="236">
        <v>3.8170000000000002</v>
      </c>
      <c r="AC29" s="236">
        <v>4.2889999999999997</v>
      </c>
      <c r="AD29" s="236">
        <v>3.4430000000000001</v>
      </c>
      <c r="AE29" s="236">
        <v>5.4119999999999999</v>
      </c>
      <c r="AF29" s="236">
        <v>4.9960000000000004</v>
      </c>
      <c r="AG29" s="236">
        <v>3.895</v>
      </c>
      <c r="AH29" s="237">
        <v>5.3739999999999997</v>
      </c>
      <c r="AI29" s="211">
        <v>2.762</v>
      </c>
      <c r="AJ29" s="211">
        <v>3.3690000000000002</v>
      </c>
      <c r="AK29" s="211">
        <v>4.7089999999999996</v>
      </c>
      <c r="AL29" s="211">
        <v>4.4589999999999996</v>
      </c>
      <c r="AM29" s="211">
        <v>3.17</v>
      </c>
    </row>
    <row r="30" spans="1:39" ht="15" x14ac:dyDescent="0.25">
      <c r="A30" s="189">
        <v>44228</v>
      </c>
      <c r="B30" s="165"/>
      <c r="C30" s="165"/>
      <c r="D30" s="217">
        <v>3.8</v>
      </c>
      <c r="E30" s="217">
        <v>3.669</v>
      </c>
      <c r="F30" s="217">
        <v>3.8460000000000001</v>
      </c>
      <c r="G30" s="217">
        <v>5.117</v>
      </c>
      <c r="H30" s="236">
        <v>4.9989999999999997</v>
      </c>
      <c r="I30" s="236">
        <v>4.7300000000000004</v>
      </c>
      <c r="J30" s="236">
        <v>3.6469999999999998</v>
      </c>
      <c r="K30" s="236">
        <v>2.5339999999999998</v>
      </c>
      <c r="L30" s="236">
        <v>3.0550000000000002</v>
      </c>
      <c r="M30" s="236">
        <v>3.1509999999999998</v>
      </c>
      <c r="N30" s="236">
        <v>3.157</v>
      </c>
      <c r="O30" s="236">
        <v>2.8809999999999998</v>
      </c>
      <c r="P30" s="236">
        <v>4.3959999999999999</v>
      </c>
      <c r="Q30" s="236">
        <v>3.4980000000000002</v>
      </c>
      <c r="R30" s="236">
        <v>5.5869999999999997</v>
      </c>
      <c r="S30" s="236">
        <v>4.5140000000000002</v>
      </c>
      <c r="T30" s="236">
        <v>4.8209999999999997</v>
      </c>
      <c r="U30" s="236">
        <v>3.0649999999999999</v>
      </c>
      <c r="V30" s="236">
        <v>3.5870000000000002</v>
      </c>
      <c r="W30" s="236">
        <v>2.76</v>
      </c>
      <c r="X30" s="236">
        <v>2.7269999999999999</v>
      </c>
      <c r="Y30" s="236">
        <v>1.831</v>
      </c>
      <c r="Z30" s="236">
        <v>2.83</v>
      </c>
      <c r="AA30" s="236">
        <v>2.637</v>
      </c>
      <c r="AB30" s="236">
        <v>3.1110000000000002</v>
      </c>
      <c r="AC30" s="236">
        <v>3.5230000000000001</v>
      </c>
      <c r="AD30" s="236">
        <v>2.835</v>
      </c>
      <c r="AE30" s="236">
        <v>4.4409999999999998</v>
      </c>
      <c r="AF30" s="236">
        <v>4.0890000000000004</v>
      </c>
      <c r="AG30" s="236">
        <v>3.1850000000000001</v>
      </c>
      <c r="AH30" s="237">
        <v>4.4219999999999997</v>
      </c>
      <c r="AI30" s="211">
        <v>2.2730000000000001</v>
      </c>
      <c r="AJ30" s="211">
        <v>2.7839999999999998</v>
      </c>
      <c r="AK30" s="211">
        <v>3.9660000000000002</v>
      </c>
      <c r="AL30" s="211">
        <v>3.7360000000000002</v>
      </c>
      <c r="AM30" s="211">
        <v>2.59</v>
      </c>
    </row>
    <row r="31" spans="1:39" ht="15" x14ac:dyDescent="0.25">
      <c r="A31" s="189">
        <v>44256</v>
      </c>
      <c r="B31" s="165"/>
      <c r="C31" s="165"/>
      <c r="D31" s="217">
        <v>4.4400000000000004</v>
      </c>
      <c r="E31" s="217">
        <v>4.484</v>
      </c>
      <c r="F31" s="217">
        <v>3.86</v>
      </c>
      <c r="G31" s="217">
        <v>5.5019999999999998</v>
      </c>
      <c r="H31" s="236">
        <v>5.7220000000000004</v>
      </c>
      <c r="I31" s="236">
        <v>4.9420000000000002</v>
      </c>
      <c r="J31" s="236">
        <v>3.72</v>
      </c>
      <c r="K31" s="236">
        <v>3.234</v>
      </c>
      <c r="L31" s="236">
        <v>3.964</v>
      </c>
      <c r="M31" s="236">
        <v>3.4940000000000002</v>
      </c>
      <c r="N31" s="236">
        <v>3.4460000000000002</v>
      </c>
      <c r="O31" s="236">
        <v>3.1859999999999999</v>
      </c>
      <c r="P31" s="236">
        <v>4.8879999999999999</v>
      </c>
      <c r="Q31" s="236">
        <v>4.4029999999999996</v>
      </c>
      <c r="R31" s="236">
        <v>5.5490000000000004</v>
      </c>
      <c r="S31" s="236">
        <v>4.9850000000000003</v>
      </c>
      <c r="T31" s="236">
        <v>5.2149999999999999</v>
      </c>
      <c r="U31" s="236">
        <v>3.9169999999999998</v>
      </c>
      <c r="V31" s="236">
        <v>3.6459999999999999</v>
      </c>
      <c r="W31" s="236">
        <v>2.98</v>
      </c>
      <c r="X31" s="236">
        <v>2.74</v>
      </c>
      <c r="Y31" s="236">
        <v>2.12</v>
      </c>
      <c r="Z31" s="236">
        <v>4.7919999999999998</v>
      </c>
      <c r="AA31" s="236">
        <v>2.601</v>
      </c>
      <c r="AB31" s="236">
        <v>3.0659999999999998</v>
      </c>
      <c r="AC31" s="236">
        <v>6.6849999999999996</v>
      </c>
      <c r="AD31" s="236">
        <v>2.81</v>
      </c>
      <c r="AE31" s="236">
        <v>5.0010000000000003</v>
      </c>
      <c r="AF31" s="236">
        <v>4.056</v>
      </c>
      <c r="AG31" s="236">
        <v>3.3620000000000001</v>
      </c>
      <c r="AH31" s="237">
        <v>5.93</v>
      </c>
      <c r="AI31" s="211">
        <v>2.3130000000000002</v>
      </c>
      <c r="AJ31" s="211">
        <v>2.6920000000000002</v>
      </c>
      <c r="AK31" s="211">
        <v>6.2240000000000002</v>
      </c>
      <c r="AL31" s="211">
        <v>3.9220000000000002</v>
      </c>
      <c r="AM31" s="211">
        <v>2.5950000000000002</v>
      </c>
    </row>
    <row r="32" spans="1:39" ht="15" x14ac:dyDescent="0.25">
      <c r="A32" s="189">
        <v>44287</v>
      </c>
      <c r="B32" s="165"/>
      <c r="C32" s="165"/>
      <c r="D32" s="217">
        <v>8.76</v>
      </c>
      <c r="E32" s="217">
        <v>4.4450000000000003</v>
      </c>
      <c r="F32" s="217">
        <v>3.7650000000000001</v>
      </c>
      <c r="G32" s="217">
        <v>8.9930000000000003</v>
      </c>
      <c r="H32" s="236">
        <v>12.398</v>
      </c>
      <c r="I32" s="236">
        <v>9.7390000000000008</v>
      </c>
      <c r="J32" s="236">
        <v>6.4210000000000003</v>
      </c>
      <c r="K32" s="236">
        <v>9.048</v>
      </c>
      <c r="L32" s="236">
        <v>9.1880000000000006</v>
      </c>
      <c r="M32" s="236">
        <v>5.0289999999999999</v>
      </c>
      <c r="N32" s="236">
        <v>9.41</v>
      </c>
      <c r="O32" s="236">
        <v>5.82</v>
      </c>
      <c r="P32" s="236">
        <v>7.5369999999999999</v>
      </c>
      <c r="Q32" s="236">
        <v>5.0810000000000004</v>
      </c>
      <c r="R32" s="236">
        <v>8.2560000000000002</v>
      </c>
      <c r="S32" s="236">
        <v>6.1189999999999998</v>
      </c>
      <c r="T32" s="236">
        <v>6.0810000000000004</v>
      </c>
      <c r="U32" s="236">
        <v>5.25</v>
      </c>
      <c r="V32" s="236">
        <v>7.7320000000000002</v>
      </c>
      <c r="W32" s="236">
        <v>5.62</v>
      </c>
      <c r="X32" s="236">
        <v>6.7</v>
      </c>
      <c r="Y32" s="236">
        <v>4.5149999999999997</v>
      </c>
      <c r="Z32" s="236">
        <v>9.8179999999999996</v>
      </c>
      <c r="AA32" s="236">
        <v>4.6189999999999998</v>
      </c>
      <c r="AB32" s="236">
        <v>7.649</v>
      </c>
      <c r="AC32" s="236">
        <v>9.2560000000000002</v>
      </c>
      <c r="AD32" s="236">
        <v>2.7170000000000001</v>
      </c>
      <c r="AE32" s="236">
        <v>5.8330000000000002</v>
      </c>
      <c r="AF32" s="236">
        <v>6.173</v>
      </c>
      <c r="AG32" s="236">
        <v>4.9160000000000004</v>
      </c>
      <c r="AH32" s="237">
        <v>14.574</v>
      </c>
      <c r="AI32" s="211">
        <v>3.3839999999999999</v>
      </c>
      <c r="AJ32" s="211">
        <v>3.7429999999999999</v>
      </c>
      <c r="AK32" s="211">
        <v>11.933999999999999</v>
      </c>
      <c r="AL32" s="211">
        <v>8.7870000000000008</v>
      </c>
      <c r="AM32" s="211">
        <v>3.42</v>
      </c>
    </row>
    <row r="33" spans="1:39" ht="15" x14ac:dyDescent="0.25">
      <c r="A33" s="189">
        <v>44317</v>
      </c>
      <c r="B33" s="165"/>
      <c r="C33" s="165"/>
      <c r="D33" s="217">
        <v>28.28</v>
      </c>
      <c r="E33" s="217">
        <v>16.498999999999999</v>
      </c>
      <c r="F33" s="217">
        <v>37.595999999999997</v>
      </c>
      <c r="G33" s="217">
        <v>50.622</v>
      </c>
      <c r="H33" s="236">
        <v>44.551000000000002</v>
      </c>
      <c r="I33" s="236">
        <v>44.542000000000002</v>
      </c>
      <c r="J33" s="236">
        <v>20.053000000000001</v>
      </c>
      <c r="K33" s="236">
        <v>27.187999999999999</v>
      </c>
      <c r="L33" s="236">
        <v>19.539000000000001</v>
      </c>
      <c r="M33" s="236">
        <v>25.088999999999999</v>
      </c>
      <c r="N33" s="236">
        <v>30.126000000000001</v>
      </c>
      <c r="O33" s="236">
        <v>30.943000000000001</v>
      </c>
      <c r="P33" s="236">
        <v>28.091999999999999</v>
      </c>
      <c r="Q33" s="236">
        <v>18.023</v>
      </c>
      <c r="R33" s="236">
        <v>53.689</v>
      </c>
      <c r="S33" s="236">
        <v>36.040999999999997</v>
      </c>
      <c r="T33" s="236">
        <v>23.823</v>
      </c>
      <c r="U33" s="236">
        <v>20.875</v>
      </c>
      <c r="V33" s="236">
        <v>31.838000000000001</v>
      </c>
      <c r="W33" s="236">
        <v>25.652999999999999</v>
      </c>
      <c r="X33" s="236">
        <v>14.67</v>
      </c>
      <c r="Y33" s="236">
        <v>21.143999999999998</v>
      </c>
      <c r="Z33" s="236">
        <v>27.928000000000001</v>
      </c>
      <c r="AA33" s="236">
        <v>24.527999999999999</v>
      </c>
      <c r="AB33" s="236">
        <v>30.026</v>
      </c>
      <c r="AC33" s="236">
        <v>28.59</v>
      </c>
      <c r="AD33" s="236">
        <v>21.527999999999999</v>
      </c>
      <c r="AE33" s="236">
        <v>35.177999999999997</v>
      </c>
      <c r="AF33" s="236">
        <v>16.472999999999999</v>
      </c>
      <c r="AG33" s="236">
        <v>17.059000000000001</v>
      </c>
      <c r="AH33" s="237">
        <v>21.036000000000001</v>
      </c>
      <c r="AI33" s="211">
        <v>17.199000000000002</v>
      </c>
      <c r="AJ33" s="211">
        <v>24.364999999999998</v>
      </c>
      <c r="AK33" s="211">
        <v>24.975999999999999</v>
      </c>
      <c r="AL33" s="211">
        <v>23.631</v>
      </c>
      <c r="AM33" s="211">
        <v>18.913</v>
      </c>
    </row>
    <row r="34" spans="1:39" ht="15" x14ac:dyDescent="0.25">
      <c r="A34" s="189">
        <v>44348</v>
      </c>
      <c r="B34" s="216"/>
      <c r="C34" s="216"/>
      <c r="D34" s="217">
        <v>41.72</v>
      </c>
      <c r="E34" s="217">
        <v>50.731000000000002</v>
      </c>
      <c r="F34" s="217">
        <v>90.581000000000003</v>
      </c>
      <c r="G34" s="217">
        <v>62.031999999999996</v>
      </c>
      <c r="H34" s="236">
        <v>61.1</v>
      </c>
      <c r="I34" s="236">
        <v>38.676000000000002</v>
      </c>
      <c r="J34" s="236">
        <v>26.954999999999998</v>
      </c>
      <c r="K34" s="236">
        <v>30.433</v>
      </c>
      <c r="L34" s="236">
        <v>31.542000000000002</v>
      </c>
      <c r="M34" s="236">
        <v>40.329000000000001</v>
      </c>
      <c r="N34" s="236">
        <v>25.466000000000001</v>
      </c>
      <c r="O34" s="236">
        <v>63.555999999999997</v>
      </c>
      <c r="P34" s="236">
        <v>40.046999999999997</v>
      </c>
      <c r="Q34" s="236">
        <v>84.22</v>
      </c>
      <c r="R34" s="236">
        <v>58.286000000000001</v>
      </c>
      <c r="S34" s="236">
        <v>78.186999999999998</v>
      </c>
      <c r="T34" s="236">
        <v>28.937000000000001</v>
      </c>
      <c r="U34" s="236">
        <v>46.116</v>
      </c>
      <c r="V34" s="236">
        <v>24.606999999999999</v>
      </c>
      <c r="W34" s="236">
        <v>26</v>
      </c>
      <c r="X34" s="236">
        <v>11.534000000000001</v>
      </c>
      <c r="Y34" s="236">
        <v>34.71</v>
      </c>
      <c r="Z34" s="236">
        <v>21.114000000000001</v>
      </c>
      <c r="AA34" s="236">
        <v>34.256999999999998</v>
      </c>
      <c r="AB34" s="236">
        <v>35.662999999999997</v>
      </c>
      <c r="AC34" s="236">
        <v>25.24</v>
      </c>
      <c r="AD34" s="236">
        <v>73.105000000000004</v>
      </c>
      <c r="AE34" s="236">
        <v>45.456000000000003</v>
      </c>
      <c r="AF34" s="236">
        <v>39.46</v>
      </c>
      <c r="AG34" s="236">
        <v>69.703000000000003</v>
      </c>
      <c r="AH34" s="237">
        <v>9.3390000000000004</v>
      </c>
      <c r="AI34" s="211">
        <v>26.867999999999999</v>
      </c>
      <c r="AJ34" s="211">
        <v>49.2</v>
      </c>
      <c r="AK34" s="211">
        <v>45.706000000000003</v>
      </c>
      <c r="AL34" s="211">
        <v>23.65</v>
      </c>
      <c r="AM34" s="211">
        <v>44.753</v>
      </c>
    </row>
    <row r="35" spans="1:39" ht="15" x14ac:dyDescent="0.25">
      <c r="A35" s="189">
        <v>44378</v>
      </c>
      <c r="B35" s="216"/>
      <c r="C35" s="216"/>
      <c r="D35" s="217">
        <v>20.14</v>
      </c>
      <c r="E35" s="217">
        <v>31.577999999999999</v>
      </c>
      <c r="F35" s="217">
        <v>47.895000000000003</v>
      </c>
      <c r="G35" s="217">
        <v>23.094000000000001</v>
      </c>
      <c r="H35" s="236">
        <v>30.402999999999999</v>
      </c>
      <c r="I35" s="236">
        <v>15.89</v>
      </c>
      <c r="J35" s="236">
        <v>11.965</v>
      </c>
      <c r="K35" s="236">
        <v>12.843</v>
      </c>
      <c r="L35" s="236">
        <v>12.603999999999999</v>
      </c>
      <c r="M35" s="236">
        <v>16.693000000000001</v>
      </c>
      <c r="N35" s="236">
        <v>11.484</v>
      </c>
      <c r="O35" s="236">
        <v>35.753</v>
      </c>
      <c r="P35" s="236">
        <v>15.528</v>
      </c>
      <c r="Q35" s="236">
        <v>83.634</v>
      </c>
      <c r="R35" s="236">
        <v>25.992999999999999</v>
      </c>
      <c r="S35" s="236">
        <v>33.441000000000003</v>
      </c>
      <c r="T35" s="236">
        <v>13.786</v>
      </c>
      <c r="U35" s="236">
        <v>29.382999999999999</v>
      </c>
      <c r="V35" s="236">
        <v>9.7509999999999994</v>
      </c>
      <c r="W35" s="236">
        <v>9.9359999999999999</v>
      </c>
      <c r="X35" s="236">
        <v>5.1909999999999998</v>
      </c>
      <c r="Y35" s="236">
        <v>12.5</v>
      </c>
      <c r="Z35" s="236">
        <v>8.7360000000000007</v>
      </c>
      <c r="AA35" s="236">
        <v>15.106999999999999</v>
      </c>
      <c r="AB35" s="236">
        <v>12.52</v>
      </c>
      <c r="AC35" s="236">
        <v>10.475</v>
      </c>
      <c r="AD35" s="236">
        <v>38.33</v>
      </c>
      <c r="AE35" s="236">
        <v>25.318000000000001</v>
      </c>
      <c r="AF35" s="236">
        <v>13.752000000000001</v>
      </c>
      <c r="AG35" s="236">
        <v>41.83</v>
      </c>
      <c r="AH35" s="237">
        <v>6.3620000000000001</v>
      </c>
      <c r="AI35" s="211">
        <v>10.823</v>
      </c>
      <c r="AJ35" s="211">
        <v>17.574999999999999</v>
      </c>
      <c r="AK35" s="211">
        <v>15.907</v>
      </c>
      <c r="AL35" s="211">
        <v>9.0960000000000001</v>
      </c>
      <c r="AM35" s="211">
        <v>27.439</v>
      </c>
    </row>
    <row r="36" spans="1:39" ht="15" x14ac:dyDescent="0.25">
      <c r="A36" s="189">
        <v>44409</v>
      </c>
      <c r="B36" s="211"/>
      <c r="C36" s="211"/>
      <c r="D36" s="164">
        <v>10.3</v>
      </c>
      <c r="E36" s="236">
        <v>12.859</v>
      </c>
      <c r="F36" s="236">
        <v>18.172000000000001</v>
      </c>
      <c r="G36" s="236">
        <v>11.17</v>
      </c>
      <c r="H36" s="236">
        <v>12.628</v>
      </c>
      <c r="I36" s="236">
        <v>9.6829999999999998</v>
      </c>
      <c r="J36" s="236">
        <v>6.6079999999999997</v>
      </c>
      <c r="K36" s="236">
        <v>7.835</v>
      </c>
      <c r="L36" s="236">
        <v>6.7469999999999999</v>
      </c>
      <c r="M36" s="236">
        <v>7.9390000000000001</v>
      </c>
      <c r="N36" s="236">
        <v>8.2159999999999993</v>
      </c>
      <c r="O36" s="236">
        <v>12.762</v>
      </c>
      <c r="P36" s="236">
        <v>7.8339999999999996</v>
      </c>
      <c r="Q36" s="236">
        <v>27.472000000000001</v>
      </c>
      <c r="R36" s="236">
        <v>10.87</v>
      </c>
      <c r="S36" s="236">
        <v>14.222</v>
      </c>
      <c r="T36" s="236">
        <v>7.38</v>
      </c>
      <c r="U36" s="236">
        <v>11.574999999999999</v>
      </c>
      <c r="V36" s="236">
        <v>6.5149999999999997</v>
      </c>
      <c r="W36" s="236">
        <v>6.5309999999999997</v>
      </c>
      <c r="X36" s="236">
        <v>3.7130000000000001</v>
      </c>
      <c r="Y36" s="236">
        <v>6.5350000000000001</v>
      </c>
      <c r="Z36" s="236">
        <v>5.7759999999999998</v>
      </c>
      <c r="AA36" s="236">
        <v>8.1010000000000009</v>
      </c>
      <c r="AB36" s="236">
        <v>7.6360000000000001</v>
      </c>
      <c r="AC36" s="236">
        <v>6.8780000000000001</v>
      </c>
      <c r="AD36" s="236">
        <v>13.430999999999999</v>
      </c>
      <c r="AE36" s="237">
        <v>10.263999999999999</v>
      </c>
      <c r="AF36" s="236">
        <v>8.3490000000000002</v>
      </c>
      <c r="AG36" s="236">
        <v>14.461</v>
      </c>
      <c r="AH36" s="236">
        <v>4.9829999999999997</v>
      </c>
      <c r="AI36" s="211">
        <v>6.9020000000000001</v>
      </c>
      <c r="AJ36" s="211">
        <v>9.0139999999999993</v>
      </c>
      <c r="AK36" s="211">
        <v>8.0470000000000006</v>
      </c>
      <c r="AL36" s="211">
        <v>5.9039999999999999</v>
      </c>
      <c r="AM36" s="211">
        <v>11.035</v>
      </c>
    </row>
    <row r="37" spans="1:39" ht="15" x14ac:dyDescent="0.25">
      <c r="A37" s="189">
        <v>44440</v>
      </c>
      <c r="B37" s="164"/>
      <c r="C37" s="164"/>
      <c r="D37" s="164">
        <v>7.37</v>
      </c>
      <c r="E37" s="236">
        <v>7.44</v>
      </c>
      <c r="F37" s="236">
        <v>10.618</v>
      </c>
      <c r="G37" s="236">
        <v>9.0030000000000001</v>
      </c>
      <c r="H37" s="236">
        <v>10.61</v>
      </c>
      <c r="I37" s="236">
        <v>7.4939999999999998</v>
      </c>
      <c r="J37" s="236">
        <v>5.9080000000000004</v>
      </c>
      <c r="K37" s="236">
        <v>5.7450000000000001</v>
      </c>
      <c r="L37" s="236">
        <v>5.3120000000000003</v>
      </c>
      <c r="M37" s="236">
        <v>5.9550000000000001</v>
      </c>
      <c r="N37" s="236">
        <v>6.7279999999999998</v>
      </c>
      <c r="O37" s="236">
        <v>8.8699999999999992</v>
      </c>
      <c r="P37" s="236">
        <v>6.2270000000000003</v>
      </c>
      <c r="Q37" s="236">
        <v>13.78</v>
      </c>
      <c r="R37" s="236">
        <v>8.1530000000000005</v>
      </c>
      <c r="S37" s="236">
        <v>9.7159999999999993</v>
      </c>
      <c r="T37" s="236">
        <v>5.6189999999999998</v>
      </c>
      <c r="U37" s="236">
        <v>7.4429999999999996</v>
      </c>
      <c r="V37" s="236">
        <v>5.1959999999999997</v>
      </c>
      <c r="W37" s="236">
        <v>4.9649999999999999</v>
      </c>
      <c r="X37" s="236">
        <v>3.278</v>
      </c>
      <c r="Y37" s="236">
        <v>7.032</v>
      </c>
      <c r="Z37" s="236">
        <v>5.0220000000000002</v>
      </c>
      <c r="AA37" s="236">
        <v>5.6340000000000003</v>
      </c>
      <c r="AB37" s="236">
        <v>6.4580000000000002</v>
      </c>
      <c r="AC37" s="236">
        <v>5.9619999999999997</v>
      </c>
      <c r="AD37" s="236">
        <v>8.6</v>
      </c>
      <c r="AE37" s="237">
        <v>7.1749999999999998</v>
      </c>
      <c r="AF37" s="236">
        <v>5.8949999999999996</v>
      </c>
      <c r="AG37" s="236">
        <v>8.4260000000000002</v>
      </c>
      <c r="AH37" s="236">
        <v>4.4109999999999996</v>
      </c>
      <c r="AI37" s="211">
        <v>6.165</v>
      </c>
      <c r="AJ37" s="211">
        <v>8.2569999999999997</v>
      </c>
      <c r="AK37" s="211">
        <v>6.3860000000000001</v>
      </c>
      <c r="AL37" s="211">
        <v>4.7130000000000001</v>
      </c>
      <c r="AM37" s="211">
        <v>8.7200000000000006</v>
      </c>
    </row>
    <row r="38" spans="1:39" ht="15" x14ac:dyDescent="0.25">
      <c r="A38" s="189">
        <v>44470</v>
      </c>
      <c r="B38" s="164"/>
      <c r="C38" s="164"/>
      <c r="D38" s="164">
        <v>6.66</v>
      </c>
      <c r="E38" s="236">
        <v>6.44</v>
      </c>
      <c r="F38" s="236">
        <v>9.1530000000000005</v>
      </c>
      <c r="G38" s="236">
        <v>14.189</v>
      </c>
      <c r="H38" s="236">
        <v>10.659000000000001</v>
      </c>
      <c r="I38" s="236">
        <v>6.3819999999999997</v>
      </c>
      <c r="J38" s="236">
        <v>5.0780000000000003</v>
      </c>
      <c r="K38" s="236">
        <v>5.2949999999999999</v>
      </c>
      <c r="L38" s="236">
        <v>6.9</v>
      </c>
      <c r="M38" s="236">
        <v>5.3209999999999997</v>
      </c>
      <c r="N38" s="236">
        <v>5.0659999999999998</v>
      </c>
      <c r="O38" s="236">
        <v>8.5389999999999997</v>
      </c>
      <c r="P38" s="236">
        <v>6.0540000000000003</v>
      </c>
      <c r="Q38" s="236">
        <v>11.263999999999999</v>
      </c>
      <c r="R38" s="236">
        <v>7.9809999999999999</v>
      </c>
      <c r="S38" s="236">
        <v>9.1059999999999999</v>
      </c>
      <c r="T38" s="236">
        <v>6.1180000000000003</v>
      </c>
      <c r="U38" s="236">
        <v>6.5140000000000002</v>
      </c>
      <c r="V38" s="236">
        <v>4.766</v>
      </c>
      <c r="W38" s="236">
        <v>4.3879999999999999</v>
      </c>
      <c r="X38" s="236">
        <v>4.242</v>
      </c>
      <c r="Y38" s="236">
        <v>5.4269999999999996</v>
      </c>
      <c r="Z38" s="236">
        <v>4.6740000000000004</v>
      </c>
      <c r="AA38" s="236">
        <v>6.5279999999999996</v>
      </c>
      <c r="AB38" s="236">
        <v>8.3000000000000007</v>
      </c>
      <c r="AC38" s="236">
        <v>6.04</v>
      </c>
      <c r="AD38" s="236">
        <v>7.7770000000000001</v>
      </c>
      <c r="AE38" s="237">
        <v>7.2430000000000003</v>
      </c>
      <c r="AF38" s="236">
        <v>5.4880000000000004</v>
      </c>
      <c r="AG38" s="236">
        <v>8.2159999999999993</v>
      </c>
      <c r="AH38" s="236">
        <v>3.9910000000000001</v>
      </c>
      <c r="AI38" s="211">
        <v>6.375</v>
      </c>
      <c r="AJ38" s="211">
        <v>9.9649999999999999</v>
      </c>
      <c r="AK38" s="211">
        <v>5.6420000000000003</v>
      </c>
      <c r="AL38" s="211">
        <v>4.548</v>
      </c>
      <c r="AM38" s="211">
        <v>6.9870000000000001</v>
      </c>
    </row>
    <row r="39" spans="1:39" ht="15" x14ac:dyDescent="0.25">
      <c r="A39" s="189">
        <v>44501</v>
      </c>
      <c r="B39" s="164"/>
      <c r="C39" s="164"/>
      <c r="D39" s="164">
        <v>5.1100000000000003</v>
      </c>
      <c r="E39" s="236">
        <v>5.5330000000000004</v>
      </c>
      <c r="F39" s="236">
        <v>7.5670000000000002</v>
      </c>
      <c r="G39" s="236">
        <v>9.5280000000000005</v>
      </c>
      <c r="H39" s="236">
        <v>8.1310000000000002</v>
      </c>
      <c r="I39" s="236">
        <v>5.7009999999999996</v>
      </c>
      <c r="J39" s="236">
        <v>4.0839999999999996</v>
      </c>
      <c r="K39" s="236">
        <v>4.4610000000000003</v>
      </c>
      <c r="L39" s="236">
        <v>6.48</v>
      </c>
      <c r="M39" s="236">
        <v>4.5810000000000004</v>
      </c>
      <c r="N39" s="236">
        <v>4.3360000000000003</v>
      </c>
      <c r="O39" s="236">
        <v>7.0940000000000003</v>
      </c>
      <c r="P39" s="236">
        <v>5.52</v>
      </c>
      <c r="Q39" s="236">
        <v>8.7270000000000003</v>
      </c>
      <c r="R39" s="236">
        <v>6.7119999999999997</v>
      </c>
      <c r="S39" s="236">
        <v>7.3440000000000003</v>
      </c>
      <c r="T39" s="236">
        <v>4.8609999999999998</v>
      </c>
      <c r="U39" s="236">
        <v>5.4169999999999998</v>
      </c>
      <c r="V39" s="236">
        <v>4.0469999999999997</v>
      </c>
      <c r="W39" s="236">
        <v>4.4969999999999999</v>
      </c>
      <c r="X39" s="236">
        <v>2.8559999999999999</v>
      </c>
      <c r="Y39" s="236">
        <v>4.2119999999999997</v>
      </c>
      <c r="Z39" s="236">
        <v>4.1959999999999997</v>
      </c>
      <c r="AA39" s="236">
        <v>5.6669999999999998</v>
      </c>
      <c r="AB39" s="236">
        <v>6.1680000000000001</v>
      </c>
      <c r="AC39" s="236">
        <v>4.8019999999999996</v>
      </c>
      <c r="AD39" s="236">
        <v>6.742</v>
      </c>
      <c r="AE39" s="237">
        <v>6.5090000000000003</v>
      </c>
      <c r="AF39" s="236">
        <v>5.4930000000000003</v>
      </c>
      <c r="AG39" s="236">
        <v>6.6749999999999998</v>
      </c>
      <c r="AH39" s="236">
        <v>3.4049999999999998</v>
      </c>
      <c r="AI39" s="211">
        <v>4.444</v>
      </c>
      <c r="AJ39" s="211">
        <v>6.4530000000000003</v>
      </c>
      <c r="AK39" s="211">
        <v>5.4720000000000004</v>
      </c>
      <c r="AL39" s="211">
        <v>4.343</v>
      </c>
      <c r="AM39" s="211">
        <v>5.3689999999999998</v>
      </c>
    </row>
    <row r="40" spans="1:39" ht="15" x14ac:dyDescent="0.25">
      <c r="A40" s="189">
        <v>44531</v>
      </c>
      <c r="B40" s="164"/>
      <c r="C40" s="164"/>
      <c r="D40" s="164">
        <v>4.68</v>
      </c>
      <c r="E40" s="236">
        <v>5.08</v>
      </c>
      <c r="F40" s="236">
        <v>6.9740000000000002</v>
      </c>
      <c r="G40" s="236">
        <v>6.992</v>
      </c>
      <c r="H40" s="236">
        <v>6.5650000000000004</v>
      </c>
      <c r="I40" s="236">
        <v>5.2160000000000002</v>
      </c>
      <c r="J40" s="236">
        <v>3.7509999999999999</v>
      </c>
      <c r="K40" s="236">
        <v>4.0469999999999997</v>
      </c>
      <c r="L40" s="236">
        <v>4.7539999999999996</v>
      </c>
      <c r="M40" s="236">
        <v>4.2549999999999999</v>
      </c>
      <c r="N40" s="236">
        <v>3.948</v>
      </c>
      <c r="O40" s="236">
        <v>6.0910000000000002</v>
      </c>
      <c r="P40" s="236">
        <v>4.7990000000000004</v>
      </c>
      <c r="Q40" s="236">
        <v>7.84</v>
      </c>
      <c r="R40" s="236">
        <v>6.2619999999999996</v>
      </c>
      <c r="S40" s="236">
        <v>6.6059999999999999</v>
      </c>
      <c r="T40" s="236">
        <v>4.5869999999999997</v>
      </c>
      <c r="U40" s="236">
        <v>5</v>
      </c>
      <c r="V40" s="236">
        <v>3.75</v>
      </c>
      <c r="W40" s="236">
        <v>3.7909999999999999</v>
      </c>
      <c r="X40" s="236">
        <v>2.4900000000000002</v>
      </c>
      <c r="Y40" s="236">
        <v>3.8410000000000002</v>
      </c>
      <c r="Z40" s="236">
        <v>3.6160000000000001</v>
      </c>
      <c r="AA40" s="236">
        <v>4.4130000000000003</v>
      </c>
      <c r="AB40" s="236">
        <v>4.8220000000000001</v>
      </c>
      <c r="AC40" s="236">
        <v>3.9529999999999998</v>
      </c>
      <c r="AD40" s="236">
        <v>6.0519999999999996</v>
      </c>
      <c r="AE40" s="237">
        <v>5.4809999999999999</v>
      </c>
      <c r="AF40" s="236">
        <v>4.5190000000000001</v>
      </c>
      <c r="AG40" s="236">
        <v>5.9870000000000001</v>
      </c>
      <c r="AH40" s="236">
        <v>3.1429999999999998</v>
      </c>
      <c r="AI40" s="211">
        <v>3.8130000000000002</v>
      </c>
      <c r="AJ40" s="211">
        <v>5.1630000000000003</v>
      </c>
      <c r="AK40" s="211">
        <v>4.9089999999999998</v>
      </c>
      <c r="AL40" s="211">
        <v>3.7130000000000001</v>
      </c>
      <c r="AM40" s="211">
        <v>4.8730000000000002</v>
      </c>
    </row>
    <row r="41" spans="1:39" ht="15" x14ac:dyDescent="0.25">
      <c r="A41" s="189">
        <v>44562</v>
      </c>
      <c r="B41" s="164"/>
      <c r="C41" s="164"/>
      <c r="D41" s="164">
        <v>4.3499999999999996</v>
      </c>
      <c r="E41" s="236">
        <v>4.5579999999999998</v>
      </c>
      <c r="F41" s="236">
        <v>6.2690000000000001</v>
      </c>
      <c r="G41" s="236">
        <v>6.1689999999999996</v>
      </c>
      <c r="H41" s="236">
        <v>5.9260000000000002</v>
      </c>
      <c r="I41" s="236">
        <v>4.6909999999999998</v>
      </c>
      <c r="J41" s="236">
        <v>3.3660000000000001</v>
      </c>
      <c r="K41" s="236">
        <v>3.6419999999999999</v>
      </c>
      <c r="L41" s="236">
        <v>3.907</v>
      </c>
      <c r="M41" s="236">
        <v>3.8250000000000002</v>
      </c>
      <c r="N41" s="236">
        <v>3.5390000000000001</v>
      </c>
      <c r="O41" s="236">
        <v>5.4619999999999997</v>
      </c>
      <c r="P41" s="236">
        <v>4.2539999999999996</v>
      </c>
      <c r="Q41" s="236">
        <v>6.915</v>
      </c>
      <c r="R41" s="236">
        <v>5.5129999999999999</v>
      </c>
      <c r="S41" s="236">
        <v>5.9710000000000001</v>
      </c>
      <c r="T41" s="236">
        <v>3.9329999999999998</v>
      </c>
      <c r="U41" s="236">
        <v>4.492</v>
      </c>
      <c r="V41" s="236">
        <v>3.37</v>
      </c>
      <c r="W41" s="236">
        <v>3.3159999999999998</v>
      </c>
      <c r="X41" s="236">
        <v>2.2120000000000002</v>
      </c>
      <c r="Y41" s="236">
        <v>3.44</v>
      </c>
      <c r="Z41" s="236">
        <v>3.2170000000000001</v>
      </c>
      <c r="AA41" s="236">
        <v>3.8359999999999999</v>
      </c>
      <c r="AB41" s="236">
        <v>4.2629999999999999</v>
      </c>
      <c r="AC41" s="236">
        <v>3.492</v>
      </c>
      <c r="AD41" s="236">
        <v>5.4630000000000001</v>
      </c>
      <c r="AE41" s="237">
        <v>4.8540000000000001</v>
      </c>
      <c r="AF41" s="236">
        <v>3.9569999999999999</v>
      </c>
      <c r="AG41" s="236">
        <v>5.3789999999999996</v>
      </c>
      <c r="AH41" s="236">
        <v>2.827</v>
      </c>
      <c r="AI41" s="211">
        <v>3.488</v>
      </c>
      <c r="AJ41" s="211">
        <v>4.569</v>
      </c>
      <c r="AK41" s="211">
        <v>4.5090000000000003</v>
      </c>
      <c r="AL41" s="211">
        <v>3.262</v>
      </c>
      <c r="AM41" s="211">
        <v>4.4169999999999998</v>
      </c>
    </row>
    <row r="42" spans="1:39" ht="15" x14ac:dyDescent="0.25">
      <c r="A42" s="189">
        <v>44593</v>
      </c>
      <c r="B42" s="164"/>
      <c r="C42" s="164"/>
      <c r="D42" s="164">
        <v>3.8</v>
      </c>
      <c r="E42" s="236">
        <v>3.7269999999999999</v>
      </c>
      <c r="F42" s="236">
        <v>5.1710000000000003</v>
      </c>
      <c r="G42" s="236">
        <v>5.0579999999999998</v>
      </c>
      <c r="H42" s="236">
        <v>4.8730000000000002</v>
      </c>
      <c r="I42" s="236">
        <v>3.8540000000000001</v>
      </c>
      <c r="J42" s="236">
        <v>2.7480000000000002</v>
      </c>
      <c r="K42" s="236">
        <v>2.9910000000000001</v>
      </c>
      <c r="L42" s="236">
        <v>3.1549999999999998</v>
      </c>
      <c r="M42" s="236">
        <v>3.1230000000000002</v>
      </c>
      <c r="N42" s="236">
        <v>2.92</v>
      </c>
      <c r="O42" s="236">
        <v>4.4720000000000004</v>
      </c>
      <c r="P42" s="236">
        <v>3.4940000000000002</v>
      </c>
      <c r="Q42" s="236">
        <v>5.6589999999999998</v>
      </c>
      <c r="R42" s="236">
        <v>4.5060000000000002</v>
      </c>
      <c r="S42" s="236">
        <v>4.8970000000000002</v>
      </c>
      <c r="T42" s="236">
        <v>3.2050000000000001</v>
      </c>
      <c r="U42" s="236">
        <v>3.6930000000000001</v>
      </c>
      <c r="V42" s="236">
        <v>2.7570000000000001</v>
      </c>
      <c r="W42" s="236">
        <v>2.7080000000000002</v>
      </c>
      <c r="X42" s="236">
        <v>1.8009999999999999</v>
      </c>
      <c r="Y42" s="236">
        <v>2.8050000000000002</v>
      </c>
      <c r="Z42" s="236">
        <v>2.6360000000000001</v>
      </c>
      <c r="AA42" s="236">
        <v>3.1259999999999999</v>
      </c>
      <c r="AB42" s="236">
        <v>3.4990000000000001</v>
      </c>
      <c r="AC42" s="236">
        <v>2.8759999999999999</v>
      </c>
      <c r="AD42" s="236">
        <v>4.484</v>
      </c>
      <c r="AE42" s="237">
        <v>3.972</v>
      </c>
      <c r="AF42" s="236">
        <v>3.2349999999999999</v>
      </c>
      <c r="AG42" s="236">
        <v>4.4260000000000002</v>
      </c>
      <c r="AH42" s="236">
        <v>2.3260000000000001</v>
      </c>
      <c r="AI42" s="211">
        <v>2.8820000000000001</v>
      </c>
      <c r="AJ42" s="211">
        <v>3.85</v>
      </c>
      <c r="AK42" s="211">
        <v>3.7770000000000001</v>
      </c>
      <c r="AL42" s="211">
        <v>2.6659999999999999</v>
      </c>
      <c r="AM42" s="211">
        <v>3.6190000000000002</v>
      </c>
    </row>
    <row r="43" spans="1:39" ht="15" x14ac:dyDescent="0.25">
      <c r="A43" s="189">
        <v>44621</v>
      </c>
      <c r="B43" s="164"/>
      <c r="C43" s="164"/>
      <c r="D43" s="164">
        <v>4.4400000000000004</v>
      </c>
      <c r="E43" s="236">
        <v>3.7389999999999999</v>
      </c>
      <c r="F43" s="236">
        <v>5.5579999999999998</v>
      </c>
      <c r="G43" s="236">
        <v>5.7850000000000001</v>
      </c>
      <c r="H43" s="236">
        <v>5.0919999999999996</v>
      </c>
      <c r="I43" s="236">
        <v>3.9319999999999999</v>
      </c>
      <c r="J43" s="236">
        <v>3.4609999999999999</v>
      </c>
      <c r="K43" s="236">
        <v>3.8969999999999998</v>
      </c>
      <c r="L43" s="236">
        <v>3.488</v>
      </c>
      <c r="M43" s="236">
        <v>3.411</v>
      </c>
      <c r="N43" s="236">
        <v>3.2250000000000001</v>
      </c>
      <c r="O43" s="236">
        <v>4.9669999999999996</v>
      </c>
      <c r="P43" s="236">
        <v>4.3630000000000004</v>
      </c>
      <c r="Q43" s="236">
        <v>5.6219999999999999</v>
      </c>
      <c r="R43" s="236">
        <v>4.976</v>
      </c>
      <c r="S43" s="236">
        <v>5.2939999999999996</v>
      </c>
      <c r="T43" s="236">
        <v>3.9780000000000002</v>
      </c>
      <c r="U43" s="236">
        <v>3.754</v>
      </c>
      <c r="V43" s="236">
        <v>2.976</v>
      </c>
      <c r="W43" s="236">
        <v>2.7210000000000001</v>
      </c>
      <c r="X43" s="236">
        <v>2.0790000000000002</v>
      </c>
      <c r="Y43" s="236">
        <v>4.7649999999999997</v>
      </c>
      <c r="Z43" s="236">
        <v>2.5990000000000002</v>
      </c>
      <c r="AA43" s="236">
        <v>3.081</v>
      </c>
      <c r="AB43" s="236">
        <v>6.5279999999999996</v>
      </c>
      <c r="AC43" s="236">
        <v>2.851</v>
      </c>
      <c r="AD43" s="236">
        <v>5.0449999999999999</v>
      </c>
      <c r="AE43" s="237">
        <v>3.9380000000000002</v>
      </c>
      <c r="AF43" s="236">
        <v>3.4049999999999998</v>
      </c>
      <c r="AG43" s="236">
        <v>5.9349999999999996</v>
      </c>
      <c r="AH43" s="236">
        <v>2.367</v>
      </c>
      <c r="AI43" s="211">
        <v>2.7909999999999999</v>
      </c>
      <c r="AJ43" s="211">
        <v>5.7990000000000004</v>
      </c>
      <c r="AK43" s="211">
        <v>3.9649999999999999</v>
      </c>
      <c r="AL43" s="211">
        <v>2.6720000000000002</v>
      </c>
      <c r="AM43" s="211">
        <v>4.4189999999999996</v>
      </c>
    </row>
    <row r="44" spans="1:39" ht="15" x14ac:dyDescent="0.25">
      <c r="A44" s="189">
        <v>44652</v>
      </c>
      <c r="B44" s="164"/>
      <c r="C44" s="164"/>
      <c r="D44" s="164">
        <v>8.76</v>
      </c>
      <c r="E44" s="236">
        <v>3.6549999999999998</v>
      </c>
      <c r="F44" s="236">
        <v>9.0579999999999998</v>
      </c>
      <c r="G44" s="236">
        <v>12.474</v>
      </c>
      <c r="H44" s="236">
        <v>9.0389999999999997</v>
      </c>
      <c r="I44" s="236">
        <v>6.6470000000000002</v>
      </c>
      <c r="J44" s="236">
        <v>9.3040000000000003</v>
      </c>
      <c r="K44" s="236">
        <v>9.1150000000000002</v>
      </c>
      <c r="L44" s="236">
        <v>4.8579999999999997</v>
      </c>
      <c r="M44" s="236">
        <v>9.3689999999999998</v>
      </c>
      <c r="N44" s="236">
        <v>5.859</v>
      </c>
      <c r="O44" s="236">
        <v>7.6189999999999998</v>
      </c>
      <c r="P44" s="236">
        <v>5.0110000000000001</v>
      </c>
      <c r="Q44" s="236">
        <v>8.3390000000000004</v>
      </c>
      <c r="R44" s="236">
        <v>6.11</v>
      </c>
      <c r="S44" s="236">
        <v>6.16</v>
      </c>
      <c r="T44" s="236">
        <v>5.2949999999999999</v>
      </c>
      <c r="U44" s="236">
        <v>7.851</v>
      </c>
      <c r="V44" s="236">
        <v>5.6159999999999997</v>
      </c>
      <c r="W44" s="236">
        <v>6.6820000000000004</v>
      </c>
      <c r="X44" s="236">
        <v>4.2770000000000001</v>
      </c>
      <c r="Y44" s="236">
        <v>9.7889999999999997</v>
      </c>
      <c r="Z44" s="236">
        <v>4.6150000000000002</v>
      </c>
      <c r="AA44" s="236">
        <v>7.6639999999999997</v>
      </c>
      <c r="AB44" s="236">
        <v>8.8800000000000008</v>
      </c>
      <c r="AC44" s="236">
        <v>2.7530000000000001</v>
      </c>
      <c r="AD44" s="236">
        <v>5.8719999999999999</v>
      </c>
      <c r="AE44" s="237">
        <v>6.05</v>
      </c>
      <c r="AF44" s="236">
        <v>4.9249999999999998</v>
      </c>
      <c r="AG44" s="236">
        <v>14.58</v>
      </c>
      <c r="AH44" s="236">
        <v>3.4359999999999999</v>
      </c>
      <c r="AI44" s="211">
        <v>3.8359999999999999</v>
      </c>
      <c r="AJ44" s="211">
        <v>11.778</v>
      </c>
      <c r="AK44" s="211">
        <v>8.8309999999999995</v>
      </c>
      <c r="AL44" s="211">
        <v>3.492</v>
      </c>
      <c r="AM44" s="211">
        <v>4.3029999999999999</v>
      </c>
    </row>
    <row r="45" spans="1:39" ht="15" x14ac:dyDescent="0.25">
      <c r="A45" s="189">
        <v>44682</v>
      </c>
      <c r="B45" s="164"/>
      <c r="C45" s="164"/>
      <c r="D45" s="164">
        <v>28.28</v>
      </c>
      <c r="E45" s="236">
        <v>37.326999999999998</v>
      </c>
      <c r="F45" s="236">
        <v>50.764000000000003</v>
      </c>
      <c r="G45" s="236">
        <v>44.68</v>
      </c>
      <c r="H45" s="236">
        <v>44.587000000000003</v>
      </c>
      <c r="I45" s="236">
        <v>20.315000000000001</v>
      </c>
      <c r="J45" s="236">
        <v>27.510999999999999</v>
      </c>
      <c r="K45" s="236">
        <v>19.45</v>
      </c>
      <c r="L45" s="236">
        <v>23.855</v>
      </c>
      <c r="M45" s="236">
        <v>30.068999999999999</v>
      </c>
      <c r="N45" s="236">
        <v>31.004999999999999</v>
      </c>
      <c r="O45" s="236">
        <v>28.213999999999999</v>
      </c>
      <c r="P45" s="236">
        <v>17.283000000000001</v>
      </c>
      <c r="Q45" s="236">
        <v>53.877000000000002</v>
      </c>
      <c r="R45" s="236">
        <v>36.023000000000003</v>
      </c>
      <c r="S45" s="236">
        <v>23.927</v>
      </c>
      <c r="T45" s="236">
        <v>19.991</v>
      </c>
      <c r="U45" s="236">
        <v>32.003</v>
      </c>
      <c r="V45" s="236">
        <v>25.646000000000001</v>
      </c>
      <c r="W45" s="236">
        <v>14.644</v>
      </c>
      <c r="X45" s="236">
        <v>19.706</v>
      </c>
      <c r="Y45" s="236">
        <v>27.893000000000001</v>
      </c>
      <c r="Z45" s="236">
        <v>24.538</v>
      </c>
      <c r="AA45" s="236">
        <v>30.06</v>
      </c>
      <c r="AB45" s="236">
        <v>28.170999999999999</v>
      </c>
      <c r="AC45" s="236">
        <v>21.585000000000001</v>
      </c>
      <c r="AD45" s="236">
        <v>35.265999999999998</v>
      </c>
      <c r="AE45" s="237">
        <v>16.318999999999999</v>
      </c>
      <c r="AF45" s="236">
        <v>15.971</v>
      </c>
      <c r="AG45" s="236">
        <v>21.044</v>
      </c>
      <c r="AH45" s="236">
        <v>17.268999999999998</v>
      </c>
      <c r="AI45" s="211">
        <v>24.529</v>
      </c>
      <c r="AJ45" s="211">
        <v>23.943999999999999</v>
      </c>
      <c r="AK45" s="211">
        <v>23.687000000000001</v>
      </c>
      <c r="AL45" s="211">
        <v>19.015000000000001</v>
      </c>
      <c r="AM45" s="211">
        <v>15.311999999999999</v>
      </c>
    </row>
    <row r="46" spans="1:39" ht="15" x14ac:dyDescent="0.25">
      <c r="A46" s="189">
        <v>44713</v>
      </c>
      <c r="B46" s="164"/>
      <c r="C46" s="164"/>
      <c r="D46" s="164">
        <v>41.72</v>
      </c>
      <c r="E46" s="236">
        <v>90.278000000000006</v>
      </c>
      <c r="F46" s="236">
        <v>62.115000000000002</v>
      </c>
      <c r="G46" s="236">
        <v>61.189</v>
      </c>
      <c r="H46" s="236">
        <v>39.031999999999996</v>
      </c>
      <c r="I46" s="236">
        <v>27.166</v>
      </c>
      <c r="J46" s="236">
        <v>30.687999999999999</v>
      </c>
      <c r="K46" s="236">
        <v>31.456</v>
      </c>
      <c r="L46" s="236">
        <v>40.673000000000002</v>
      </c>
      <c r="M46" s="236">
        <v>25.427</v>
      </c>
      <c r="N46" s="236">
        <v>63.637</v>
      </c>
      <c r="O46" s="236">
        <v>40.164000000000001</v>
      </c>
      <c r="P46" s="236">
        <v>81.986000000000004</v>
      </c>
      <c r="Q46" s="236">
        <v>58.381999999999998</v>
      </c>
      <c r="R46" s="236">
        <v>78.174000000000007</v>
      </c>
      <c r="S46" s="236">
        <v>29.016999999999999</v>
      </c>
      <c r="T46" s="236">
        <v>46.091000000000001</v>
      </c>
      <c r="U46" s="236">
        <v>24.716999999999999</v>
      </c>
      <c r="V46" s="236">
        <v>25.994</v>
      </c>
      <c r="W46" s="236">
        <v>11.513999999999999</v>
      </c>
      <c r="X46" s="236">
        <v>35.512999999999998</v>
      </c>
      <c r="Y46" s="236">
        <v>21.091000000000001</v>
      </c>
      <c r="Z46" s="236">
        <v>34.265999999999998</v>
      </c>
      <c r="AA46" s="236">
        <v>35.698</v>
      </c>
      <c r="AB46" s="236">
        <v>25.593</v>
      </c>
      <c r="AC46" s="236">
        <v>73.216999999999999</v>
      </c>
      <c r="AD46" s="236">
        <v>45.551000000000002</v>
      </c>
      <c r="AE46" s="237">
        <v>39.311999999999998</v>
      </c>
      <c r="AF46" s="236">
        <v>68.867999999999995</v>
      </c>
      <c r="AG46" s="236">
        <v>9.343</v>
      </c>
      <c r="AH46" s="236">
        <v>26.934000000000001</v>
      </c>
      <c r="AI46" s="211">
        <v>49.375999999999998</v>
      </c>
      <c r="AJ46" s="211">
        <v>45.689</v>
      </c>
      <c r="AK46" s="211">
        <v>23.696999999999999</v>
      </c>
      <c r="AL46" s="211">
        <v>44.884</v>
      </c>
      <c r="AM46" s="211">
        <v>50.261000000000003</v>
      </c>
    </row>
    <row r="47" spans="1:39" ht="15" x14ac:dyDescent="0.25">
      <c r="A47" s="189">
        <v>44743</v>
      </c>
      <c r="B47" s="164"/>
      <c r="C47" s="164"/>
      <c r="D47" s="164">
        <v>20.14</v>
      </c>
      <c r="E47" s="236">
        <v>47.808999999999997</v>
      </c>
      <c r="F47" s="236">
        <v>23.126999999999999</v>
      </c>
      <c r="G47" s="236">
        <v>30.448</v>
      </c>
      <c r="H47" s="236">
        <v>16.474</v>
      </c>
      <c r="I47" s="236">
        <v>12.113</v>
      </c>
      <c r="J47" s="236">
        <v>12.989000000000001</v>
      </c>
      <c r="K47" s="236">
        <v>12.558999999999999</v>
      </c>
      <c r="L47" s="236">
        <v>17.266999999999999</v>
      </c>
      <c r="M47" s="236">
        <v>11.461</v>
      </c>
      <c r="N47" s="236">
        <v>35.792000000000002</v>
      </c>
      <c r="O47" s="236">
        <v>15.583</v>
      </c>
      <c r="P47" s="236">
        <v>84.936000000000007</v>
      </c>
      <c r="Q47" s="236">
        <v>26.038</v>
      </c>
      <c r="R47" s="236">
        <v>33.438000000000002</v>
      </c>
      <c r="S47" s="236">
        <v>13.842000000000001</v>
      </c>
      <c r="T47" s="236">
        <v>30.254000000000001</v>
      </c>
      <c r="U47" s="236">
        <v>9.8219999999999992</v>
      </c>
      <c r="V47" s="236">
        <v>9.9339999999999993</v>
      </c>
      <c r="W47" s="236">
        <v>5.18</v>
      </c>
      <c r="X47" s="236">
        <v>12.853999999999999</v>
      </c>
      <c r="Y47" s="236">
        <v>8.7210000000000001</v>
      </c>
      <c r="Z47" s="236">
        <v>15.106999999999999</v>
      </c>
      <c r="AA47" s="236">
        <v>12.535</v>
      </c>
      <c r="AB47" s="236">
        <v>10.635</v>
      </c>
      <c r="AC47" s="236">
        <v>38.375</v>
      </c>
      <c r="AD47" s="236">
        <v>25.356999999999999</v>
      </c>
      <c r="AE47" s="237">
        <v>13.67</v>
      </c>
      <c r="AF47" s="236">
        <v>43.091000000000001</v>
      </c>
      <c r="AG47" s="236">
        <v>6.3650000000000002</v>
      </c>
      <c r="AH47" s="236">
        <v>10.863</v>
      </c>
      <c r="AI47" s="211">
        <v>17.649000000000001</v>
      </c>
      <c r="AJ47" s="211">
        <v>16.271000000000001</v>
      </c>
      <c r="AK47" s="211">
        <v>9.1240000000000006</v>
      </c>
      <c r="AL47" s="211">
        <v>27.518000000000001</v>
      </c>
      <c r="AM47" s="211">
        <v>32.6</v>
      </c>
    </row>
    <row r="48" spans="1:39" ht="15" x14ac:dyDescent="0.25">
      <c r="A48" s="189">
        <v>44774</v>
      </c>
      <c r="B48" s="164"/>
      <c r="C48" s="164"/>
      <c r="D48" s="164">
        <v>10.3</v>
      </c>
      <c r="E48" s="236">
        <v>18.125</v>
      </c>
      <c r="F48" s="236">
        <v>11.192</v>
      </c>
      <c r="G48" s="236">
        <v>12.654</v>
      </c>
      <c r="H48" s="236">
        <v>9.7850000000000001</v>
      </c>
      <c r="I48" s="236">
        <v>6.7249999999999996</v>
      </c>
      <c r="J48" s="236">
        <v>7.9480000000000004</v>
      </c>
      <c r="K48" s="236">
        <v>6.7160000000000002</v>
      </c>
      <c r="L48" s="236">
        <v>8.0340000000000007</v>
      </c>
      <c r="M48" s="236">
        <v>8.1980000000000004</v>
      </c>
      <c r="N48" s="236">
        <v>12.779</v>
      </c>
      <c r="O48" s="236">
        <v>7.8639999999999999</v>
      </c>
      <c r="P48" s="236">
        <v>28.338000000000001</v>
      </c>
      <c r="Q48" s="236">
        <v>10.898999999999999</v>
      </c>
      <c r="R48" s="236">
        <v>14.218999999999999</v>
      </c>
      <c r="S48" s="236">
        <v>7.423</v>
      </c>
      <c r="T48" s="236">
        <v>11.875999999999999</v>
      </c>
      <c r="U48" s="236">
        <v>6.5730000000000004</v>
      </c>
      <c r="V48" s="236">
        <v>6.53</v>
      </c>
      <c r="W48" s="236">
        <v>3.7040000000000002</v>
      </c>
      <c r="X48" s="236">
        <v>6.5789999999999997</v>
      </c>
      <c r="Y48" s="236">
        <v>5.7640000000000002</v>
      </c>
      <c r="Z48" s="236">
        <v>8.0980000000000008</v>
      </c>
      <c r="AA48" s="236">
        <v>7.6449999999999996</v>
      </c>
      <c r="AB48" s="236">
        <v>6.9180000000000001</v>
      </c>
      <c r="AC48" s="236">
        <v>13.448</v>
      </c>
      <c r="AD48" s="236">
        <v>10.281000000000001</v>
      </c>
      <c r="AE48" s="237">
        <v>8.282</v>
      </c>
      <c r="AF48" s="236">
        <v>14.826000000000001</v>
      </c>
      <c r="AG48" s="236">
        <v>4.9859999999999998</v>
      </c>
      <c r="AH48" s="236">
        <v>6.9329999999999998</v>
      </c>
      <c r="AI48" s="211">
        <v>9.0619999999999994</v>
      </c>
      <c r="AJ48" s="211">
        <v>8.0519999999999996</v>
      </c>
      <c r="AK48" s="211">
        <v>5.9260000000000002</v>
      </c>
      <c r="AL48" s="211">
        <v>11.077</v>
      </c>
      <c r="AM48" s="211">
        <v>13.063000000000001</v>
      </c>
    </row>
    <row r="49" spans="1:1005" ht="15" x14ac:dyDescent="0.25">
      <c r="A49" s="189">
        <v>44805</v>
      </c>
      <c r="B49" s="164"/>
      <c r="C49" s="164"/>
      <c r="D49" s="164">
        <v>7.37</v>
      </c>
      <c r="E49" s="236">
        <v>10.582000000000001</v>
      </c>
      <c r="F49" s="236">
        <v>9.0210000000000008</v>
      </c>
      <c r="G49" s="236">
        <v>10.632</v>
      </c>
      <c r="H49" s="236">
        <v>7.6159999999999997</v>
      </c>
      <c r="I49" s="236">
        <v>6.0110000000000001</v>
      </c>
      <c r="J49" s="236">
        <v>5.84</v>
      </c>
      <c r="K49" s="236">
        <v>5.2850000000000001</v>
      </c>
      <c r="L49" s="236">
        <v>5.976</v>
      </c>
      <c r="M49" s="236">
        <v>6.7130000000000001</v>
      </c>
      <c r="N49" s="236">
        <v>8.8819999999999997</v>
      </c>
      <c r="O49" s="236">
        <v>6.2450000000000001</v>
      </c>
      <c r="P49" s="236">
        <v>14.103</v>
      </c>
      <c r="Q49" s="236">
        <v>8.1780000000000008</v>
      </c>
      <c r="R49" s="236">
        <v>9.7129999999999992</v>
      </c>
      <c r="S49" s="236">
        <v>5.6559999999999997</v>
      </c>
      <c r="T49" s="236">
        <v>7.5339999999999998</v>
      </c>
      <c r="U49" s="236">
        <v>5.2460000000000004</v>
      </c>
      <c r="V49" s="236">
        <v>4.9640000000000004</v>
      </c>
      <c r="W49" s="236">
        <v>3.2709999999999999</v>
      </c>
      <c r="X49" s="236">
        <v>6.99</v>
      </c>
      <c r="Y49" s="236">
        <v>5.0110000000000001</v>
      </c>
      <c r="Z49" s="236">
        <v>5.6310000000000002</v>
      </c>
      <c r="AA49" s="236">
        <v>6.4649999999999999</v>
      </c>
      <c r="AB49" s="236">
        <v>5.9269999999999996</v>
      </c>
      <c r="AC49" s="236">
        <v>8.6120000000000001</v>
      </c>
      <c r="AD49" s="236">
        <v>7.1859999999999999</v>
      </c>
      <c r="AE49" s="237">
        <v>5.8390000000000004</v>
      </c>
      <c r="AF49" s="236">
        <v>8.5020000000000007</v>
      </c>
      <c r="AG49" s="236">
        <v>4.4139999999999997</v>
      </c>
      <c r="AH49" s="236">
        <v>6.1920000000000002</v>
      </c>
      <c r="AI49" s="211">
        <v>8.2989999999999995</v>
      </c>
      <c r="AJ49" s="211">
        <v>6.3419999999999996</v>
      </c>
      <c r="AK49" s="211">
        <v>4.7320000000000002</v>
      </c>
      <c r="AL49" s="211">
        <v>8.7550000000000008</v>
      </c>
      <c r="AM49" s="211">
        <v>7.4770000000000003</v>
      </c>
    </row>
    <row r="50" spans="1:1005" ht="15" x14ac:dyDescent="0.25">
      <c r="A50" s="189">
        <v>44835</v>
      </c>
      <c r="B50" s="164"/>
      <c r="C50" s="164"/>
      <c r="D50" s="164">
        <v>6.66</v>
      </c>
      <c r="E50" s="236">
        <v>9.1199999999999992</v>
      </c>
      <c r="F50" s="236">
        <v>14.21</v>
      </c>
      <c r="G50" s="236">
        <v>10.680999999999999</v>
      </c>
      <c r="H50" s="236">
        <v>6.452</v>
      </c>
      <c r="I50" s="236">
        <v>5.173</v>
      </c>
      <c r="J50" s="236">
        <v>5.3840000000000003</v>
      </c>
      <c r="K50" s="236">
        <v>6.8730000000000002</v>
      </c>
      <c r="L50" s="236">
        <v>5.3339999999999996</v>
      </c>
      <c r="M50" s="236">
        <v>5.0529999999999999</v>
      </c>
      <c r="N50" s="236">
        <v>8.5510000000000002</v>
      </c>
      <c r="O50" s="236">
        <v>6.0810000000000004</v>
      </c>
      <c r="P50" s="236">
        <v>11.318</v>
      </c>
      <c r="Q50" s="236">
        <v>8.0050000000000008</v>
      </c>
      <c r="R50" s="236">
        <v>9.1039999999999992</v>
      </c>
      <c r="S50" s="236">
        <v>6.1539999999999999</v>
      </c>
      <c r="T50" s="236">
        <v>6.6059999999999999</v>
      </c>
      <c r="U50" s="236">
        <v>4.8120000000000003</v>
      </c>
      <c r="V50" s="236">
        <v>4.3879999999999999</v>
      </c>
      <c r="W50" s="236">
        <v>4.2350000000000003</v>
      </c>
      <c r="X50" s="236">
        <v>5.4740000000000002</v>
      </c>
      <c r="Y50" s="236">
        <v>4.6639999999999997</v>
      </c>
      <c r="Z50" s="236">
        <v>6.524</v>
      </c>
      <c r="AA50" s="236">
        <v>8.3070000000000004</v>
      </c>
      <c r="AB50" s="236">
        <v>6.0460000000000003</v>
      </c>
      <c r="AC50" s="236">
        <v>7.7880000000000003</v>
      </c>
      <c r="AD50" s="236">
        <v>7.2549999999999999</v>
      </c>
      <c r="AE50" s="237">
        <v>5.4349999999999996</v>
      </c>
      <c r="AF50" s="236">
        <v>8.2609999999999992</v>
      </c>
      <c r="AG50" s="236">
        <v>3.9929999999999999</v>
      </c>
      <c r="AH50" s="236">
        <v>6.4009999999999998</v>
      </c>
      <c r="AI50" s="211">
        <v>10.006</v>
      </c>
      <c r="AJ50" s="211">
        <v>5.5990000000000002</v>
      </c>
      <c r="AK50" s="211">
        <v>4.5659999999999998</v>
      </c>
      <c r="AL50" s="211">
        <v>7.0170000000000003</v>
      </c>
      <c r="AM50" s="211">
        <v>6.4359999999999999</v>
      </c>
    </row>
    <row r="51" spans="1:1005" ht="15" x14ac:dyDescent="0.25">
      <c r="A51" s="189">
        <v>44866</v>
      </c>
      <c r="B51" s="164"/>
      <c r="C51" s="164"/>
      <c r="D51" s="164">
        <v>5.1100000000000003</v>
      </c>
      <c r="E51" s="236">
        <v>7.5380000000000003</v>
      </c>
      <c r="F51" s="236">
        <v>9.5440000000000005</v>
      </c>
      <c r="G51" s="236">
        <v>8.1479999999999997</v>
      </c>
      <c r="H51" s="236">
        <v>5.758</v>
      </c>
      <c r="I51" s="236">
        <v>4.1669999999999998</v>
      </c>
      <c r="J51" s="236">
        <v>4.5380000000000003</v>
      </c>
      <c r="K51" s="236">
        <v>6.4569999999999999</v>
      </c>
      <c r="L51" s="236">
        <v>4.5869999999999997</v>
      </c>
      <c r="M51" s="236">
        <v>4.3239999999999998</v>
      </c>
      <c r="N51" s="236">
        <v>7.1040000000000001</v>
      </c>
      <c r="O51" s="236">
        <v>5.5460000000000003</v>
      </c>
      <c r="P51" s="236">
        <v>8.782</v>
      </c>
      <c r="Q51" s="236">
        <v>6.734</v>
      </c>
      <c r="R51" s="236">
        <v>7.3419999999999996</v>
      </c>
      <c r="S51" s="236">
        <v>4.8920000000000003</v>
      </c>
      <c r="T51" s="236">
        <v>5.4740000000000002</v>
      </c>
      <c r="U51" s="236">
        <v>4.0869999999999997</v>
      </c>
      <c r="V51" s="236">
        <v>4.4960000000000004</v>
      </c>
      <c r="W51" s="236">
        <v>2.85</v>
      </c>
      <c r="X51" s="236">
        <v>4.2160000000000002</v>
      </c>
      <c r="Y51" s="236">
        <v>4.1870000000000003</v>
      </c>
      <c r="Z51" s="236">
        <v>5.6639999999999997</v>
      </c>
      <c r="AA51" s="236">
        <v>6.173</v>
      </c>
      <c r="AB51" s="236">
        <v>4.8499999999999996</v>
      </c>
      <c r="AC51" s="236">
        <v>6.7510000000000003</v>
      </c>
      <c r="AD51" s="236">
        <v>6.52</v>
      </c>
      <c r="AE51" s="237">
        <v>5.444</v>
      </c>
      <c r="AF51" s="236">
        <v>6.7270000000000003</v>
      </c>
      <c r="AG51" s="236">
        <v>3.407</v>
      </c>
      <c r="AH51" s="236">
        <v>4.4649999999999999</v>
      </c>
      <c r="AI51" s="211">
        <v>6.4850000000000003</v>
      </c>
      <c r="AJ51" s="211">
        <v>5.4160000000000004</v>
      </c>
      <c r="AK51" s="211">
        <v>4.359</v>
      </c>
      <c r="AL51" s="211">
        <v>5.3949999999999996</v>
      </c>
      <c r="AM51" s="211">
        <v>5.5339999999999998</v>
      </c>
    </row>
    <row r="52" spans="1:1005" ht="15" x14ac:dyDescent="0.25">
      <c r="A52" s="189">
        <v>44896</v>
      </c>
      <c r="B52" s="164"/>
      <c r="C52" s="164"/>
      <c r="D52" s="164">
        <v>4.68</v>
      </c>
      <c r="E52" s="236">
        <v>6.9470000000000001</v>
      </c>
      <c r="F52" s="236">
        <v>7.0060000000000002</v>
      </c>
      <c r="G52" s="236">
        <v>6.5810000000000004</v>
      </c>
      <c r="H52" s="236">
        <v>5.2779999999999996</v>
      </c>
      <c r="I52" s="236">
        <v>3.8290000000000002</v>
      </c>
      <c r="J52" s="236">
        <v>4.12</v>
      </c>
      <c r="K52" s="236">
        <v>4.734</v>
      </c>
      <c r="L52" s="236">
        <v>4.26</v>
      </c>
      <c r="M52" s="236">
        <v>3.9369999999999998</v>
      </c>
      <c r="N52" s="236">
        <v>6.1</v>
      </c>
      <c r="O52" s="236">
        <v>4.8230000000000004</v>
      </c>
      <c r="P52" s="236">
        <v>7.8810000000000002</v>
      </c>
      <c r="Q52" s="236">
        <v>6.282</v>
      </c>
      <c r="R52" s="236">
        <v>6.6040000000000001</v>
      </c>
      <c r="S52" s="236">
        <v>4.617</v>
      </c>
      <c r="T52" s="236">
        <v>5.0490000000000004</v>
      </c>
      <c r="U52" s="236">
        <v>3.7879999999999998</v>
      </c>
      <c r="V52" s="236">
        <v>3.7909999999999999</v>
      </c>
      <c r="W52" s="236">
        <v>2.484</v>
      </c>
      <c r="X52" s="236">
        <v>3.839</v>
      </c>
      <c r="Y52" s="236">
        <v>3.6080000000000001</v>
      </c>
      <c r="Z52" s="236">
        <v>4.4109999999999996</v>
      </c>
      <c r="AA52" s="236">
        <v>4.827</v>
      </c>
      <c r="AB52" s="236">
        <v>3.9569999999999999</v>
      </c>
      <c r="AC52" s="236">
        <v>6.0609999999999999</v>
      </c>
      <c r="AD52" s="236">
        <v>5.4909999999999997</v>
      </c>
      <c r="AE52" s="237">
        <v>4.476</v>
      </c>
      <c r="AF52" s="236">
        <v>6.0149999999999997</v>
      </c>
      <c r="AG52" s="236">
        <v>3.145</v>
      </c>
      <c r="AH52" s="236">
        <v>3.8319999999999999</v>
      </c>
      <c r="AI52" s="211">
        <v>5.1920000000000002</v>
      </c>
      <c r="AJ52" s="211">
        <v>4.8710000000000004</v>
      </c>
      <c r="AK52" s="211">
        <v>3.7280000000000002</v>
      </c>
      <c r="AL52" s="211">
        <v>4.8979999999999997</v>
      </c>
      <c r="AM52" s="211">
        <v>5.0730000000000004</v>
      </c>
    </row>
    <row r="53" spans="1:1005" ht="15" x14ac:dyDescent="0.25">
      <c r="A53" s="189">
        <v>44927</v>
      </c>
      <c r="B53" s="164"/>
      <c r="C53" s="164"/>
      <c r="D53" s="164">
        <v>4.3499999999999996</v>
      </c>
      <c r="E53" s="236">
        <v>6.2450000000000001</v>
      </c>
      <c r="F53" s="236">
        <v>6.181</v>
      </c>
      <c r="G53" s="236">
        <v>5.94</v>
      </c>
      <c r="H53" s="236">
        <v>4.7430000000000003</v>
      </c>
      <c r="I53" s="236">
        <v>3.4369999999999998</v>
      </c>
      <c r="J53" s="236">
        <v>3.7080000000000002</v>
      </c>
      <c r="K53" s="236">
        <v>3.8889999999999998</v>
      </c>
      <c r="L53" s="236">
        <v>3.8290000000000002</v>
      </c>
      <c r="M53" s="236">
        <v>3.5289999999999999</v>
      </c>
      <c r="N53" s="236">
        <v>5.4710000000000001</v>
      </c>
      <c r="O53" s="236">
        <v>4.2759999999999998</v>
      </c>
      <c r="P53" s="236">
        <v>6.9370000000000003</v>
      </c>
      <c r="Q53" s="236">
        <v>5.5309999999999997</v>
      </c>
      <c r="R53" s="236">
        <v>5.97</v>
      </c>
      <c r="S53" s="236">
        <v>3.9590000000000001</v>
      </c>
      <c r="T53" s="236">
        <v>4.5359999999999996</v>
      </c>
      <c r="U53" s="236">
        <v>3.4049999999999998</v>
      </c>
      <c r="V53" s="236">
        <v>3.3159999999999998</v>
      </c>
      <c r="W53" s="236">
        <v>2.2069999999999999</v>
      </c>
      <c r="X53" s="236">
        <v>3.4380000000000002</v>
      </c>
      <c r="Y53" s="236">
        <v>3.21</v>
      </c>
      <c r="Z53" s="236">
        <v>3.8330000000000002</v>
      </c>
      <c r="AA53" s="236">
        <v>4.2679999999999998</v>
      </c>
      <c r="AB53" s="236">
        <v>3.4940000000000002</v>
      </c>
      <c r="AC53" s="236">
        <v>5.4720000000000004</v>
      </c>
      <c r="AD53" s="236">
        <v>4.8630000000000004</v>
      </c>
      <c r="AE53" s="237">
        <v>3.9180000000000001</v>
      </c>
      <c r="AF53" s="236">
        <v>5.4029999999999996</v>
      </c>
      <c r="AG53" s="236">
        <v>2.8290000000000002</v>
      </c>
      <c r="AH53" s="236">
        <v>3.5049999999999999</v>
      </c>
      <c r="AI53" s="211">
        <v>4.5949999999999998</v>
      </c>
      <c r="AJ53" s="211">
        <v>4.4850000000000003</v>
      </c>
      <c r="AK53" s="211">
        <v>3.2749999999999999</v>
      </c>
      <c r="AL53" s="211">
        <v>4.4390000000000001</v>
      </c>
      <c r="AM53" s="211">
        <v>4.55</v>
      </c>
    </row>
    <row r="54" spans="1:1005" ht="15" x14ac:dyDescent="0.25">
      <c r="A54" s="189">
        <v>44958</v>
      </c>
      <c r="B54" s="164"/>
      <c r="C54" s="164"/>
      <c r="D54" s="164">
        <v>3.8</v>
      </c>
      <c r="E54" s="236">
        <v>5.1509999999999998</v>
      </c>
      <c r="F54" s="236">
        <v>5.0679999999999996</v>
      </c>
      <c r="G54" s="236">
        <v>4.8849999999999998</v>
      </c>
      <c r="H54" s="236">
        <v>3.895</v>
      </c>
      <c r="I54" s="236">
        <v>2.8069999999999999</v>
      </c>
      <c r="J54" s="236">
        <v>3.0459999999999998</v>
      </c>
      <c r="K54" s="236">
        <v>3.14</v>
      </c>
      <c r="L54" s="236">
        <v>3.1259999999999999</v>
      </c>
      <c r="M54" s="236">
        <v>2.9119999999999999</v>
      </c>
      <c r="N54" s="236">
        <v>4.4790000000000001</v>
      </c>
      <c r="O54" s="236">
        <v>3.512</v>
      </c>
      <c r="P54" s="236">
        <v>5.673</v>
      </c>
      <c r="Q54" s="236">
        <v>4.5209999999999999</v>
      </c>
      <c r="R54" s="236">
        <v>4.8949999999999996</v>
      </c>
      <c r="S54" s="236">
        <v>3.226</v>
      </c>
      <c r="T54" s="236">
        <v>3.73</v>
      </c>
      <c r="U54" s="236">
        <v>2.786</v>
      </c>
      <c r="V54" s="236">
        <v>2.7080000000000002</v>
      </c>
      <c r="W54" s="236">
        <v>1.7969999999999999</v>
      </c>
      <c r="X54" s="236">
        <v>2.8029999999999999</v>
      </c>
      <c r="Y54" s="236">
        <v>2.63</v>
      </c>
      <c r="Z54" s="236">
        <v>3.1240000000000001</v>
      </c>
      <c r="AA54" s="236">
        <v>3.5019999999999998</v>
      </c>
      <c r="AB54" s="236">
        <v>2.875</v>
      </c>
      <c r="AC54" s="236">
        <v>4.49</v>
      </c>
      <c r="AD54" s="236">
        <v>3.98</v>
      </c>
      <c r="AE54" s="237">
        <v>3.2029999999999998</v>
      </c>
      <c r="AF54" s="236">
        <v>4.444</v>
      </c>
      <c r="AG54" s="236">
        <v>2.3279999999999998</v>
      </c>
      <c r="AH54" s="236">
        <v>2.8969999999999998</v>
      </c>
      <c r="AI54" s="211">
        <v>3.8719999999999999</v>
      </c>
      <c r="AJ54" s="211">
        <v>3.7309999999999999</v>
      </c>
      <c r="AK54" s="211">
        <v>2.6760000000000002</v>
      </c>
      <c r="AL54" s="211">
        <v>3.6379999999999999</v>
      </c>
      <c r="AM54" s="211">
        <v>3.722</v>
      </c>
    </row>
    <row r="55" spans="1:1005" ht="15" x14ac:dyDescent="0.25">
      <c r="A55" s="189">
        <v>44986</v>
      </c>
      <c r="B55" s="164"/>
      <c r="C55" s="164"/>
      <c r="D55" s="164">
        <v>4.4400000000000004</v>
      </c>
      <c r="E55" s="236">
        <v>5.5369999999999999</v>
      </c>
      <c r="F55" s="236">
        <v>5.7969999999999997</v>
      </c>
      <c r="G55" s="236">
        <v>5.1040000000000001</v>
      </c>
      <c r="H55" s="236">
        <v>3.9420000000000002</v>
      </c>
      <c r="I55" s="236">
        <v>3.524</v>
      </c>
      <c r="J55" s="236">
        <v>3.956</v>
      </c>
      <c r="K55" s="236">
        <v>3.4729999999999999</v>
      </c>
      <c r="L55" s="236">
        <v>3.371</v>
      </c>
      <c r="M55" s="236">
        <v>3.2170000000000001</v>
      </c>
      <c r="N55" s="236">
        <v>4.9740000000000002</v>
      </c>
      <c r="O55" s="236">
        <v>4.3819999999999997</v>
      </c>
      <c r="P55" s="236">
        <v>5.6319999999999997</v>
      </c>
      <c r="Q55" s="236">
        <v>4.992</v>
      </c>
      <c r="R55" s="236">
        <v>5.2930000000000001</v>
      </c>
      <c r="S55" s="236">
        <v>4.0010000000000003</v>
      </c>
      <c r="T55" s="236">
        <v>3.77</v>
      </c>
      <c r="U55" s="236">
        <v>3.0059999999999998</v>
      </c>
      <c r="V55" s="236">
        <v>2.7210000000000001</v>
      </c>
      <c r="W55" s="236">
        <v>2.0750000000000002</v>
      </c>
      <c r="X55" s="236">
        <v>4.5979999999999999</v>
      </c>
      <c r="Y55" s="236">
        <v>2.593</v>
      </c>
      <c r="Z55" s="236">
        <v>3.0790000000000002</v>
      </c>
      <c r="AA55" s="236">
        <v>6.532</v>
      </c>
      <c r="AB55" s="236">
        <v>2.8479999999999999</v>
      </c>
      <c r="AC55" s="236">
        <v>5.0519999999999996</v>
      </c>
      <c r="AD55" s="236">
        <v>3.9449999999999998</v>
      </c>
      <c r="AE55" s="237">
        <v>3.371</v>
      </c>
      <c r="AF55" s="236">
        <v>5.74</v>
      </c>
      <c r="AG55" s="236">
        <v>2.3690000000000002</v>
      </c>
      <c r="AH55" s="236">
        <v>2.8050000000000002</v>
      </c>
      <c r="AI55" s="211">
        <v>5.8230000000000004</v>
      </c>
      <c r="AJ55" s="211">
        <v>3.9489999999999998</v>
      </c>
      <c r="AK55" s="211">
        <v>2.6829999999999998</v>
      </c>
      <c r="AL55" s="211">
        <v>4.4379999999999997</v>
      </c>
      <c r="AM55" s="211">
        <v>3.7330000000000001</v>
      </c>
    </row>
    <row r="56" spans="1:1005" ht="15" x14ac:dyDescent="0.25">
      <c r="A56" s="189">
        <v>45017</v>
      </c>
      <c r="B56" s="164"/>
      <c r="C56" s="164"/>
      <c r="D56" s="164">
        <v>8.76</v>
      </c>
      <c r="E56" s="236">
        <v>9.032</v>
      </c>
      <c r="F56" s="236">
        <v>12.496</v>
      </c>
      <c r="G56" s="236">
        <v>9.0530000000000008</v>
      </c>
      <c r="H56" s="236">
        <v>6.5309999999999997</v>
      </c>
      <c r="I56" s="236">
        <v>9.3770000000000007</v>
      </c>
      <c r="J56" s="236">
        <v>9.1809999999999992</v>
      </c>
      <c r="K56" s="236">
        <v>4.843</v>
      </c>
      <c r="L56" s="236">
        <v>8.8369999999999997</v>
      </c>
      <c r="M56" s="236">
        <v>5.851</v>
      </c>
      <c r="N56" s="236">
        <v>7.6269999999999998</v>
      </c>
      <c r="O56" s="236">
        <v>5.0289999999999999</v>
      </c>
      <c r="P56" s="236">
        <v>8.2100000000000009</v>
      </c>
      <c r="Q56" s="236">
        <v>6.1260000000000003</v>
      </c>
      <c r="R56" s="236">
        <v>6.1580000000000004</v>
      </c>
      <c r="S56" s="236">
        <v>5.3179999999999996</v>
      </c>
      <c r="T56" s="236">
        <v>7.4290000000000003</v>
      </c>
      <c r="U56" s="236">
        <v>5.6470000000000002</v>
      </c>
      <c r="V56" s="236">
        <v>6.6820000000000004</v>
      </c>
      <c r="W56" s="236">
        <v>4.274</v>
      </c>
      <c r="X56" s="236">
        <v>9.7200000000000006</v>
      </c>
      <c r="Y56" s="236">
        <v>4.609</v>
      </c>
      <c r="Z56" s="236">
        <v>7.6609999999999996</v>
      </c>
      <c r="AA56" s="236">
        <v>8.8840000000000003</v>
      </c>
      <c r="AB56" s="236">
        <v>2.7069999999999999</v>
      </c>
      <c r="AC56" s="236">
        <v>5.8789999999999996</v>
      </c>
      <c r="AD56" s="236">
        <v>6.0570000000000004</v>
      </c>
      <c r="AE56" s="237">
        <v>4.891</v>
      </c>
      <c r="AF56" s="236">
        <v>14.372999999999999</v>
      </c>
      <c r="AG56" s="236">
        <v>3.4369999999999998</v>
      </c>
      <c r="AH56" s="236">
        <v>3.85</v>
      </c>
      <c r="AI56" s="211">
        <v>11.804</v>
      </c>
      <c r="AJ56" s="211">
        <v>8.3030000000000008</v>
      </c>
      <c r="AK56" s="211">
        <v>3.5019999999999998</v>
      </c>
      <c r="AL56" s="211">
        <v>4.32</v>
      </c>
      <c r="AM56" s="211">
        <v>3.6480000000000001</v>
      </c>
    </row>
    <row r="57" spans="1:1005" ht="15" x14ac:dyDescent="0.25">
      <c r="A57" s="189">
        <v>45047</v>
      </c>
      <c r="B57" s="164"/>
      <c r="C57" s="164"/>
      <c r="D57" s="164">
        <v>28.28</v>
      </c>
      <c r="E57" s="236">
        <v>50.712000000000003</v>
      </c>
      <c r="F57" s="236">
        <v>44.698999999999998</v>
      </c>
      <c r="G57" s="236">
        <v>44.612000000000002</v>
      </c>
      <c r="H57" s="236">
        <v>19.669</v>
      </c>
      <c r="I57" s="236">
        <v>27.594000000000001</v>
      </c>
      <c r="J57" s="236">
        <v>19.518999999999998</v>
      </c>
      <c r="K57" s="236">
        <v>23.834</v>
      </c>
      <c r="L57" s="236">
        <v>29.728000000000002</v>
      </c>
      <c r="M57" s="236">
        <v>30.989000000000001</v>
      </c>
      <c r="N57" s="236">
        <v>28.23</v>
      </c>
      <c r="O57" s="236">
        <v>17.309999999999999</v>
      </c>
      <c r="P57" s="236">
        <v>52.271999999999998</v>
      </c>
      <c r="Q57" s="236">
        <v>36.058</v>
      </c>
      <c r="R57" s="236">
        <v>23.925999999999998</v>
      </c>
      <c r="S57" s="236">
        <v>20.024000000000001</v>
      </c>
      <c r="T57" s="236">
        <v>31.308</v>
      </c>
      <c r="U57" s="236">
        <v>25.684999999999999</v>
      </c>
      <c r="V57" s="236">
        <v>14.644</v>
      </c>
      <c r="W57" s="236">
        <v>19.7</v>
      </c>
      <c r="X57" s="236">
        <v>27.41</v>
      </c>
      <c r="Y57" s="236">
        <v>24.529</v>
      </c>
      <c r="Z57" s="236">
        <v>30.059000000000001</v>
      </c>
      <c r="AA57" s="236">
        <v>28.178000000000001</v>
      </c>
      <c r="AB57" s="236">
        <v>20.03</v>
      </c>
      <c r="AC57" s="236">
        <v>35.279000000000003</v>
      </c>
      <c r="AD57" s="236">
        <v>16.329000000000001</v>
      </c>
      <c r="AE57" s="237">
        <v>15.923999999999999</v>
      </c>
      <c r="AF57" s="236">
        <v>21.099</v>
      </c>
      <c r="AG57" s="236">
        <v>17.271000000000001</v>
      </c>
      <c r="AH57" s="236">
        <v>24.55</v>
      </c>
      <c r="AI57" s="211">
        <v>23.972999999999999</v>
      </c>
      <c r="AJ57" s="211">
        <v>23.102</v>
      </c>
      <c r="AK57" s="211">
        <v>19.03</v>
      </c>
      <c r="AL57" s="211">
        <v>15.336</v>
      </c>
      <c r="AM57" s="211">
        <v>37.372</v>
      </c>
    </row>
    <row r="58" spans="1:1005" ht="15" x14ac:dyDescent="0.25">
      <c r="A58" s="189">
        <v>45078</v>
      </c>
      <c r="B58" s="164"/>
      <c r="C58" s="164"/>
      <c r="D58" s="164">
        <v>41.72</v>
      </c>
      <c r="E58" s="236">
        <v>62.088999999999999</v>
      </c>
      <c r="F58" s="236">
        <v>61.203000000000003</v>
      </c>
      <c r="G58" s="236">
        <v>39.045000000000002</v>
      </c>
      <c r="H58" s="236">
        <v>27.370999999999999</v>
      </c>
      <c r="I58" s="236">
        <v>30.747</v>
      </c>
      <c r="J58" s="236">
        <v>31.512</v>
      </c>
      <c r="K58" s="236">
        <v>40.652000000000001</v>
      </c>
      <c r="L58" s="236">
        <v>25.736000000000001</v>
      </c>
      <c r="M58" s="236">
        <v>63.621000000000002</v>
      </c>
      <c r="N58" s="236">
        <v>40.171999999999997</v>
      </c>
      <c r="O58" s="236">
        <v>82.046999999999997</v>
      </c>
      <c r="P58" s="236">
        <v>58.93</v>
      </c>
      <c r="Q58" s="236">
        <v>78.204999999999998</v>
      </c>
      <c r="R58" s="236">
        <v>29.015999999999998</v>
      </c>
      <c r="S58" s="236">
        <v>46.119</v>
      </c>
      <c r="T58" s="236">
        <v>25.646000000000001</v>
      </c>
      <c r="U58" s="236">
        <v>26.021999999999998</v>
      </c>
      <c r="V58" s="236">
        <v>11.513999999999999</v>
      </c>
      <c r="W58" s="236">
        <v>35.503999999999998</v>
      </c>
      <c r="X58" s="236">
        <v>21.390999999999998</v>
      </c>
      <c r="Y58" s="236">
        <v>34.26</v>
      </c>
      <c r="Z58" s="236">
        <v>35.698999999999998</v>
      </c>
      <c r="AA58" s="236">
        <v>25.597999999999999</v>
      </c>
      <c r="AB58" s="236">
        <v>72.554000000000002</v>
      </c>
      <c r="AC58" s="236">
        <v>45.561999999999998</v>
      </c>
      <c r="AD58" s="236">
        <v>39.326999999999998</v>
      </c>
      <c r="AE58" s="237">
        <v>68.802999999999997</v>
      </c>
      <c r="AF58" s="236">
        <v>9.5370000000000008</v>
      </c>
      <c r="AG58" s="236">
        <v>26.936</v>
      </c>
      <c r="AH58" s="236">
        <v>49.4</v>
      </c>
      <c r="AI58" s="211">
        <v>45.72</v>
      </c>
      <c r="AJ58" s="211">
        <v>24.242999999999999</v>
      </c>
      <c r="AK58" s="211">
        <v>44.901000000000003</v>
      </c>
      <c r="AL58" s="211">
        <v>50.295000000000002</v>
      </c>
      <c r="AM58" s="211">
        <v>90.200999999999993</v>
      </c>
    </row>
    <row r="59" spans="1:1005" ht="15" x14ac:dyDescent="0.25">
      <c r="A59" s="189">
        <v>45108</v>
      </c>
      <c r="B59" s="164"/>
      <c r="C59" s="164"/>
      <c r="D59" s="164">
        <v>20.14</v>
      </c>
      <c r="E59" s="236">
        <v>23.116</v>
      </c>
      <c r="F59" s="236">
        <v>30.454999999999998</v>
      </c>
      <c r="G59" s="236">
        <v>16.481000000000002</v>
      </c>
      <c r="H59" s="236">
        <v>12.465999999999999</v>
      </c>
      <c r="I59" s="236">
        <v>13.028</v>
      </c>
      <c r="J59" s="236">
        <v>12.597</v>
      </c>
      <c r="K59" s="236">
        <v>17.256</v>
      </c>
      <c r="L59" s="236">
        <v>11.569000000000001</v>
      </c>
      <c r="M59" s="236">
        <v>35.786000000000001</v>
      </c>
      <c r="N59" s="236">
        <v>15.587999999999999</v>
      </c>
      <c r="O59" s="236">
        <v>84.963999999999999</v>
      </c>
      <c r="P59" s="236">
        <v>26.834</v>
      </c>
      <c r="Q59" s="236">
        <v>33.448</v>
      </c>
      <c r="R59" s="236">
        <v>13.840999999999999</v>
      </c>
      <c r="S59" s="236">
        <v>30.271999999999998</v>
      </c>
      <c r="T59" s="236">
        <v>9.9740000000000002</v>
      </c>
      <c r="U59" s="236">
        <v>9.9540000000000006</v>
      </c>
      <c r="V59" s="236">
        <v>5.18</v>
      </c>
      <c r="W59" s="236">
        <v>12.851000000000001</v>
      </c>
      <c r="X59" s="236">
        <v>8.827</v>
      </c>
      <c r="Y59" s="236">
        <v>15.103</v>
      </c>
      <c r="Z59" s="236">
        <v>12.532999999999999</v>
      </c>
      <c r="AA59" s="236">
        <v>10.637</v>
      </c>
      <c r="AB59" s="236">
        <v>39.856000000000002</v>
      </c>
      <c r="AC59" s="236">
        <v>25.361999999999998</v>
      </c>
      <c r="AD59" s="236">
        <v>13.676</v>
      </c>
      <c r="AE59" s="237">
        <v>43.064</v>
      </c>
      <c r="AF59" s="236">
        <v>6.3879999999999999</v>
      </c>
      <c r="AG59" s="236">
        <v>10.864000000000001</v>
      </c>
      <c r="AH59" s="236">
        <v>17.66</v>
      </c>
      <c r="AI59" s="211">
        <v>16.286999999999999</v>
      </c>
      <c r="AJ59" s="211">
        <v>9.2409999999999997</v>
      </c>
      <c r="AK59" s="211">
        <v>27.527999999999999</v>
      </c>
      <c r="AL59" s="211">
        <v>32.615000000000002</v>
      </c>
      <c r="AM59" s="211">
        <v>47.732999999999997</v>
      </c>
    </row>
    <row r="60" spans="1:1005" ht="15" x14ac:dyDescent="0.25">
      <c r="A60" s="189">
        <v>45139</v>
      </c>
      <c r="B60" s="164"/>
      <c r="C60" s="164"/>
      <c r="D60" s="164">
        <v>10.3</v>
      </c>
      <c r="E60" s="236">
        <v>11.183</v>
      </c>
      <c r="F60" s="236">
        <v>12.659000000000001</v>
      </c>
      <c r="G60" s="236">
        <v>9.7910000000000004</v>
      </c>
      <c r="H60" s="236">
        <v>6.7850000000000001</v>
      </c>
      <c r="I60" s="236">
        <v>7.98</v>
      </c>
      <c r="J60" s="236">
        <v>6.7460000000000004</v>
      </c>
      <c r="K60" s="236">
        <v>8.0269999999999992</v>
      </c>
      <c r="L60" s="236">
        <v>8.1829999999999998</v>
      </c>
      <c r="M60" s="236">
        <v>12.776</v>
      </c>
      <c r="N60" s="236">
        <v>7.8659999999999997</v>
      </c>
      <c r="O60" s="236">
        <v>28.347000000000001</v>
      </c>
      <c r="P60" s="236">
        <v>11.074999999999999</v>
      </c>
      <c r="Q60" s="236">
        <v>14.225</v>
      </c>
      <c r="R60" s="236">
        <v>7.4219999999999997</v>
      </c>
      <c r="S60" s="236">
        <v>11.887</v>
      </c>
      <c r="T60" s="236">
        <v>6.6369999999999996</v>
      </c>
      <c r="U60" s="236">
        <v>6.5460000000000003</v>
      </c>
      <c r="V60" s="236">
        <v>3.7040000000000002</v>
      </c>
      <c r="W60" s="236">
        <v>6.577</v>
      </c>
      <c r="X60" s="236">
        <v>5.798</v>
      </c>
      <c r="Y60" s="236">
        <v>8.0950000000000006</v>
      </c>
      <c r="Z60" s="236">
        <v>7.6429999999999998</v>
      </c>
      <c r="AA60" s="236">
        <v>6.92</v>
      </c>
      <c r="AB60" s="236">
        <v>13.696999999999999</v>
      </c>
      <c r="AC60" s="236">
        <v>10.284000000000001</v>
      </c>
      <c r="AD60" s="236">
        <v>8.2859999999999996</v>
      </c>
      <c r="AE60" s="237">
        <v>14.81</v>
      </c>
      <c r="AF60" s="236">
        <v>4.9989999999999997</v>
      </c>
      <c r="AG60" s="236">
        <v>6.9340000000000002</v>
      </c>
      <c r="AH60" s="236">
        <v>9.0690000000000008</v>
      </c>
      <c r="AI60" s="211">
        <v>8.0640000000000001</v>
      </c>
      <c r="AJ60" s="211">
        <v>5.952</v>
      </c>
      <c r="AK60" s="211">
        <v>11.083</v>
      </c>
      <c r="AL60" s="211">
        <v>13.073</v>
      </c>
      <c r="AM60" s="211">
        <v>18.106999999999999</v>
      </c>
    </row>
    <row r="61" spans="1:1005" ht="15" x14ac:dyDescent="0.25">
      <c r="A61" s="189">
        <v>45170</v>
      </c>
      <c r="B61" s="164"/>
      <c r="C61" s="164"/>
      <c r="D61" s="164">
        <v>7.37</v>
      </c>
      <c r="E61" s="236">
        <v>9.0139999999999993</v>
      </c>
      <c r="F61" s="236">
        <v>10.635999999999999</v>
      </c>
      <c r="G61" s="236">
        <v>7.6210000000000004</v>
      </c>
      <c r="H61" s="236">
        <v>6.0060000000000002</v>
      </c>
      <c r="I61" s="236">
        <v>5.8680000000000003</v>
      </c>
      <c r="J61" s="236">
        <v>5.3109999999999999</v>
      </c>
      <c r="K61" s="236">
        <v>5.9690000000000003</v>
      </c>
      <c r="L61" s="236">
        <v>6.82</v>
      </c>
      <c r="M61" s="236">
        <v>8.8789999999999996</v>
      </c>
      <c r="N61" s="236">
        <v>6.2469999999999999</v>
      </c>
      <c r="O61" s="236">
        <v>14.108000000000001</v>
      </c>
      <c r="P61" s="236">
        <v>8.1950000000000003</v>
      </c>
      <c r="Q61" s="236">
        <v>9.718</v>
      </c>
      <c r="R61" s="236">
        <v>5.6550000000000002</v>
      </c>
      <c r="S61" s="236">
        <v>7.5430000000000001</v>
      </c>
      <c r="T61" s="236">
        <v>5.282</v>
      </c>
      <c r="U61" s="236">
        <v>4.9790000000000001</v>
      </c>
      <c r="V61" s="236">
        <v>3.2709999999999999</v>
      </c>
      <c r="W61" s="236">
        <v>6.9880000000000004</v>
      </c>
      <c r="X61" s="236">
        <v>4.9909999999999997</v>
      </c>
      <c r="Y61" s="236">
        <v>5.6280000000000001</v>
      </c>
      <c r="Z61" s="236">
        <v>6.4630000000000001</v>
      </c>
      <c r="AA61" s="236">
        <v>5.9290000000000003</v>
      </c>
      <c r="AB61" s="236">
        <v>8.6579999999999995</v>
      </c>
      <c r="AC61" s="236">
        <v>7.1890000000000001</v>
      </c>
      <c r="AD61" s="236">
        <v>5.8419999999999996</v>
      </c>
      <c r="AE61" s="237">
        <v>8.4890000000000008</v>
      </c>
      <c r="AF61" s="236">
        <v>4.4320000000000004</v>
      </c>
      <c r="AG61" s="236">
        <v>6.1929999999999996</v>
      </c>
      <c r="AH61" s="236">
        <v>8.3059999999999992</v>
      </c>
      <c r="AI61" s="211">
        <v>6.3520000000000003</v>
      </c>
      <c r="AJ61" s="211">
        <v>4.72</v>
      </c>
      <c r="AK61" s="211">
        <v>8.76</v>
      </c>
      <c r="AL61" s="211">
        <v>7.484</v>
      </c>
      <c r="AM61" s="211">
        <v>10.574999999999999</v>
      </c>
    </row>
    <row r="62" spans="1:1005" ht="15" x14ac:dyDescent="0.25">
      <c r="A62" s="189">
        <v>45200</v>
      </c>
      <c r="B62" s="164"/>
      <c r="C62" s="164"/>
      <c r="D62" s="164">
        <v>6.66</v>
      </c>
      <c r="E62" s="236">
        <v>14.201000000000001</v>
      </c>
      <c r="F62" s="236">
        <v>10.683999999999999</v>
      </c>
      <c r="G62" s="236">
        <v>6.4569999999999999</v>
      </c>
      <c r="H62" s="236">
        <v>5.226</v>
      </c>
      <c r="I62" s="236">
        <v>5.41</v>
      </c>
      <c r="J62" s="236">
        <v>6.899</v>
      </c>
      <c r="K62" s="236">
        <v>5.3280000000000003</v>
      </c>
      <c r="L62" s="236">
        <v>5.07</v>
      </c>
      <c r="M62" s="236">
        <v>8.5489999999999995</v>
      </c>
      <c r="N62" s="236">
        <v>6.0839999999999996</v>
      </c>
      <c r="O62" s="236">
        <v>11.323</v>
      </c>
      <c r="P62" s="236">
        <v>8.0609999999999999</v>
      </c>
      <c r="Q62" s="236">
        <v>9.109</v>
      </c>
      <c r="R62" s="236">
        <v>6.1529999999999996</v>
      </c>
      <c r="S62" s="236">
        <v>6.6150000000000002</v>
      </c>
      <c r="T62" s="236">
        <v>4.8540000000000001</v>
      </c>
      <c r="U62" s="236">
        <v>4.4009999999999998</v>
      </c>
      <c r="V62" s="236">
        <v>4.2350000000000003</v>
      </c>
      <c r="W62" s="236">
        <v>5.4729999999999999</v>
      </c>
      <c r="X62" s="236">
        <v>4.6870000000000003</v>
      </c>
      <c r="Y62" s="236">
        <v>6.5209999999999999</v>
      </c>
      <c r="Z62" s="236">
        <v>8.3059999999999992</v>
      </c>
      <c r="AA62" s="236">
        <v>6.0469999999999997</v>
      </c>
      <c r="AB62" s="236">
        <v>7.7930000000000001</v>
      </c>
      <c r="AC62" s="236">
        <v>7.2569999999999997</v>
      </c>
      <c r="AD62" s="236">
        <v>5.4379999999999997</v>
      </c>
      <c r="AE62" s="237">
        <v>8.25</v>
      </c>
      <c r="AF62" s="236">
        <v>4.0140000000000002</v>
      </c>
      <c r="AG62" s="236">
        <v>6.4009999999999998</v>
      </c>
      <c r="AH62" s="236">
        <v>10.013</v>
      </c>
      <c r="AI62" s="211">
        <v>5.6079999999999997</v>
      </c>
      <c r="AJ62" s="211">
        <v>4.5410000000000004</v>
      </c>
      <c r="AK62" s="211">
        <v>7.0220000000000002</v>
      </c>
      <c r="AL62" s="211">
        <v>6.4429999999999996</v>
      </c>
      <c r="AM62" s="211">
        <v>9.1150000000000002</v>
      </c>
    </row>
    <row r="63" spans="1:1005" ht="15" x14ac:dyDescent="0.25">
      <c r="A63" s="189">
        <v>45231</v>
      </c>
      <c r="B63" s="164"/>
      <c r="C63" s="164"/>
      <c r="D63" s="164">
        <v>5.1100000000000003</v>
      </c>
      <c r="E63" s="236">
        <v>9.5380000000000003</v>
      </c>
      <c r="F63" s="236">
        <v>8.1509999999999998</v>
      </c>
      <c r="G63" s="236">
        <v>5.7619999999999996</v>
      </c>
      <c r="H63" s="236">
        <v>4.1879999999999997</v>
      </c>
      <c r="I63" s="236">
        <v>4.5609999999999999</v>
      </c>
      <c r="J63" s="236">
        <v>6.48</v>
      </c>
      <c r="K63" s="236">
        <v>4.5819999999999999</v>
      </c>
      <c r="L63" s="236">
        <v>4.3310000000000004</v>
      </c>
      <c r="M63" s="236">
        <v>7.1020000000000003</v>
      </c>
      <c r="N63" s="236">
        <v>5.5490000000000004</v>
      </c>
      <c r="O63" s="236">
        <v>8.7850000000000001</v>
      </c>
      <c r="P63" s="236">
        <v>6.742</v>
      </c>
      <c r="Q63" s="236">
        <v>7.3460000000000001</v>
      </c>
      <c r="R63" s="236">
        <v>4.8920000000000003</v>
      </c>
      <c r="S63" s="236">
        <v>5.4820000000000002</v>
      </c>
      <c r="T63" s="236">
        <v>4.1109999999999998</v>
      </c>
      <c r="U63" s="236">
        <v>4.508</v>
      </c>
      <c r="V63" s="236">
        <v>2.85</v>
      </c>
      <c r="W63" s="236">
        <v>4.2149999999999999</v>
      </c>
      <c r="X63" s="236">
        <v>4.2050000000000001</v>
      </c>
      <c r="Y63" s="236">
        <v>5.6619999999999999</v>
      </c>
      <c r="Z63" s="236">
        <v>6.1719999999999997</v>
      </c>
      <c r="AA63" s="236">
        <v>4.8520000000000003</v>
      </c>
      <c r="AB63" s="236">
        <v>6.7880000000000003</v>
      </c>
      <c r="AC63" s="236">
        <v>6.5220000000000002</v>
      </c>
      <c r="AD63" s="236">
        <v>5.4470000000000001</v>
      </c>
      <c r="AE63" s="237">
        <v>6.7169999999999996</v>
      </c>
      <c r="AF63" s="236">
        <v>3.4209999999999998</v>
      </c>
      <c r="AG63" s="236">
        <v>4.4660000000000002</v>
      </c>
      <c r="AH63" s="236">
        <v>6.49</v>
      </c>
      <c r="AI63" s="211">
        <v>5.4240000000000004</v>
      </c>
      <c r="AJ63" s="211">
        <v>4.3659999999999997</v>
      </c>
      <c r="AK63" s="211">
        <v>5.399</v>
      </c>
      <c r="AL63" s="211">
        <v>5.54</v>
      </c>
      <c r="AM63" s="211">
        <v>7.5339999999999998</v>
      </c>
    </row>
    <row r="64" spans="1:1005" ht="15" x14ac:dyDescent="0.25">
      <c r="A64" s="189"/>
      <c r="B64" s="164"/>
      <c r="C64" s="164"/>
      <c r="D64" s="164"/>
      <c r="E64" s="236"/>
      <c r="F64" s="236"/>
      <c r="G64" s="236"/>
      <c r="H64" s="236"/>
      <c r="I64" s="236"/>
      <c r="J64" s="236"/>
      <c r="K64" s="236"/>
      <c r="L64" s="236"/>
      <c r="M64" s="236"/>
      <c r="N64" s="236"/>
      <c r="O64" s="236"/>
      <c r="P64" s="236"/>
      <c r="Q64" s="236"/>
      <c r="R64" s="236"/>
      <c r="S64" s="236"/>
      <c r="T64" s="236"/>
      <c r="U64" s="236"/>
      <c r="V64" s="236"/>
      <c r="W64" s="236"/>
      <c r="X64" s="236"/>
      <c r="Y64" s="236"/>
      <c r="Z64" s="236"/>
      <c r="AA64" s="236"/>
      <c r="AB64" s="236"/>
      <c r="AC64" s="236"/>
      <c r="AD64" s="236"/>
      <c r="AE64" s="237"/>
      <c r="AF64" s="236"/>
      <c r="AG64" s="236"/>
      <c r="AH64" s="236"/>
      <c r="ALQ64" s="211" t="e">
        <v>#N/A</v>
      </c>
    </row>
    <row r="65" spans="1:1005" ht="15" x14ac:dyDescent="0.25">
      <c r="A65" s="189"/>
      <c r="B65" s="164"/>
      <c r="C65" s="164"/>
      <c r="D65" s="164"/>
      <c r="E65" s="236"/>
      <c r="F65" s="236"/>
      <c r="G65" s="236"/>
      <c r="H65" s="236"/>
      <c r="I65" s="236"/>
      <c r="J65" s="236"/>
      <c r="K65" s="236"/>
      <c r="L65" s="236"/>
      <c r="M65" s="236"/>
      <c r="N65" s="236"/>
      <c r="O65" s="236"/>
      <c r="P65" s="236"/>
      <c r="Q65" s="236"/>
      <c r="R65" s="236"/>
      <c r="S65" s="236"/>
      <c r="T65" s="236"/>
      <c r="U65" s="236"/>
      <c r="V65" s="236"/>
      <c r="W65" s="236"/>
      <c r="X65" s="236"/>
      <c r="Y65" s="236"/>
      <c r="Z65" s="236"/>
      <c r="AA65" s="236"/>
      <c r="AB65" s="236"/>
      <c r="AC65" s="236"/>
      <c r="AD65" s="236"/>
      <c r="AE65" s="237"/>
      <c r="AF65" s="236"/>
      <c r="AG65" s="236"/>
      <c r="AH65" s="236"/>
      <c r="ALQ65" s="211" t="e">
        <v>#N/A</v>
      </c>
    </row>
    <row r="66" spans="1:1005" ht="15" x14ac:dyDescent="0.25">
      <c r="A66" s="189"/>
      <c r="B66" s="164"/>
      <c r="C66" s="164"/>
      <c r="D66" s="164"/>
      <c r="E66" s="236"/>
      <c r="F66" s="236"/>
      <c r="G66" s="236"/>
      <c r="H66" s="236"/>
      <c r="I66" s="236"/>
      <c r="J66" s="236"/>
      <c r="K66" s="236"/>
      <c r="L66" s="236"/>
      <c r="M66" s="236"/>
      <c r="N66" s="236"/>
      <c r="O66" s="236"/>
      <c r="P66" s="236"/>
      <c r="Q66" s="236"/>
      <c r="R66" s="236"/>
      <c r="S66" s="236"/>
      <c r="T66" s="236"/>
      <c r="U66" s="236"/>
      <c r="V66" s="236"/>
      <c r="W66" s="236"/>
      <c r="X66" s="236"/>
      <c r="Y66" s="236"/>
      <c r="Z66" s="236"/>
      <c r="AA66" s="236"/>
      <c r="AB66" s="236"/>
      <c r="AC66" s="236"/>
      <c r="AD66" s="236"/>
      <c r="AE66" s="237"/>
      <c r="AF66" s="236"/>
      <c r="AG66" s="236"/>
      <c r="AH66" s="236"/>
      <c r="ALQ66" s="211" t="e">
        <v>#N/A</v>
      </c>
    </row>
    <row r="67" spans="1:1005" ht="15" x14ac:dyDescent="0.25">
      <c r="A67" s="189"/>
      <c r="B67" s="164"/>
      <c r="C67" s="164"/>
      <c r="D67" s="164"/>
      <c r="E67" s="236"/>
      <c r="F67" s="236"/>
      <c r="G67" s="236"/>
      <c r="H67" s="236"/>
      <c r="I67" s="236"/>
      <c r="J67" s="236"/>
      <c r="K67" s="236"/>
      <c r="L67" s="236"/>
      <c r="M67" s="236"/>
      <c r="N67" s="236"/>
      <c r="O67" s="236"/>
      <c r="P67" s="236"/>
      <c r="Q67" s="236"/>
      <c r="R67" s="236"/>
      <c r="S67" s="236"/>
      <c r="T67" s="236"/>
      <c r="U67" s="236"/>
      <c r="V67" s="236"/>
      <c r="W67" s="236"/>
      <c r="X67" s="236"/>
      <c r="Y67" s="236"/>
      <c r="Z67" s="236"/>
      <c r="AA67" s="236"/>
      <c r="AB67" s="236"/>
      <c r="AC67" s="236"/>
      <c r="AD67" s="236"/>
      <c r="AE67" s="237"/>
      <c r="AF67" s="236"/>
      <c r="AG67" s="236"/>
      <c r="AH67" s="236"/>
      <c r="ALQ67" s="211" t="e">
        <v>#N/A</v>
      </c>
    </row>
    <row r="68" spans="1:1005" ht="15" x14ac:dyDescent="0.25">
      <c r="A68" s="189"/>
      <c r="B68" s="164"/>
      <c r="C68" s="164"/>
      <c r="D68" s="164"/>
      <c r="E68" s="236"/>
      <c r="F68" s="236"/>
      <c r="G68" s="236"/>
      <c r="H68" s="236"/>
      <c r="I68" s="236"/>
      <c r="J68" s="236"/>
      <c r="K68" s="236"/>
      <c r="L68" s="236"/>
      <c r="M68" s="236"/>
      <c r="N68" s="236"/>
      <c r="O68" s="236"/>
      <c r="P68" s="236"/>
      <c r="Q68" s="236"/>
      <c r="R68" s="236"/>
      <c r="S68" s="236"/>
      <c r="T68" s="236"/>
      <c r="U68" s="236"/>
      <c r="V68" s="236"/>
      <c r="W68" s="236"/>
      <c r="X68" s="236"/>
      <c r="Y68" s="236"/>
      <c r="Z68" s="236"/>
      <c r="AA68" s="236"/>
      <c r="AB68" s="236"/>
      <c r="AC68" s="236"/>
      <c r="AD68" s="236"/>
      <c r="AE68" s="237"/>
      <c r="AF68" s="236"/>
      <c r="AG68" s="236"/>
      <c r="AH68" s="236"/>
      <c r="ALQ68" s="211" t="e">
        <v>#N/A</v>
      </c>
    </row>
    <row r="69" spans="1:1005" ht="15" x14ac:dyDescent="0.25">
      <c r="A69" s="189"/>
      <c r="B69" s="164"/>
      <c r="C69" s="164"/>
      <c r="D69" s="164"/>
      <c r="E69" s="236"/>
      <c r="F69" s="236"/>
      <c r="G69" s="236"/>
      <c r="H69" s="236"/>
      <c r="I69" s="236"/>
      <c r="J69" s="236"/>
      <c r="K69" s="236"/>
      <c r="L69" s="236"/>
      <c r="M69" s="236"/>
      <c r="N69" s="236"/>
      <c r="O69" s="236"/>
      <c r="P69" s="236"/>
      <c r="Q69" s="236"/>
      <c r="R69" s="236"/>
      <c r="S69" s="236"/>
      <c r="T69" s="236"/>
      <c r="U69" s="236"/>
      <c r="V69" s="236"/>
      <c r="W69" s="236"/>
      <c r="X69" s="236"/>
      <c r="Y69" s="236"/>
      <c r="Z69" s="236"/>
      <c r="AA69" s="236"/>
      <c r="AB69" s="236"/>
      <c r="AC69" s="236"/>
      <c r="AD69" s="236"/>
      <c r="AE69" s="237"/>
      <c r="AF69" s="236"/>
      <c r="AG69" s="236"/>
      <c r="AH69" s="236"/>
      <c r="ALQ69" s="211" t="e">
        <v>#N/A</v>
      </c>
    </row>
    <row r="70" spans="1:1005" ht="15" x14ac:dyDescent="0.25">
      <c r="A70" s="189"/>
      <c r="B70" s="164"/>
      <c r="C70" s="164"/>
      <c r="D70" s="164"/>
      <c r="E70" s="236"/>
      <c r="F70" s="236"/>
      <c r="G70" s="236"/>
      <c r="H70" s="236"/>
      <c r="I70" s="236"/>
      <c r="J70" s="236"/>
      <c r="K70" s="236"/>
      <c r="L70" s="236"/>
      <c r="M70" s="236"/>
      <c r="N70" s="236"/>
      <c r="O70" s="236"/>
      <c r="P70" s="236"/>
      <c r="Q70" s="236"/>
      <c r="R70" s="236"/>
      <c r="S70" s="236"/>
      <c r="T70" s="236"/>
      <c r="U70" s="236"/>
      <c r="V70" s="236"/>
      <c r="W70" s="236"/>
      <c r="X70" s="236"/>
      <c r="Y70" s="236"/>
      <c r="Z70" s="236"/>
      <c r="AA70" s="236"/>
      <c r="AB70" s="236"/>
      <c r="AC70" s="236"/>
      <c r="AD70" s="236"/>
      <c r="AE70" s="237"/>
      <c r="AF70" s="236"/>
      <c r="AG70" s="236"/>
      <c r="AH70" s="236"/>
      <c r="ALQ70" s="211" t="e">
        <v>#N/A</v>
      </c>
    </row>
    <row r="71" spans="1:1005" ht="15" x14ac:dyDescent="0.25">
      <c r="A71" s="189"/>
      <c r="B71" s="164"/>
      <c r="C71" s="164"/>
      <c r="D71" s="164"/>
      <c r="E71" s="236"/>
      <c r="F71" s="236"/>
      <c r="G71" s="236"/>
      <c r="H71" s="236"/>
      <c r="I71" s="236"/>
      <c r="J71" s="236"/>
      <c r="K71" s="236"/>
      <c r="L71" s="236"/>
      <c r="M71" s="236"/>
      <c r="N71" s="236"/>
      <c r="O71" s="236"/>
      <c r="P71" s="236"/>
      <c r="Q71" s="236"/>
      <c r="R71" s="236"/>
      <c r="S71" s="236"/>
      <c r="T71" s="236"/>
      <c r="U71" s="236"/>
      <c r="V71" s="236"/>
      <c r="W71" s="236"/>
      <c r="X71" s="236"/>
      <c r="Y71" s="236"/>
      <c r="Z71" s="236"/>
      <c r="AA71" s="236"/>
      <c r="AB71" s="236"/>
      <c r="AC71" s="236"/>
      <c r="AD71" s="236"/>
      <c r="AE71" s="237"/>
      <c r="AF71" s="236"/>
      <c r="AG71" s="236"/>
      <c r="AH71" s="236"/>
      <c r="ALQ71" s="211" t="e">
        <v>#N/A</v>
      </c>
    </row>
    <row r="72" spans="1:1005" ht="15" x14ac:dyDescent="0.25">
      <c r="A72" s="189"/>
      <c r="B72" s="164"/>
      <c r="C72" s="164"/>
      <c r="D72" s="164"/>
      <c r="ALQ72" s="211" t="e">
        <v>#N/A</v>
      </c>
    </row>
    <row r="73" spans="1:1005" ht="15" x14ac:dyDescent="0.25">
      <c r="A73" s="189"/>
      <c r="B73" s="164"/>
      <c r="C73" s="164"/>
      <c r="D73" s="164"/>
    </row>
    <row r="74" spans="1:1005" ht="15" x14ac:dyDescent="0.25">
      <c r="A74" s="189"/>
      <c r="B74" s="164"/>
      <c r="C74" s="164"/>
      <c r="D74" s="164"/>
    </row>
    <row r="75" spans="1:1005" ht="15" x14ac:dyDescent="0.25">
      <c r="A75" s="189"/>
      <c r="B75" s="164"/>
      <c r="C75" s="164"/>
      <c r="D75" s="164"/>
    </row>
    <row r="76" spans="1:1005" ht="15" x14ac:dyDescent="0.25">
      <c r="A76" s="189"/>
      <c r="B76" s="164"/>
      <c r="C76" s="164"/>
      <c r="D76" s="164"/>
    </row>
    <row r="77" spans="1:1005" ht="15" x14ac:dyDescent="0.25">
      <c r="A77" s="189"/>
      <c r="B77" s="164"/>
      <c r="C77" s="164"/>
      <c r="D77" s="164"/>
    </row>
    <row r="78" spans="1:1005" ht="15" x14ac:dyDescent="0.25">
      <c r="A78" s="189"/>
      <c r="B78" s="164"/>
      <c r="C78" s="164"/>
      <c r="D78" s="164"/>
    </row>
    <row r="79" spans="1:1005" ht="15" x14ac:dyDescent="0.25">
      <c r="A79" s="189"/>
      <c r="B79" s="164"/>
      <c r="C79" s="164"/>
      <c r="D79" s="164"/>
    </row>
    <row r="80" spans="1:1005" ht="15" x14ac:dyDescent="0.25">
      <c r="A80" s="189"/>
      <c r="B80" s="164"/>
      <c r="C80" s="164"/>
      <c r="D80" s="164"/>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CCEBC5"/>
  </sheetPr>
  <dimension ref="A1:ALQ80"/>
  <sheetViews>
    <sheetView zoomScaleNormal="100" workbookViewId="0">
      <selection activeCell="D4" sqref="D4"/>
    </sheetView>
  </sheetViews>
  <sheetFormatPr defaultColWidth="18.7109375" defaultRowHeight="12.75" customHeight="1" x14ac:dyDescent="0.25"/>
  <cols>
    <col min="1" max="1" width="7.5703125" style="206" customWidth="1"/>
    <col min="2" max="4" width="7.5703125" style="43"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4" s="206" customFormat="1" ht="15" x14ac:dyDescent="0.25">
      <c r="A1" s="34"/>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261"/>
      <c r="AJ1" s="261"/>
      <c r="AK1" s="261"/>
      <c r="AL1" s="261"/>
      <c r="AM1" s="261"/>
    </row>
    <row r="2" spans="1:54" s="206" customFormat="1" ht="15" x14ac:dyDescent="0.25">
      <c r="A2" s="34"/>
      <c r="B2" s="199" t="s">
        <v>53</v>
      </c>
      <c r="C2" s="199" t="s">
        <v>54</v>
      </c>
      <c r="D2" s="199" t="s">
        <v>55</v>
      </c>
      <c r="E2" s="199">
        <v>1981</v>
      </c>
      <c r="F2" s="199">
        <v>1982</v>
      </c>
      <c r="G2" s="199">
        <v>1983</v>
      </c>
      <c r="H2" s="199">
        <v>1984</v>
      </c>
      <c r="I2" s="199">
        <v>1985</v>
      </c>
      <c r="J2" s="199">
        <v>1986</v>
      </c>
      <c r="K2" s="199">
        <v>1987</v>
      </c>
      <c r="L2" s="199">
        <v>1988</v>
      </c>
      <c r="M2" s="199">
        <v>1989</v>
      </c>
      <c r="N2" s="199">
        <v>1990</v>
      </c>
      <c r="O2" s="199">
        <v>1991</v>
      </c>
      <c r="P2" s="199">
        <v>1992</v>
      </c>
      <c r="Q2" s="199">
        <v>1993</v>
      </c>
      <c r="R2" s="199">
        <v>1994</v>
      </c>
      <c r="S2" s="199">
        <v>1995</v>
      </c>
      <c r="T2" s="199">
        <v>1996</v>
      </c>
      <c r="U2" s="199">
        <v>1997</v>
      </c>
      <c r="V2" s="199">
        <v>1998</v>
      </c>
      <c r="W2" s="199">
        <v>1999</v>
      </c>
      <c r="X2" s="199">
        <v>2000</v>
      </c>
      <c r="Y2" s="199">
        <v>2001</v>
      </c>
      <c r="Z2" s="199">
        <v>2002</v>
      </c>
      <c r="AA2" s="199">
        <v>2003</v>
      </c>
      <c r="AB2" s="199">
        <v>2004</v>
      </c>
      <c r="AC2" s="199">
        <v>2005</v>
      </c>
      <c r="AD2" s="199">
        <v>2006</v>
      </c>
      <c r="AE2" s="199">
        <v>2007</v>
      </c>
      <c r="AF2" s="199">
        <v>2008</v>
      </c>
      <c r="AG2" s="199">
        <v>2009</v>
      </c>
      <c r="AH2" s="199">
        <v>2010</v>
      </c>
      <c r="AI2" s="261">
        <v>2011</v>
      </c>
      <c r="AJ2" s="261">
        <v>2012</v>
      </c>
      <c r="AK2" s="261">
        <v>2013</v>
      </c>
      <c r="AL2" s="261">
        <v>2014</v>
      </c>
      <c r="AM2" s="261">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row>
    <row r="3" spans="1:54" s="206" customFormat="1" ht="15" x14ac:dyDescent="0.25">
      <c r="A3" s="35"/>
      <c r="B3" s="33" t="s">
        <v>71</v>
      </c>
      <c r="C3" s="33" t="s">
        <v>72</v>
      </c>
      <c r="D3" s="33" t="s">
        <v>73</v>
      </c>
      <c r="E3" s="33" t="s">
        <v>74</v>
      </c>
      <c r="F3" s="33" t="s">
        <v>75</v>
      </c>
      <c r="G3" s="33" t="s">
        <v>76</v>
      </c>
      <c r="H3" s="33" t="s">
        <v>77</v>
      </c>
      <c r="I3" s="33" t="s">
        <v>78</v>
      </c>
      <c r="J3" s="33" t="s">
        <v>79</v>
      </c>
      <c r="K3" s="33" t="s">
        <v>80</v>
      </c>
      <c r="L3" s="33" t="s">
        <v>81</v>
      </c>
      <c r="M3" s="33" t="s">
        <v>82</v>
      </c>
      <c r="N3" s="33" t="s">
        <v>83</v>
      </c>
      <c r="O3" s="33" t="s">
        <v>84</v>
      </c>
      <c r="P3" s="33" t="s">
        <v>85</v>
      </c>
      <c r="Q3" s="33" t="s">
        <v>86</v>
      </c>
      <c r="R3" s="33" t="s">
        <v>87</v>
      </c>
      <c r="S3" s="33" t="s">
        <v>88</v>
      </c>
      <c r="T3" s="33" t="s">
        <v>89</v>
      </c>
      <c r="U3" s="33" t="s">
        <v>90</v>
      </c>
      <c r="V3" s="33" t="s">
        <v>91</v>
      </c>
      <c r="W3" s="33" t="s">
        <v>92</v>
      </c>
      <c r="X3" s="33" t="s">
        <v>93</v>
      </c>
      <c r="Y3" s="33" t="s">
        <v>94</v>
      </c>
      <c r="Z3" s="33" t="s">
        <v>95</v>
      </c>
      <c r="AA3" s="33" t="s">
        <v>96</v>
      </c>
      <c r="AB3" s="33" t="s">
        <v>97</v>
      </c>
      <c r="AC3" s="33" t="s">
        <v>98</v>
      </c>
      <c r="AD3" s="33" t="s">
        <v>99</v>
      </c>
      <c r="AE3" s="33" t="s">
        <v>100</v>
      </c>
      <c r="AF3" s="33" t="s">
        <v>101</v>
      </c>
      <c r="AG3" s="33" t="s">
        <v>102</v>
      </c>
      <c r="AH3" s="33" t="s">
        <v>103</v>
      </c>
      <c r="AI3" s="33" t="s">
        <v>163</v>
      </c>
      <c r="AJ3" s="33" t="s">
        <v>168</v>
      </c>
      <c r="AK3" s="33" t="s">
        <v>169</v>
      </c>
      <c r="AL3" s="33" t="s">
        <v>170</v>
      </c>
      <c r="AM3" s="33"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row>
    <row r="4" spans="1:54" ht="14.45" customHeight="1" x14ac:dyDescent="0.25">
      <c r="A4" s="190">
        <v>43435</v>
      </c>
      <c r="B4" s="165"/>
      <c r="C4" s="165"/>
      <c r="D4" s="166">
        <v>3.5</v>
      </c>
      <c r="E4" s="124">
        <v>3.5449999999999999</v>
      </c>
      <c r="F4" s="124">
        <v>3.5</v>
      </c>
      <c r="G4" s="124">
        <v>3.5</v>
      </c>
      <c r="H4" s="124">
        <v>3.5</v>
      </c>
      <c r="I4" s="124">
        <v>3.5230000000000001</v>
      </c>
      <c r="J4" s="124">
        <v>3.5</v>
      </c>
      <c r="K4" s="124">
        <v>3.5</v>
      </c>
      <c r="L4" s="124">
        <v>3.5</v>
      </c>
      <c r="M4" s="124">
        <v>3.5</v>
      </c>
      <c r="N4" s="124">
        <v>3.5</v>
      </c>
      <c r="O4" s="124">
        <v>3.5</v>
      </c>
      <c r="P4" s="124">
        <v>3.5</v>
      </c>
      <c r="Q4" s="124">
        <v>3.5</v>
      </c>
      <c r="R4" s="124">
        <v>3.5</v>
      </c>
      <c r="S4" s="124">
        <v>3.5</v>
      </c>
      <c r="T4" s="124">
        <v>3.5</v>
      </c>
      <c r="U4" s="124">
        <v>3.5</v>
      </c>
      <c r="V4" s="124">
        <v>3.5</v>
      </c>
      <c r="W4" s="124">
        <v>3.5</v>
      </c>
      <c r="X4" s="124">
        <v>3.5</v>
      </c>
      <c r="Y4" s="124">
        <v>3.5</v>
      </c>
      <c r="Z4" s="124">
        <v>3.5</v>
      </c>
      <c r="AA4" s="124">
        <v>3.5</v>
      </c>
      <c r="AB4" s="124">
        <v>3.5</v>
      </c>
      <c r="AC4" s="124">
        <v>3.5129999999999999</v>
      </c>
      <c r="AD4" s="124">
        <v>3.5009999999999999</v>
      </c>
      <c r="AE4" s="124">
        <v>3.5</v>
      </c>
      <c r="AF4" s="124">
        <v>3.5</v>
      </c>
      <c r="AG4" s="124">
        <v>3.5</v>
      </c>
      <c r="AH4" s="125">
        <v>3.5</v>
      </c>
      <c r="AI4" s="173">
        <v>3.5</v>
      </c>
      <c r="AJ4" s="173">
        <v>3.5</v>
      </c>
      <c r="AK4" s="173">
        <v>3.5</v>
      </c>
      <c r="AL4" s="173">
        <v>3.5</v>
      </c>
      <c r="AM4" s="173">
        <v>3.5</v>
      </c>
      <c r="AN4" s="173"/>
      <c r="AO4" s="173"/>
      <c r="AP4" s="173"/>
      <c r="AQ4" s="173"/>
      <c r="AR4" s="173"/>
      <c r="AS4" s="173"/>
      <c r="AT4" s="173"/>
      <c r="AU4" s="173"/>
      <c r="AV4" s="173"/>
      <c r="AW4" s="173"/>
      <c r="AX4" s="173"/>
      <c r="AY4" s="173"/>
    </row>
    <row r="5" spans="1:54" ht="14.45" customHeight="1" x14ac:dyDescent="0.25">
      <c r="A5" s="190">
        <v>43466</v>
      </c>
      <c r="B5" s="165"/>
      <c r="C5" s="165"/>
      <c r="D5" s="166">
        <v>3</v>
      </c>
      <c r="E5" s="124">
        <v>3.1970000000000001</v>
      </c>
      <c r="F5" s="124">
        <v>3</v>
      </c>
      <c r="G5" s="124">
        <v>3</v>
      </c>
      <c r="H5" s="124">
        <v>3</v>
      </c>
      <c r="I5" s="124">
        <v>3.177</v>
      </c>
      <c r="J5" s="124">
        <v>3.0150000000000001</v>
      </c>
      <c r="K5" s="124">
        <v>3</v>
      </c>
      <c r="L5" s="124">
        <v>3</v>
      </c>
      <c r="M5" s="124">
        <v>3</v>
      </c>
      <c r="N5" s="124">
        <v>3</v>
      </c>
      <c r="O5" s="124">
        <v>3</v>
      </c>
      <c r="P5" s="124">
        <v>3</v>
      </c>
      <c r="Q5" s="124">
        <v>3</v>
      </c>
      <c r="R5" s="124">
        <v>3</v>
      </c>
      <c r="S5" s="124">
        <v>3</v>
      </c>
      <c r="T5" s="124">
        <v>3.0470000000000002</v>
      </c>
      <c r="U5" s="124">
        <v>3.0550000000000002</v>
      </c>
      <c r="V5" s="124">
        <v>3</v>
      </c>
      <c r="W5" s="124">
        <v>3.0249999999999999</v>
      </c>
      <c r="X5" s="124">
        <v>3.056</v>
      </c>
      <c r="Y5" s="124">
        <v>3</v>
      </c>
      <c r="Z5" s="124">
        <v>3</v>
      </c>
      <c r="AA5" s="124">
        <v>3.0329999999999999</v>
      </c>
      <c r="AB5" s="124">
        <v>3</v>
      </c>
      <c r="AC5" s="124">
        <v>3.5790000000000002</v>
      </c>
      <c r="AD5" s="124">
        <v>3.0449999999999999</v>
      </c>
      <c r="AE5" s="124">
        <v>3</v>
      </c>
      <c r="AF5" s="124">
        <v>3</v>
      </c>
      <c r="AG5" s="124">
        <v>3.0089999999999999</v>
      </c>
      <c r="AH5" s="125">
        <v>3</v>
      </c>
      <c r="AI5" s="173">
        <v>3.0009999999999999</v>
      </c>
      <c r="AJ5" s="173">
        <v>3.032</v>
      </c>
      <c r="AK5" s="173">
        <v>3.0449999999999999</v>
      </c>
      <c r="AL5" s="173">
        <v>3</v>
      </c>
      <c r="AM5" s="173">
        <v>3.073</v>
      </c>
      <c r="AN5" s="173"/>
      <c r="AO5" s="173"/>
      <c r="AP5" s="173"/>
      <c r="AQ5" s="173"/>
      <c r="AR5" s="173"/>
      <c r="AS5" s="173"/>
      <c r="AT5" s="173"/>
      <c r="AU5" s="173"/>
      <c r="AV5" s="173"/>
      <c r="AW5" s="173"/>
      <c r="AX5" s="173"/>
      <c r="AY5" s="173"/>
    </row>
    <row r="6" spans="1:54" ht="14.45" customHeight="1" x14ac:dyDescent="0.25">
      <c r="A6" s="190">
        <v>43497</v>
      </c>
      <c r="B6" s="165"/>
      <c r="C6" s="165"/>
      <c r="D6" s="166">
        <v>2.5</v>
      </c>
      <c r="E6" s="124">
        <v>2.702</v>
      </c>
      <c r="F6" s="124">
        <v>2.3879999999999999</v>
      </c>
      <c r="G6" s="124">
        <v>2.4220000000000002</v>
      </c>
      <c r="H6" s="124">
        <v>2.41</v>
      </c>
      <c r="I6" s="124">
        <v>2.5659999999999998</v>
      </c>
      <c r="J6" s="124">
        <v>2.88</v>
      </c>
      <c r="K6" s="124">
        <v>2.8439999999999999</v>
      </c>
      <c r="L6" s="124">
        <v>2.4039999999999999</v>
      </c>
      <c r="M6" s="124">
        <v>2.4220000000000002</v>
      </c>
      <c r="N6" s="124">
        <v>2.4060000000000001</v>
      </c>
      <c r="O6" s="124">
        <v>2.5379999999999998</v>
      </c>
      <c r="P6" s="124">
        <v>2.4260000000000002</v>
      </c>
      <c r="Q6" s="124">
        <v>2.3879999999999999</v>
      </c>
      <c r="R6" s="124">
        <v>2.4049999999999998</v>
      </c>
      <c r="S6" s="124">
        <v>2.9870000000000001</v>
      </c>
      <c r="T6" s="124">
        <v>3.4169999999999998</v>
      </c>
      <c r="U6" s="124">
        <v>2.4790000000000001</v>
      </c>
      <c r="V6" s="124">
        <v>2.3980000000000001</v>
      </c>
      <c r="W6" s="124">
        <v>2.7240000000000002</v>
      </c>
      <c r="X6" s="124">
        <v>2.754</v>
      </c>
      <c r="Y6" s="124">
        <v>2.4300000000000002</v>
      </c>
      <c r="Z6" s="124">
        <v>2.407</v>
      </c>
      <c r="AA6" s="124">
        <v>2.6669999999999998</v>
      </c>
      <c r="AB6" s="124">
        <v>2.4460000000000002</v>
      </c>
      <c r="AC6" s="124">
        <v>3.04</v>
      </c>
      <c r="AD6" s="124">
        <v>2.5209999999999999</v>
      </c>
      <c r="AE6" s="124">
        <v>2.6949999999999998</v>
      </c>
      <c r="AF6" s="124">
        <v>2.3879999999999999</v>
      </c>
      <c r="AG6" s="124">
        <v>2.621</v>
      </c>
      <c r="AH6" s="125">
        <v>2.3879999999999999</v>
      </c>
      <c r="AI6" s="173">
        <v>2.5</v>
      </c>
      <c r="AJ6" s="173">
        <v>2.399</v>
      </c>
      <c r="AK6" s="173">
        <v>2.5569999999999999</v>
      </c>
      <c r="AL6" s="173">
        <v>2.7280000000000002</v>
      </c>
      <c r="AM6" s="173">
        <v>3.6</v>
      </c>
      <c r="AN6" s="173"/>
      <c r="AO6" s="173"/>
      <c r="AP6" s="173"/>
      <c r="AQ6" s="173"/>
      <c r="AR6" s="173"/>
      <c r="AS6" s="173"/>
      <c r="AT6" s="173"/>
      <c r="AU6" s="173"/>
      <c r="AV6" s="173"/>
      <c r="AW6" s="173"/>
      <c r="AX6" s="173"/>
      <c r="AY6" s="173"/>
    </row>
    <row r="7" spans="1:54" ht="14.45" customHeight="1" x14ac:dyDescent="0.25">
      <c r="A7" s="190">
        <v>43525</v>
      </c>
      <c r="B7" s="165"/>
      <c r="C7" s="165"/>
      <c r="D7" s="166">
        <v>4</v>
      </c>
      <c r="E7" s="124">
        <v>3.5710000000000002</v>
      </c>
      <c r="F7" s="124">
        <v>3.0990000000000002</v>
      </c>
      <c r="G7" s="124">
        <v>3.3180000000000001</v>
      </c>
      <c r="H7" s="124">
        <v>3.1960000000000002</v>
      </c>
      <c r="I7" s="124">
        <v>6.4790000000000001</v>
      </c>
      <c r="J7" s="124">
        <v>4.9880000000000004</v>
      </c>
      <c r="K7" s="124">
        <v>3.6259999999999999</v>
      </c>
      <c r="L7" s="124">
        <v>3.4009999999999998</v>
      </c>
      <c r="M7" s="124">
        <v>6.173</v>
      </c>
      <c r="N7" s="124">
        <v>4.4089999999999998</v>
      </c>
      <c r="O7" s="124">
        <v>2.8740000000000001</v>
      </c>
      <c r="P7" s="124">
        <v>3.6970000000000001</v>
      </c>
      <c r="Q7" s="124">
        <v>4.6559999999999997</v>
      </c>
      <c r="R7" s="124">
        <v>4.6319999999999997</v>
      </c>
      <c r="S7" s="124">
        <v>7.7069999999999999</v>
      </c>
      <c r="T7" s="124">
        <v>4.524</v>
      </c>
      <c r="U7" s="124">
        <v>6.5170000000000003</v>
      </c>
      <c r="V7" s="124">
        <v>3.6859999999999999</v>
      </c>
      <c r="W7" s="124">
        <v>3.7370000000000001</v>
      </c>
      <c r="X7" s="124">
        <v>3.8290000000000002</v>
      </c>
      <c r="Y7" s="124">
        <v>4.1210000000000004</v>
      </c>
      <c r="Z7" s="124">
        <v>2.9820000000000002</v>
      </c>
      <c r="AA7" s="124">
        <v>4</v>
      </c>
      <c r="AB7" s="124">
        <v>7.1470000000000002</v>
      </c>
      <c r="AC7" s="124">
        <v>5.8120000000000003</v>
      </c>
      <c r="AD7" s="124">
        <v>3.597</v>
      </c>
      <c r="AE7" s="124">
        <v>5.79</v>
      </c>
      <c r="AF7" s="124">
        <v>3.1030000000000002</v>
      </c>
      <c r="AG7" s="124">
        <v>5.1589999999999998</v>
      </c>
      <c r="AH7" s="125">
        <v>2.8490000000000002</v>
      </c>
      <c r="AI7" s="173">
        <v>4.367</v>
      </c>
      <c r="AJ7" s="173">
        <v>4.78</v>
      </c>
      <c r="AK7" s="173">
        <v>3.915</v>
      </c>
      <c r="AL7" s="173">
        <v>3.9220000000000002</v>
      </c>
      <c r="AM7" s="173">
        <v>6.07</v>
      </c>
      <c r="AN7" s="173"/>
      <c r="AO7" s="173"/>
      <c r="AP7" s="173"/>
      <c r="AQ7" s="173"/>
      <c r="AR7" s="173"/>
      <c r="AS7" s="173"/>
      <c r="AT7" s="173"/>
      <c r="AU7" s="173"/>
      <c r="AV7" s="173"/>
      <c r="AW7" s="173"/>
      <c r="AX7" s="173"/>
      <c r="AY7" s="173"/>
    </row>
    <row r="8" spans="1:54" ht="14.45" customHeight="1" x14ac:dyDescent="0.25">
      <c r="A8" s="190">
        <v>43556</v>
      </c>
      <c r="B8" s="165"/>
      <c r="C8" s="165"/>
      <c r="D8" s="166">
        <v>12</v>
      </c>
      <c r="E8" s="124">
        <v>9.8849999999999998</v>
      </c>
      <c r="F8" s="124">
        <v>6.7809999999999997</v>
      </c>
      <c r="G8" s="124">
        <v>5.8120000000000003</v>
      </c>
      <c r="H8" s="124">
        <v>8.6159999999999997</v>
      </c>
      <c r="I8" s="124">
        <v>22.914000000000001</v>
      </c>
      <c r="J8" s="124">
        <v>13.833</v>
      </c>
      <c r="K8" s="124">
        <v>16.452000000000002</v>
      </c>
      <c r="L8" s="124">
        <v>7.3470000000000004</v>
      </c>
      <c r="M8" s="124">
        <v>22.219000000000001</v>
      </c>
      <c r="N8" s="124">
        <v>16.75</v>
      </c>
      <c r="O8" s="124">
        <v>6.2569999999999997</v>
      </c>
      <c r="P8" s="124">
        <v>14.481999999999999</v>
      </c>
      <c r="Q8" s="124">
        <v>21.888999999999999</v>
      </c>
      <c r="R8" s="124">
        <v>13.010999999999999</v>
      </c>
      <c r="S8" s="124">
        <v>13.271000000000001</v>
      </c>
      <c r="T8" s="124">
        <v>9.5749999999999993</v>
      </c>
      <c r="U8" s="124">
        <v>14.103</v>
      </c>
      <c r="V8" s="124">
        <v>9.202</v>
      </c>
      <c r="W8" s="124">
        <v>5.1760000000000002</v>
      </c>
      <c r="X8" s="124">
        <v>16.859000000000002</v>
      </c>
      <c r="Y8" s="124">
        <v>17.530999999999999</v>
      </c>
      <c r="Z8" s="124">
        <v>5.9470000000000001</v>
      </c>
      <c r="AA8" s="124">
        <v>6.7240000000000002</v>
      </c>
      <c r="AB8" s="124">
        <v>25.574000000000002</v>
      </c>
      <c r="AC8" s="124">
        <v>20.352</v>
      </c>
      <c r="AD8" s="124">
        <v>12</v>
      </c>
      <c r="AE8" s="124">
        <v>11.688000000000001</v>
      </c>
      <c r="AF8" s="124">
        <v>18.913</v>
      </c>
      <c r="AG8" s="124">
        <v>10.911</v>
      </c>
      <c r="AH8" s="125">
        <v>13.97</v>
      </c>
      <c r="AI8" s="173">
        <v>10.901999999999999</v>
      </c>
      <c r="AJ8" s="173">
        <v>13.356</v>
      </c>
      <c r="AK8" s="173">
        <v>10.619</v>
      </c>
      <c r="AL8" s="173">
        <v>6.8090000000000002</v>
      </c>
      <c r="AM8" s="173">
        <v>8.1940000000000008</v>
      </c>
      <c r="AN8" s="173"/>
      <c r="AO8" s="173"/>
      <c r="AP8" s="173"/>
      <c r="AQ8" s="173"/>
      <c r="AR8" s="173"/>
      <c r="AS8" s="173"/>
      <c r="AT8" s="173"/>
      <c r="AU8" s="173"/>
      <c r="AV8" s="173"/>
      <c r="AW8" s="173"/>
      <c r="AX8" s="173"/>
      <c r="AY8" s="173"/>
    </row>
    <row r="9" spans="1:54" ht="14.45" customHeight="1" x14ac:dyDescent="0.25">
      <c r="A9" s="190">
        <v>43586</v>
      </c>
      <c r="B9" s="165"/>
      <c r="C9" s="165"/>
      <c r="D9" s="166">
        <v>42</v>
      </c>
      <c r="E9" s="124">
        <v>30.036999999999999</v>
      </c>
      <c r="F9" s="124">
        <v>38.601999999999997</v>
      </c>
      <c r="G9" s="124">
        <v>31.116</v>
      </c>
      <c r="H9" s="124">
        <v>57.402999999999999</v>
      </c>
      <c r="I9" s="124">
        <v>68.47</v>
      </c>
      <c r="J9" s="124">
        <v>42</v>
      </c>
      <c r="K9" s="124">
        <v>58.72</v>
      </c>
      <c r="L9" s="124">
        <v>21.797999999999998</v>
      </c>
      <c r="M9" s="124">
        <v>41.819000000000003</v>
      </c>
      <c r="N9" s="124">
        <v>45.973999999999997</v>
      </c>
      <c r="O9" s="124">
        <v>28.475999999999999</v>
      </c>
      <c r="P9" s="124">
        <v>42.76</v>
      </c>
      <c r="Q9" s="124">
        <v>72.382999999999996</v>
      </c>
      <c r="R9" s="124">
        <v>46.881999999999998</v>
      </c>
      <c r="S9" s="124">
        <v>37.072000000000003</v>
      </c>
      <c r="T9" s="124">
        <v>47.335999999999999</v>
      </c>
      <c r="U9" s="124">
        <v>54.219000000000001</v>
      </c>
      <c r="V9" s="124">
        <v>35.658999999999999</v>
      </c>
      <c r="W9" s="124">
        <v>34.590000000000003</v>
      </c>
      <c r="X9" s="124">
        <v>54.908999999999999</v>
      </c>
      <c r="Y9" s="124">
        <v>80.906999999999996</v>
      </c>
      <c r="Z9" s="124">
        <v>11.975</v>
      </c>
      <c r="AA9" s="124">
        <v>32.695</v>
      </c>
      <c r="AB9" s="124">
        <v>60.104999999999997</v>
      </c>
      <c r="AC9" s="124">
        <v>75.802999999999997</v>
      </c>
      <c r="AD9" s="124">
        <v>42.875999999999998</v>
      </c>
      <c r="AE9" s="124">
        <v>45.066000000000003</v>
      </c>
      <c r="AF9" s="124">
        <v>63.88</v>
      </c>
      <c r="AG9" s="124">
        <v>72.19</v>
      </c>
      <c r="AH9" s="125">
        <v>33.597999999999999</v>
      </c>
      <c r="AI9" s="173">
        <v>31.881</v>
      </c>
      <c r="AJ9" s="173">
        <v>31.283999999999999</v>
      </c>
      <c r="AK9" s="173">
        <v>27.375</v>
      </c>
      <c r="AL9" s="173">
        <v>27.49</v>
      </c>
      <c r="AM9" s="173">
        <v>26.956</v>
      </c>
      <c r="AN9" s="173"/>
      <c r="AO9" s="173"/>
      <c r="AP9" s="173"/>
      <c r="AQ9" s="173"/>
      <c r="AR9" s="173"/>
      <c r="AS9" s="173"/>
      <c r="AT9" s="173"/>
      <c r="AU9" s="173"/>
      <c r="AV9" s="173"/>
      <c r="AW9" s="173"/>
      <c r="AX9" s="173"/>
      <c r="AY9" s="173"/>
    </row>
    <row r="10" spans="1:54" ht="14.45" customHeight="1" x14ac:dyDescent="0.25">
      <c r="A10" s="190">
        <v>43617</v>
      </c>
      <c r="B10" s="165"/>
      <c r="C10" s="165"/>
      <c r="D10" s="166">
        <v>48</v>
      </c>
      <c r="E10" s="124">
        <v>42.970999999999997</v>
      </c>
      <c r="F10" s="124">
        <v>75.938999999999993</v>
      </c>
      <c r="G10" s="124">
        <v>80.197999999999993</v>
      </c>
      <c r="H10" s="124">
        <v>79.134</v>
      </c>
      <c r="I10" s="124">
        <v>113.246</v>
      </c>
      <c r="J10" s="124">
        <v>60.912999999999997</v>
      </c>
      <c r="K10" s="124">
        <v>67.510000000000005</v>
      </c>
      <c r="L10" s="124">
        <v>48</v>
      </c>
      <c r="M10" s="124">
        <v>39.17</v>
      </c>
      <c r="N10" s="124">
        <v>70.531999999999996</v>
      </c>
      <c r="O10" s="124">
        <v>62.639000000000003</v>
      </c>
      <c r="P10" s="124">
        <v>33.003</v>
      </c>
      <c r="Q10" s="124">
        <v>101.24</v>
      </c>
      <c r="R10" s="124">
        <v>45.067999999999998</v>
      </c>
      <c r="S10" s="124">
        <v>89.411000000000001</v>
      </c>
      <c r="T10" s="124">
        <v>30.891999999999999</v>
      </c>
      <c r="U10" s="124">
        <v>74.436000000000007</v>
      </c>
      <c r="V10" s="124">
        <v>42.851999999999997</v>
      </c>
      <c r="W10" s="124">
        <v>62.591999999999999</v>
      </c>
      <c r="X10" s="124">
        <v>37.017000000000003</v>
      </c>
      <c r="Y10" s="124">
        <v>41.069000000000003</v>
      </c>
      <c r="Z10" s="124">
        <v>8.5860000000000003</v>
      </c>
      <c r="AA10" s="124">
        <v>30.137</v>
      </c>
      <c r="AB10" s="124">
        <v>34.673999999999999</v>
      </c>
      <c r="AC10" s="124">
        <v>82.35</v>
      </c>
      <c r="AD10" s="124">
        <v>29.722000000000001</v>
      </c>
      <c r="AE10" s="124">
        <v>36.718000000000004</v>
      </c>
      <c r="AF10" s="124">
        <v>115.366</v>
      </c>
      <c r="AG10" s="124">
        <v>47.463999999999999</v>
      </c>
      <c r="AH10" s="125">
        <v>59.2</v>
      </c>
      <c r="AI10" s="173">
        <v>76.542000000000002</v>
      </c>
      <c r="AJ10" s="173">
        <v>18.849</v>
      </c>
      <c r="AK10" s="173">
        <v>35.898000000000003</v>
      </c>
      <c r="AL10" s="173">
        <v>43.052</v>
      </c>
      <c r="AM10" s="173">
        <v>74.463999999999999</v>
      </c>
      <c r="AN10" s="173"/>
      <c r="AO10" s="173"/>
      <c r="AP10" s="173"/>
      <c r="AQ10" s="173"/>
      <c r="AR10" s="173"/>
      <c r="AS10" s="173"/>
      <c r="AT10" s="173"/>
      <c r="AU10" s="173"/>
      <c r="AV10" s="173"/>
      <c r="AW10" s="173"/>
      <c r="AX10" s="173"/>
      <c r="AY10" s="173"/>
    </row>
    <row r="11" spans="1:54" ht="14.45" customHeight="1" x14ac:dyDescent="0.25">
      <c r="A11" s="190">
        <v>43647</v>
      </c>
      <c r="B11" s="165"/>
      <c r="C11" s="165"/>
      <c r="D11" s="166">
        <v>21</v>
      </c>
      <c r="E11" s="124">
        <v>23.303999999999998</v>
      </c>
      <c r="F11" s="124">
        <v>37.295999999999999</v>
      </c>
      <c r="G11" s="124">
        <v>43.540999999999997</v>
      </c>
      <c r="H11" s="124">
        <v>29.271000000000001</v>
      </c>
      <c r="I11" s="124">
        <v>32.776000000000003</v>
      </c>
      <c r="J11" s="124">
        <v>31.640999999999998</v>
      </c>
      <c r="K11" s="124">
        <v>21.481999999999999</v>
      </c>
      <c r="L11" s="124">
        <v>20.257999999999999</v>
      </c>
      <c r="M11" s="124">
        <v>15.358000000000001</v>
      </c>
      <c r="N11" s="124">
        <v>34.024999999999999</v>
      </c>
      <c r="O11" s="124">
        <v>25.695</v>
      </c>
      <c r="P11" s="124">
        <v>15.52</v>
      </c>
      <c r="Q11" s="124">
        <v>32.957999999999998</v>
      </c>
      <c r="R11" s="124">
        <v>14.06</v>
      </c>
      <c r="S11" s="124">
        <v>55.953000000000003</v>
      </c>
      <c r="T11" s="124">
        <v>12.035</v>
      </c>
      <c r="U11" s="124">
        <v>22.286000000000001</v>
      </c>
      <c r="V11" s="124">
        <v>21</v>
      </c>
      <c r="W11" s="124">
        <v>40.447000000000003</v>
      </c>
      <c r="X11" s="124">
        <v>11.858000000000001</v>
      </c>
      <c r="Y11" s="124">
        <v>14.16</v>
      </c>
      <c r="Z11" s="124">
        <v>3.7559999999999998</v>
      </c>
      <c r="AA11" s="124">
        <v>10.548999999999999</v>
      </c>
      <c r="AB11" s="124">
        <v>12.954000000000001</v>
      </c>
      <c r="AC11" s="124">
        <v>29.280999999999999</v>
      </c>
      <c r="AD11" s="124">
        <v>14.98</v>
      </c>
      <c r="AE11" s="124">
        <v>14.858000000000001</v>
      </c>
      <c r="AF11" s="124">
        <v>36.192</v>
      </c>
      <c r="AG11" s="124">
        <v>15.91</v>
      </c>
      <c r="AH11" s="125">
        <v>17.079000000000001</v>
      </c>
      <c r="AI11" s="173">
        <v>25.23</v>
      </c>
      <c r="AJ11" s="173">
        <v>8.8859999999999992</v>
      </c>
      <c r="AK11" s="173">
        <v>12.211</v>
      </c>
      <c r="AL11" s="173">
        <v>13.122</v>
      </c>
      <c r="AM11" s="173">
        <v>27.013999999999999</v>
      </c>
      <c r="AN11" s="173"/>
      <c r="AO11" s="173"/>
      <c r="AP11" s="173"/>
      <c r="AQ11" s="173"/>
      <c r="AR11" s="173"/>
      <c r="AS11" s="173"/>
      <c r="AT11" s="173"/>
      <c r="AU11" s="173"/>
      <c r="AV11" s="173"/>
      <c r="AW11" s="173"/>
      <c r="AX11" s="173"/>
      <c r="AY11" s="173"/>
    </row>
    <row r="12" spans="1:54" ht="14.45" customHeight="1" x14ac:dyDescent="0.25">
      <c r="A12" s="190">
        <v>43678</v>
      </c>
      <c r="B12" s="165"/>
      <c r="C12" s="165"/>
      <c r="D12" s="166">
        <v>15</v>
      </c>
      <c r="E12" s="124">
        <v>14.742000000000001</v>
      </c>
      <c r="F12" s="124">
        <v>31.187999999999999</v>
      </c>
      <c r="G12" s="124">
        <v>19.911000000000001</v>
      </c>
      <c r="H12" s="124">
        <v>24.484999999999999</v>
      </c>
      <c r="I12" s="124">
        <v>15.128</v>
      </c>
      <c r="J12" s="124">
        <v>17.323</v>
      </c>
      <c r="K12" s="124">
        <v>15.679</v>
      </c>
      <c r="L12" s="124">
        <v>27.971</v>
      </c>
      <c r="M12" s="124">
        <v>15.1</v>
      </c>
      <c r="N12" s="124">
        <v>23.879000000000001</v>
      </c>
      <c r="O12" s="124">
        <v>15</v>
      </c>
      <c r="P12" s="124">
        <v>14.583</v>
      </c>
      <c r="Q12" s="124">
        <v>18.585000000000001</v>
      </c>
      <c r="R12" s="124">
        <v>10.805999999999999</v>
      </c>
      <c r="S12" s="124">
        <v>22.13</v>
      </c>
      <c r="T12" s="124">
        <v>8.8740000000000006</v>
      </c>
      <c r="U12" s="124">
        <v>19.690999999999999</v>
      </c>
      <c r="V12" s="124">
        <v>12.221</v>
      </c>
      <c r="W12" s="124">
        <v>43.268000000000001</v>
      </c>
      <c r="X12" s="124">
        <v>9.8520000000000003</v>
      </c>
      <c r="Y12" s="124">
        <v>20.431999999999999</v>
      </c>
      <c r="Z12" s="124">
        <v>2.8530000000000002</v>
      </c>
      <c r="AA12" s="124">
        <v>8.7460000000000004</v>
      </c>
      <c r="AB12" s="124">
        <v>8.4160000000000004</v>
      </c>
      <c r="AC12" s="124">
        <v>19.175000000000001</v>
      </c>
      <c r="AD12" s="124">
        <v>12.234</v>
      </c>
      <c r="AE12" s="124">
        <v>23.082000000000001</v>
      </c>
      <c r="AF12" s="124">
        <v>16.538</v>
      </c>
      <c r="AG12" s="124">
        <v>9.2469999999999999</v>
      </c>
      <c r="AH12" s="125">
        <v>14.394</v>
      </c>
      <c r="AI12" s="173">
        <v>12.340999999999999</v>
      </c>
      <c r="AJ12" s="173">
        <v>5.6180000000000003</v>
      </c>
      <c r="AK12" s="173">
        <v>11.862</v>
      </c>
      <c r="AL12" s="173">
        <v>11.085000000000001</v>
      </c>
      <c r="AM12" s="173">
        <v>12.189</v>
      </c>
      <c r="AN12" s="173"/>
      <c r="AO12" s="173"/>
      <c r="AP12" s="173"/>
      <c r="AQ12" s="173"/>
      <c r="AR12" s="173"/>
      <c r="AS12" s="173"/>
      <c r="AT12" s="173"/>
      <c r="AU12" s="173"/>
      <c r="AV12" s="173"/>
      <c r="AW12" s="173"/>
      <c r="AX12" s="173"/>
      <c r="AY12" s="173"/>
    </row>
    <row r="13" spans="1:54" ht="14.45" customHeight="1" x14ac:dyDescent="0.25">
      <c r="A13" s="190">
        <v>43709</v>
      </c>
      <c r="B13" s="165"/>
      <c r="C13" s="165"/>
      <c r="D13" s="166">
        <v>12</v>
      </c>
      <c r="E13" s="124">
        <v>7.585</v>
      </c>
      <c r="F13" s="124">
        <v>30.393000000000001</v>
      </c>
      <c r="G13" s="124">
        <v>9.843</v>
      </c>
      <c r="H13" s="124">
        <v>18.047999999999998</v>
      </c>
      <c r="I13" s="124">
        <v>17.065999999999999</v>
      </c>
      <c r="J13" s="124">
        <v>19.248000000000001</v>
      </c>
      <c r="K13" s="124">
        <v>9.9580000000000002</v>
      </c>
      <c r="L13" s="124">
        <v>19.478000000000002</v>
      </c>
      <c r="M13" s="124">
        <v>8.0090000000000003</v>
      </c>
      <c r="N13" s="124">
        <v>17.442</v>
      </c>
      <c r="O13" s="124">
        <v>28.614000000000001</v>
      </c>
      <c r="P13" s="124">
        <v>12</v>
      </c>
      <c r="Q13" s="124">
        <v>16.309000000000001</v>
      </c>
      <c r="R13" s="124">
        <v>12.291</v>
      </c>
      <c r="S13" s="124">
        <v>13.913</v>
      </c>
      <c r="T13" s="124">
        <v>8.2650000000000006</v>
      </c>
      <c r="U13" s="124">
        <v>28.082000000000001</v>
      </c>
      <c r="V13" s="124">
        <v>10.16</v>
      </c>
      <c r="W13" s="124">
        <v>28.614999999999998</v>
      </c>
      <c r="X13" s="124">
        <v>7.69</v>
      </c>
      <c r="Y13" s="124">
        <v>9.2100000000000009</v>
      </c>
      <c r="Z13" s="124">
        <v>6.484</v>
      </c>
      <c r="AA13" s="124">
        <v>12.738</v>
      </c>
      <c r="AB13" s="124">
        <v>11.848000000000001</v>
      </c>
      <c r="AC13" s="124">
        <v>14.686</v>
      </c>
      <c r="AD13" s="124">
        <v>11.634</v>
      </c>
      <c r="AE13" s="124">
        <v>14.276999999999999</v>
      </c>
      <c r="AF13" s="124">
        <v>15.404</v>
      </c>
      <c r="AG13" s="124">
        <v>8.0380000000000003</v>
      </c>
      <c r="AH13" s="125">
        <v>9.7170000000000005</v>
      </c>
      <c r="AI13" s="173">
        <v>9.0340000000000007</v>
      </c>
      <c r="AJ13" s="173">
        <v>4.2469999999999999</v>
      </c>
      <c r="AK13" s="173">
        <v>25.277000000000001</v>
      </c>
      <c r="AL13" s="173">
        <v>11.09</v>
      </c>
      <c r="AM13" s="173">
        <v>9.3339999999999996</v>
      </c>
      <c r="AN13" s="173"/>
      <c r="AO13" s="173"/>
      <c r="AP13" s="173"/>
      <c r="AQ13" s="173"/>
      <c r="AR13" s="173"/>
      <c r="AS13" s="173"/>
      <c r="AT13" s="173"/>
      <c r="AU13" s="173"/>
      <c r="AV13" s="173"/>
      <c r="AW13" s="173"/>
      <c r="AX13" s="173"/>
      <c r="AY13" s="173"/>
    </row>
    <row r="14" spans="1:54" ht="14.45" customHeight="1" x14ac:dyDescent="0.25">
      <c r="A14" s="190">
        <v>43739</v>
      </c>
      <c r="B14" s="165"/>
      <c r="C14" s="165"/>
      <c r="D14" s="166">
        <v>12.38</v>
      </c>
      <c r="E14" s="124">
        <v>15.635999999999999</v>
      </c>
      <c r="F14" s="124">
        <v>18.273</v>
      </c>
      <c r="G14" s="124">
        <v>15.154</v>
      </c>
      <c r="H14" s="124">
        <v>13.632999999999999</v>
      </c>
      <c r="I14" s="124">
        <v>19.664999999999999</v>
      </c>
      <c r="J14" s="124">
        <v>20.766999999999999</v>
      </c>
      <c r="K14" s="124">
        <v>8.5050000000000008</v>
      </c>
      <c r="L14" s="124">
        <v>15.215999999999999</v>
      </c>
      <c r="M14" s="124">
        <v>9.6590000000000007</v>
      </c>
      <c r="N14" s="124">
        <v>18.675999999999998</v>
      </c>
      <c r="O14" s="124">
        <v>11.115</v>
      </c>
      <c r="P14" s="124">
        <v>7.0960000000000001</v>
      </c>
      <c r="Q14" s="124">
        <v>10.807</v>
      </c>
      <c r="R14" s="124">
        <v>7.923</v>
      </c>
      <c r="S14" s="124">
        <v>10.669</v>
      </c>
      <c r="T14" s="124">
        <v>9.3219999999999992</v>
      </c>
      <c r="U14" s="124">
        <v>20.47</v>
      </c>
      <c r="V14" s="124">
        <v>7.899</v>
      </c>
      <c r="W14" s="124">
        <v>11.898</v>
      </c>
      <c r="X14" s="124">
        <v>7.6630000000000003</v>
      </c>
      <c r="Y14" s="124">
        <v>7.15</v>
      </c>
      <c r="Z14" s="124">
        <v>4.8079999999999998</v>
      </c>
      <c r="AA14" s="124">
        <v>7.9390000000000001</v>
      </c>
      <c r="AB14" s="124">
        <v>12.044</v>
      </c>
      <c r="AC14" s="124">
        <v>20.308</v>
      </c>
      <c r="AD14" s="124">
        <v>35.808999999999997</v>
      </c>
      <c r="AE14" s="124">
        <v>11.78</v>
      </c>
      <c r="AF14" s="124">
        <v>10.977</v>
      </c>
      <c r="AG14" s="124">
        <v>7.8330000000000002</v>
      </c>
      <c r="AH14" s="125">
        <v>11.215999999999999</v>
      </c>
      <c r="AI14" s="173">
        <v>11.436999999999999</v>
      </c>
      <c r="AJ14" s="173">
        <v>3.7730000000000001</v>
      </c>
      <c r="AK14" s="173">
        <v>14.961</v>
      </c>
      <c r="AL14" s="173">
        <v>16.428000000000001</v>
      </c>
      <c r="AM14" s="173">
        <v>6.7489999999999997</v>
      </c>
      <c r="AN14" s="173"/>
      <c r="AO14" s="173"/>
      <c r="AP14" s="173"/>
      <c r="AQ14" s="173"/>
      <c r="AR14" s="173"/>
      <c r="AS14" s="173"/>
      <c r="AT14" s="173"/>
      <c r="AU14" s="173"/>
      <c r="AV14" s="173"/>
      <c r="AW14" s="173"/>
      <c r="AX14" s="173"/>
      <c r="AY14" s="173"/>
    </row>
    <row r="15" spans="1:54" ht="14.45" customHeight="1" x14ac:dyDescent="0.25">
      <c r="A15" s="190">
        <v>43770</v>
      </c>
      <c r="B15" s="165"/>
      <c r="C15" s="165"/>
      <c r="D15" s="166">
        <v>7.86</v>
      </c>
      <c r="E15" s="124">
        <v>7.6189999999999998</v>
      </c>
      <c r="F15" s="124">
        <v>9.952</v>
      </c>
      <c r="G15" s="124">
        <v>7.5629999999999997</v>
      </c>
      <c r="H15" s="124">
        <v>8.4459999999999997</v>
      </c>
      <c r="I15" s="124">
        <v>11.327999999999999</v>
      </c>
      <c r="J15" s="124">
        <v>12.407999999999999</v>
      </c>
      <c r="K15" s="124">
        <v>8.2789999999999999</v>
      </c>
      <c r="L15" s="124">
        <v>8.843</v>
      </c>
      <c r="M15" s="124">
        <v>5.7439999999999998</v>
      </c>
      <c r="N15" s="124">
        <v>11.651999999999999</v>
      </c>
      <c r="O15" s="124">
        <v>7.0339999999999998</v>
      </c>
      <c r="P15" s="124">
        <v>5.5140000000000002</v>
      </c>
      <c r="Q15" s="124">
        <v>7.9740000000000002</v>
      </c>
      <c r="R15" s="124">
        <v>6.1719999999999997</v>
      </c>
      <c r="S15" s="124">
        <v>7.4039999999999999</v>
      </c>
      <c r="T15" s="124">
        <v>5.7229999999999999</v>
      </c>
      <c r="U15" s="124">
        <v>9.6880000000000006</v>
      </c>
      <c r="V15" s="124">
        <v>7.2469999999999999</v>
      </c>
      <c r="W15" s="124">
        <v>7.6550000000000002</v>
      </c>
      <c r="X15" s="124">
        <v>6.2889999999999997</v>
      </c>
      <c r="Y15" s="124">
        <v>5.9359999999999999</v>
      </c>
      <c r="Z15" s="124">
        <v>2.9510000000000001</v>
      </c>
      <c r="AA15" s="124">
        <v>5.1559999999999997</v>
      </c>
      <c r="AB15" s="124">
        <v>8.5220000000000002</v>
      </c>
      <c r="AC15" s="124">
        <v>11.625999999999999</v>
      </c>
      <c r="AD15" s="124">
        <v>13.284000000000001</v>
      </c>
      <c r="AE15" s="124">
        <v>6.5060000000000002</v>
      </c>
      <c r="AF15" s="124">
        <v>8.5830000000000002</v>
      </c>
      <c r="AG15" s="124">
        <v>6.0590000000000002</v>
      </c>
      <c r="AH15" s="125">
        <v>7.492</v>
      </c>
      <c r="AI15" s="173">
        <v>7.29</v>
      </c>
      <c r="AJ15" s="173">
        <v>3.1440000000000001</v>
      </c>
      <c r="AK15" s="173">
        <v>7.44</v>
      </c>
      <c r="AL15" s="173">
        <v>8.3149999999999995</v>
      </c>
      <c r="AM15" s="173">
        <v>5.9790000000000001</v>
      </c>
      <c r="AN15" s="173"/>
      <c r="AO15" s="173"/>
      <c r="AP15" s="173"/>
      <c r="AQ15" s="173"/>
      <c r="AR15" s="173"/>
      <c r="AS15" s="173"/>
      <c r="AT15" s="173"/>
      <c r="AU15" s="173"/>
      <c r="AV15" s="173"/>
      <c r="AW15" s="173"/>
      <c r="AX15" s="173"/>
      <c r="AY15" s="173"/>
    </row>
    <row r="16" spans="1:54" ht="14.45" customHeight="1" x14ac:dyDescent="0.25">
      <c r="A16" s="190">
        <v>43800</v>
      </c>
      <c r="B16" s="165"/>
      <c r="C16" s="165"/>
      <c r="D16" s="166">
        <v>6.34</v>
      </c>
      <c r="E16" s="124">
        <v>5.2119999999999997</v>
      </c>
      <c r="F16" s="124">
        <v>7.4960000000000004</v>
      </c>
      <c r="G16" s="124">
        <v>6.2220000000000004</v>
      </c>
      <c r="H16" s="124">
        <v>6.867</v>
      </c>
      <c r="I16" s="124">
        <v>7.9580000000000002</v>
      </c>
      <c r="J16" s="124">
        <v>8.5559999999999992</v>
      </c>
      <c r="K16" s="124">
        <v>6.1369999999999996</v>
      </c>
      <c r="L16" s="124">
        <v>5.9720000000000004</v>
      </c>
      <c r="M16" s="124">
        <v>4.6840000000000002</v>
      </c>
      <c r="N16" s="124">
        <v>7.8760000000000003</v>
      </c>
      <c r="O16" s="124">
        <v>5.8029999999999999</v>
      </c>
      <c r="P16" s="124">
        <v>4.5679999999999996</v>
      </c>
      <c r="Q16" s="124">
        <v>6.7359999999999998</v>
      </c>
      <c r="R16" s="124">
        <v>4.8339999999999996</v>
      </c>
      <c r="S16" s="124">
        <v>6.4589999999999996</v>
      </c>
      <c r="T16" s="124">
        <v>4.7809999999999997</v>
      </c>
      <c r="U16" s="124">
        <v>7.0910000000000002</v>
      </c>
      <c r="V16" s="124">
        <v>5.8819999999999997</v>
      </c>
      <c r="W16" s="124">
        <v>6.484</v>
      </c>
      <c r="X16" s="124">
        <v>4.7380000000000004</v>
      </c>
      <c r="Y16" s="124">
        <v>5.1630000000000003</v>
      </c>
      <c r="Z16" s="124">
        <v>2.3210000000000002</v>
      </c>
      <c r="AA16" s="124">
        <v>4.2830000000000004</v>
      </c>
      <c r="AB16" s="124">
        <v>5.806</v>
      </c>
      <c r="AC16" s="124">
        <v>7.6420000000000003</v>
      </c>
      <c r="AD16" s="124">
        <v>7.407</v>
      </c>
      <c r="AE16" s="124">
        <v>5.375</v>
      </c>
      <c r="AF16" s="124">
        <v>6.8959999999999999</v>
      </c>
      <c r="AG16" s="124">
        <v>4.8630000000000004</v>
      </c>
      <c r="AH16" s="125">
        <v>5.4729999999999999</v>
      </c>
      <c r="AI16" s="173">
        <v>5.8</v>
      </c>
      <c r="AJ16" s="173">
        <v>2.8690000000000002</v>
      </c>
      <c r="AK16" s="173">
        <v>5.609</v>
      </c>
      <c r="AL16" s="173">
        <v>5.3979999999999997</v>
      </c>
      <c r="AM16" s="173">
        <v>5.2110000000000003</v>
      </c>
      <c r="AN16" s="173"/>
      <c r="AO16" s="173"/>
      <c r="AP16" s="173"/>
      <c r="AQ16" s="173"/>
      <c r="AR16" s="173"/>
      <c r="AS16" s="173"/>
      <c r="AT16" s="173"/>
      <c r="AU16" s="173"/>
      <c r="AV16" s="173"/>
      <c r="AW16" s="173"/>
      <c r="AX16" s="173"/>
      <c r="AY16" s="173"/>
    </row>
    <row r="17" spans="1:51" ht="14.45" customHeight="1" x14ac:dyDescent="0.25">
      <c r="A17" s="190">
        <v>43831</v>
      </c>
      <c r="B17" s="165"/>
      <c r="C17" s="165"/>
      <c r="D17" s="166">
        <v>5.39</v>
      </c>
      <c r="E17" s="124">
        <v>4.1719999999999997</v>
      </c>
      <c r="F17" s="124">
        <v>6.2089999999999996</v>
      </c>
      <c r="G17" s="124">
        <v>5.282</v>
      </c>
      <c r="H17" s="124">
        <v>5.9039999999999999</v>
      </c>
      <c r="I17" s="124">
        <v>6.6040000000000001</v>
      </c>
      <c r="J17" s="124">
        <v>6.1589999999999998</v>
      </c>
      <c r="K17" s="124">
        <v>4.9610000000000003</v>
      </c>
      <c r="L17" s="124">
        <v>4.7939999999999996</v>
      </c>
      <c r="M17" s="124">
        <v>3.9580000000000002</v>
      </c>
      <c r="N17" s="124">
        <v>5.992</v>
      </c>
      <c r="O17" s="124">
        <v>4.8689999999999998</v>
      </c>
      <c r="P17" s="124">
        <v>3.8519999999999999</v>
      </c>
      <c r="Q17" s="124">
        <v>5.8109999999999999</v>
      </c>
      <c r="R17" s="124">
        <v>4.0940000000000003</v>
      </c>
      <c r="S17" s="124">
        <v>5.55</v>
      </c>
      <c r="T17" s="124">
        <v>3.8759999999999999</v>
      </c>
      <c r="U17" s="124">
        <v>5.8949999999999996</v>
      </c>
      <c r="V17" s="124">
        <v>4.4459999999999997</v>
      </c>
      <c r="W17" s="124">
        <v>5.5439999999999996</v>
      </c>
      <c r="X17" s="124">
        <v>3.9769999999999999</v>
      </c>
      <c r="Y17" s="124">
        <v>4.4320000000000004</v>
      </c>
      <c r="Z17" s="124">
        <v>1.966</v>
      </c>
      <c r="AA17" s="124">
        <v>3.4689999999999999</v>
      </c>
      <c r="AB17" s="124">
        <v>5.4379999999999997</v>
      </c>
      <c r="AC17" s="124">
        <v>6.2050000000000001</v>
      </c>
      <c r="AD17" s="124">
        <v>5.6239999999999997</v>
      </c>
      <c r="AE17" s="124">
        <v>4.3310000000000004</v>
      </c>
      <c r="AF17" s="124">
        <v>5.8369999999999997</v>
      </c>
      <c r="AG17" s="124">
        <v>4.1079999999999997</v>
      </c>
      <c r="AH17" s="125">
        <v>4.5410000000000004</v>
      </c>
      <c r="AI17" s="173">
        <v>4.8550000000000004</v>
      </c>
      <c r="AJ17" s="173">
        <v>2.4460000000000002</v>
      </c>
      <c r="AK17" s="173">
        <v>4.625</v>
      </c>
      <c r="AL17" s="173">
        <v>4.3819999999999997</v>
      </c>
      <c r="AM17" s="173">
        <v>4.5970000000000004</v>
      </c>
      <c r="AN17" s="173"/>
      <c r="AO17" s="173"/>
      <c r="AP17" s="173"/>
      <c r="AQ17" s="173"/>
      <c r="AR17" s="173"/>
      <c r="AS17" s="173"/>
      <c r="AT17" s="173"/>
      <c r="AU17" s="173"/>
      <c r="AV17" s="173"/>
      <c r="AW17" s="173"/>
      <c r="AX17" s="173"/>
      <c r="AY17" s="173"/>
    </row>
    <row r="18" spans="1:51" ht="14.45" customHeight="1" x14ac:dyDescent="0.25">
      <c r="A18" s="190">
        <v>43862</v>
      </c>
      <c r="B18" s="165"/>
      <c r="C18" s="165"/>
      <c r="D18" s="166">
        <v>4.74</v>
      </c>
      <c r="E18" s="124">
        <v>3.3290000000000002</v>
      </c>
      <c r="F18" s="124">
        <v>5.0510000000000002</v>
      </c>
      <c r="G18" s="124">
        <v>4.3159999999999998</v>
      </c>
      <c r="H18" s="124">
        <v>4.6980000000000004</v>
      </c>
      <c r="I18" s="124">
        <v>6.3029999999999999</v>
      </c>
      <c r="J18" s="124">
        <v>7.3090000000000002</v>
      </c>
      <c r="K18" s="124">
        <v>4.0259999999999998</v>
      </c>
      <c r="L18" s="124">
        <v>3.8660000000000001</v>
      </c>
      <c r="M18" s="124">
        <v>3.2210000000000001</v>
      </c>
      <c r="N18" s="124">
        <v>5</v>
      </c>
      <c r="O18" s="124">
        <v>4.0620000000000003</v>
      </c>
      <c r="P18" s="124">
        <v>3.109</v>
      </c>
      <c r="Q18" s="124">
        <v>4.7629999999999999</v>
      </c>
      <c r="R18" s="124">
        <v>4.1260000000000003</v>
      </c>
      <c r="S18" s="124">
        <v>5.6130000000000004</v>
      </c>
      <c r="T18" s="124">
        <v>3.11</v>
      </c>
      <c r="U18" s="124">
        <v>4.7949999999999999</v>
      </c>
      <c r="V18" s="124">
        <v>4.1619999999999999</v>
      </c>
      <c r="W18" s="124">
        <v>4.7460000000000004</v>
      </c>
      <c r="X18" s="124">
        <v>3.2429999999999999</v>
      </c>
      <c r="Y18" s="124">
        <v>3.6389999999999998</v>
      </c>
      <c r="Z18" s="124">
        <v>1.923</v>
      </c>
      <c r="AA18" s="124">
        <v>2.8530000000000002</v>
      </c>
      <c r="AB18" s="124">
        <v>4.8609999999999998</v>
      </c>
      <c r="AC18" s="124">
        <v>5.1260000000000003</v>
      </c>
      <c r="AD18" s="124">
        <v>4.8579999999999997</v>
      </c>
      <c r="AE18" s="124">
        <v>3.45</v>
      </c>
      <c r="AF18" s="124">
        <v>5.0119999999999996</v>
      </c>
      <c r="AG18" s="124">
        <v>3.31</v>
      </c>
      <c r="AH18" s="125">
        <v>3.7280000000000002</v>
      </c>
      <c r="AI18" s="173">
        <v>3.8119999999999998</v>
      </c>
      <c r="AJ18" s="173">
        <v>2.1459999999999999</v>
      </c>
      <c r="AK18" s="173">
        <v>4.2519999999999998</v>
      </c>
      <c r="AL18" s="173">
        <v>4.8079999999999998</v>
      </c>
      <c r="AM18" s="173">
        <v>3.8210000000000002</v>
      </c>
      <c r="AN18" s="173"/>
      <c r="AO18" s="173"/>
      <c r="AP18" s="173"/>
      <c r="AQ18" s="173"/>
      <c r="AR18" s="173"/>
      <c r="AS18" s="173"/>
      <c r="AT18" s="173"/>
      <c r="AU18" s="173"/>
      <c r="AV18" s="173"/>
      <c r="AW18" s="173"/>
      <c r="AX18" s="173"/>
      <c r="AY18" s="173"/>
    </row>
    <row r="19" spans="1:51" ht="14.45" customHeight="1" x14ac:dyDescent="0.25">
      <c r="A19" s="190">
        <v>43891</v>
      </c>
      <c r="B19" s="165"/>
      <c r="C19" s="165"/>
      <c r="D19" s="166">
        <v>8.6</v>
      </c>
      <c r="E19" s="124">
        <v>3.9609999999999999</v>
      </c>
      <c r="F19" s="124">
        <v>6.72</v>
      </c>
      <c r="G19" s="124">
        <v>5.431</v>
      </c>
      <c r="H19" s="124">
        <v>13.119</v>
      </c>
      <c r="I19" s="124">
        <v>14.74</v>
      </c>
      <c r="J19" s="124">
        <v>10.715999999999999</v>
      </c>
      <c r="K19" s="124">
        <v>5.1589999999999998</v>
      </c>
      <c r="L19" s="124">
        <v>10.419</v>
      </c>
      <c r="M19" s="124">
        <v>5.0270000000000001</v>
      </c>
      <c r="N19" s="124">
        <v>5.1790000000000003</v>
      </c>
      <c r="O19" s="124">
        <v>5.5289999999999999</v>
      </c>
      <c r="P19" s="124">
        <v>5.5179999999999998</v>
      </c>
      <c r="Q19" s="124">
        <v>7.4820000000000002</v>
      </c>
      <c r="R19" s="124">
        <v>12.435</v>
      </c>
      <c r="S19" s="124">
        <v>6.2670000000000003</v>
      </c>
      <c r="T19" s="124">
        <v>13.16</v>
      </c>
      <c r="U19" s="124">
        <v>7.335</v>
      </c>
      <c r="V19" s="124">
        <v>6.4980000000000002</v>
      </c>
      <c r="W19" s="124">
        <v>5.7190000000000003</v>
      </c>
      <c r="X19" s="124">
        <v>5.9050000000000002</v>
      </c>
      <c r="Y19" s="124">
        <v>4.2590000000000003</v>
      </c>
      <c r="Z19" s="124">
        <v>3.585</v>
      </c>
      <c r="AA19" s="124">
        <v>10.384</v>
      </c>
      <c r="AB19" s="124">
        <v>10.506</v>
      </c>
      <c r="AC19" s="124">
        <v>6.1589999999999998</v>
      </c>
      <c r="AD19" s="124">
        <v>17.056999999999999</v>
      </c>
      <c r="AE19" s="124">
        <v>4.3559999999999999</v>
      </c>
      <c r="AF19" s="124">
        <v>7.6790000000000003</v>
      </c>
      <c r="AG19" s="124">
        <v>3.68</v>
      </c>
      <c r="AH19" s="125">
        <v>5.8979999999999997</v>
      </c>
      <c r="AI19" s="173">
        <v>7.6680000000000001</v>
      </c>
      <c r="AJ19" s="173">
        <v>3.2069999999999999</v>
      </c>
      <c r="AK19" s="173">
        <v>9.18</v>
      </c>
      <c r="AL19" s="173">
        <v>10.064</v>
      </c>
      <c r="AM19" s="173">
        <v>4.4880000000000004</v>
      </c>
      <c r="AN19" s="173"/>
      <c r="AO19" s="173"/>
      <c r="AP19" s="173"/>
      <c r="AQ19" s="173"/>
      <c r="AR19" s="173"/>
      <c r="AS19" s="173"/>
      <c r="AT19" s="173"/>
      <c r="AU19" s="173"/>
      <c r="AV19" s="173"/>
      <c r="AW19" s="173"/>
      <c r="AX19" s="173"/>
      <c r="AY19" s="173"/>
    </row>
    <row r="20" spans="1:51" ht="14.45" customHeight="1" x14ac:dyDescent="0.25">
      <c r="A20" s="190">
        <v>43922</v>
      </c>
      <c r="B20" s="165"/>
      <c r="C20" s="165"/>
      <c r="D20" s="166">
        <v>23.32</v>
      </c>
      <c r="E20" s="124">
        <v>9.5990000000000002</v>
      </c>
      <c r="F20" s="124">
        <v>15.308999999999999</v>
      </c>
      <c r="G20" s="124">
        <v>16.298999999999999</v>
      </c>
      <c r="H20" s="124">
        <v>34.868000000000002</v>
      </c>
      <c r="I20" s="124">
        <v>37.472999999999999</v>
      </c>
      <c r="J20" s="124">
        <v>38.295000000000002</v>
      </c>
      <c r="K20" s="124">
        <v>13.927</v>
      </c>
      <c r="L20" s="124">
        <v>41.145000000000003</v>
      </c>
      <c r="M20" s="124">
        <v>16.359000000000002</v>
      </c>
      <c r="N20" s="124">
        <v>17.155999999999999</v>
      </c>
      <c r="O20" s="124">
        <v>31.850999999999999</v>
      </c>
      <c r="P20" s="124">
        <v>25.622</v>
      </c>
      <c r="Q20" s="124">
        <v>23.11</v>
      </c>
      <c r="R20" s="124">
        <v>20.724</v>
      </c>
      <c r="S20" s="124">
        <v>10.727</v>
      </c>
      <c r="T20" s="124">
        <v>25.449000000000002</v>
      </c>
      <c r="U20" s="124">
        <v>18.762</v>
      </c>
      <c r="V20" s="124">
        <v>11.65</v>
      </c>
      <c r="W20" s="124">
        <v>21.779</v>
      </c>
      <c r="X20" s="124">
        <v>24.518000000000001</v>
      </c>
      <c r="Y20" s="124">
        <v>8.3919999999999995</v>
      </c>
      <c r="Z20" s="124">
        <v>8.4369999999999994</v>
      </c>
      <c r="AA20" s="124">
        <v>36.771000000000001</v>
      </c>
      <c r="AB20" s="124">
        <v>32.878</v>
      </c>
      <c r="AC20" s="124">
        <v>22.007000000000001</v>
      </c>
      <c r="AD20" s="124">
        <v>26.175000000000001</v>
      </c>
      <c r="AE20" s="124">
        <v>19.625</v>
      </c>
      <c r="AF20" s="124">
        <v>14.335000000000001</v>
      </c>
      <c r="AG20" s="124">
        <v>12.712999999999999</v>
      </c>
      <c r="AH20" s="125">
        <v>15.743</v>
      </c>
      <c r="AI20" s="173">
        <v>25.253</v>
      </c>
      <c r="AJ20" s="173">
        <v>6.77</v>
      </c>
      <c r="AK20" s="173">
        <v>19.762</v>
      </c>
      <c r="AL20" s="173">
        <v>13.893000000000001</v>
      </c>
      <c r="AM20" s="173">
        <v>12.57</v>
      </c>
      <c r="AN20" s="173"/>
      <c r="AO20" s="173"/>
      <c r="AP20" s="173"/>
      <c r="AQ20" s="173"/>
      <c r="AR20" s="173"/>
      <c r="AS20" s="173"/>
      <c r="AT20" s="173"/>
      <c r="AU20" s="173"/>
      <c r="AV20" s="173"/>
      <c r="AW20" s="173"/>
      <c r="AX20" s="173"/>
      <c r="AY20" s="173"/>
    </row>
    <row r="21" spans="1:51" ht="14.45" customHeight="1" x14ac:dyDescent="0.25">
      <c r="A21" s="190">
        <v>43952</v>
      </c>
      <c r="B21" s="165"/>
      <c r="C21" s="165"/>
      <c r="D21" s="166">
        <v>71.430000000000007</v>
      </c>
      <c r="E21" s="124">
        <v>56.372999999999998</v>
      </c>
      <c r="F21" s="124">
        <v>60.866999999999997</v>
      </c>
      <c r="G21" s="124">
        <v>94.278999999999996</v>
      </c>
      <c r="H21" s="124">
        <v>100.7</v>
      </c>
      <c r="I21" s="124">
        <v>83.122</v>
      </c>
      <c r="J21" s="124">
        <v>101.224</v>
      </c>
      <c r="K21" s="124">
        <v>40.878999999999998</v>
      </c>
      <c r="L21" s="124">
        <v>68.548000000000002</v>
      </c>
      <c r="M21" s="124">
        <v>56.03</v>
      </c>
      <c r="N21" s="124">
        <v>60.018000000000001</v>
      </c>
      <c r="O21" s="124">
        <v>83.210999999999999</v>
      </c>
      <c r="P21" s="124">
        <v>88.424000000000007</v>
      </c>
      <c r="Q21" s="124">
        <v>76.444000000000003</v>
      </c>
      <c r="R21" s="124">
        <v>58.801000000000002</v>
      </c>
      <c r="S21" s="124">
        <v>54.966999999999999</v>
      </c>
      <c r="T21" s="124">
        <v>94.180999999999997</v>
      </c>
      <c r="U21" s="124">
        <v>70.073999999999998</v>
      </c>
      <c r="V21" s="124">
        <v>62.048999999999999</v>
      </c>
      <c r="W21" s="124">
        <v>57.621000000000002</v>
      </c>
      <c r="X21" s="124">
        <v>112.161</v>
      </c>
      <c r="Y21" s="124">
        <v>16.870999999999999</v>
      </c>
      <c r="Z21" s="124">
        <v>47.100999999999999</v>
      </c>
      <c r="AA21" s="124">
        <v>88.421999999999997</v>
      </c>
      <c r="AB21" s="124">
        <v>106.98699999999999</v>
      </c>
      <c r="AC21" s="124">
        <v>56.530999999999999</v>
      </c>
      <c r="AD21" s="124">
        <v>76.488</v>
      </c>
      <c r="AE21" s="124">
        <v>78.817999999999998</v>
      </c>
      <c r="AF21" s="124">
        <v>90.366</v>
      </c>
      <c r="AG21" s="124">
        <v>37.47</v>
      </c>
      <c r="AH21" s="125">
        <v>48.152999999999999</v>
      </c>
      <c r="AI21" s="173">
        <v>54.994</v>
      </c>
      <c r="AJ21" s="173">
        <v>19.8</v>
      </c>
      <c r="AK21" s="173">
        <v>59.875999999999998</v>
      </c>
      <c r="AL21" s="173">
        <v>46.115000000000002</v>
      </c>
      <c r="AM21" s="173">
        <v>41.146999999999998</v>
      </c>
      <c r="AN21" s="173"/>
      <c r="AO21" s="173"/>
      <c r="AP21" s="173"/>
      <c r="AQ21" s="173"/>
      <c r="AR21" s="173"/>
      <c r="AS21" s="173"/>
      <c r="AT21" s="173"/>
      <c r="AU21" s="173"/>
      <c r="AV21" s="173"/>
      <c r="AW21" s="173"/>
      <c r="AX21" s="173"/>
      <c r="AY21" s="173"/>
    </row>
    <row r="22" spans="1:51" ht="14.45" customHeight="1" x14ac:dyDescent="0.25">
      <c r="A22" s="190">
        <v>43983</v>
      </c>
      <c r="B22" s="165"/>
      <c r="C22" s="165"/>
      <c r="D22" s="166">
        <v>70.349999999999994</v>
      </c>
      <c r="E22" s="124">
        <v>90.506</v>
      </c>
      <c r="F22" s="124">
        <v>128.19800000000001</v>
      </c>
      <c r="G22" s="124">
        <v>108.379</v>
      </c>
      <c r="H22" s="124">
        <v>153.34</v>
      </c>
      <c r="I22" s="124">
        <v>130.94999999999999</v>
      </c>
      <c r="J22" s="124">
        <v>125.252</v>
      </c>
      <c r="K22" s="124">
        <v>76.260999999999996</v>
      </c>
      <c r="L22" s="124">
        <v>52.744999999999997</v>
      </c>
      <c r="M22" s="124">
        <v>66.430000000000007</v>
      </c>
      <c r="N22" s="124">
        <v>93.155000000000001</v>
      </c>
      <c r="O22" s="124">
        <v>54.014000000000003</v>
      </c>
      <c r="P22" s="124">
        <v>120.923</v>
      </c>
      <c r="Q22" s="124">
        <v>63.093000000000004</v>
      </c>
      <c r="R22" s="124">
        <v>132.69399999999999</v>
      </c>
      <c r="S22" s="124">
        <v>27.954000000000001</v>
      </c>
      <c r="T22" s="124">
        <v>137.096</v>
      </c>
      <c r="U22" s="124">
        <v>58.780999999999999</v>
      </c>
      <c r="V22" s="124">
        <v>110.379</v>
      </c>
      <c r="W22" s="124">
        <v>29.364999999999998</v>
      </c>
      <c r="X22" s="124">
        <v>60.207999999999998</v>
      </c>
      <c r="Y22" s="124">
        <v>8.5389999999999997</v>
      </c>
      <c r="Z22" s="124">
        <v>38.353999999999999</v>
      </c>
      <c r="AA22" s="124">
        <v>47.462000000000003</v>
      </c>
      <c r="AB22" s="124">
        <v>127.892</v>
      </c>
      <c r="AC22" s="124">
        <v>29.437000000000001</v>
      </c>
      <c r="AD22" s="124">
        <v>49.561999999999998</v>
      </c>
      <c r="AE22" s="124">
        <v>102.989</v>
      </c>
      <c r="AF22" s="124">
        <v>48.234999999999999</v>
      </c>
      <c r="AG22" s="124">
        <v>59.981999999999999</v>
      </c>
      <c r="AH22" s="125">
        <v>91.826999999999998</v>
      </c>
      <c r="AI22" s="173">
        <v>29.233000000000001</v>
      </c>
      <c r="AJ22" s="173">
        <v>27.972000000000001</v>
      </c>
      <c r="AK22" s="173">
        <v>70.715999999999994</v>
      </c>
      <c r="AL22" s="173">
        <v>86.09</v>
      </c>
      <c r="AM22" s="173">
        <v>48.48</v>
      </c>
      <c r="AN22" s="173"/>
      <c r="AO22" s="173"/>
      <c r="AP22" s="173"/>
      <c r="AQ22" s="173"/>
      <c r="AR22" s="173"/>
      <c r="AS22" s="173"/>
      <c r="AT22" s="173"/>
      <c r="AU22" s="173"/>
      <c r="AV22" s="173"/>
      <c r="AW22" s="173"/>
      <c r="AX22" s="173"/>
      <c r="AY22" s="173"/>
    </row>
    <row r="23" spans="1:51" ht="14.45" customHeight="1" x14ac:dyDescent="0.25">
      <c r="A23" s="190">
        <v>44013</v>
      </c>
      <c r="B23" s="165"/>
      <c r="C23" s="165"/>
      <c r="D23" s="166">
        <v>29.01</v>
      </c>
      <c r="E23" s="124">
        <v>36.915999999999997</v>
      </c>
      <c r="F23" s="124">
        <v>66.716999999999999</v>
      </c>
      <c r="G23" s="124">
        <v>38.340000000000003</v>
      </c>
      <c r="H23" s="124">
        <v>41.999000000000002</v>
      </c>
      <c r="I23" s="124">
        <v>57.203000000000003</v>
      </c>
      <c r="J23" s="124">
        <v>36.017000000000003</v>
      </c>
      <c r="K23" s="124">
        <v>26.940999999999999</v>
      </c>
      <c r="L23" s="124">
        <v>19.536999999999999</v>
      </c>
      <c r="M23" s="124">
        <v>31.956</v>
      </c>
      <c r="N23" s="124">
        <v>34.651000000000003</v>
      </c>
      <c r="O23" s="124">
        <v>23.619</v>
      </c>
      <c r="P23" s="124">
        <v>37.854999999999997</v>
      </c>
      <c r="Q23" s="124">
        <v>18.512</v>
      </c>
      <c r="R23" s="124">
        <v>79.683000000000007</v>
      </c>
      <c r="S23" s="124">
        <v>11.305999999999999</v>
      </c>
      <c r="T23" s="124">
        <v>35.326000000000001</v>
      </c>
      <c r="U23" s="124">
        <v>26.71</v>
      </c>
      <c r="V23" s="124">
        <v>61.045000000000002</v>
      </c>
      <c r="W23" s="124">
        <v>11.125</v>
      </c>
      <c r="X23" s="124">
        <v>18.294</v>
      </c>
      <c r="Y23" s="124">
        <v>4.5209999999999999</v>
      </c>
      <c r="Z23" s="124">
        <v>13.147</v>
      </c>
      <c r="AA23" s="124">
        <v>16.289000000000001</v>
      </c>
      <c r="AB23" s="124">
        <v>43.316000000000003</v>
      </c>
      <c r="AC23" s="124">
        <v>16.501999999999999</v>
      </c>
      <c r="AD23" s="124">
        <v>19.327000000000002</v>
      </c>
      <c r="AE23" s="124">
        <v>31.395</v>
      </c>
      <c r="AF23" s="124">
        <v>16.363</v>
      </c>
      <c r="AG23" s="124">
        <v>17.215</v>
      </c>
      <c r="AH23" s="125">
        <v>27.43</v>
      </c>
      <c r="AI23" s="173">
        <v>12.577</v>
      </c>
      <c r="AJ23" s="173">
        <v>9.8010000000000002</v>
      </c>
      <c r="AK23" s="173">
        <v>19.937000000000001</v>
      </c>
      <c r="AL23" s="173">
        <v>28.847999999999999</v>
      </c>
      <c r="AM23" s="173">
        <v>25.53</v>
      </c>
      <c r="AN23" s="173"/>
      <c r="AO23" s="173"/>
      <c r="AP23" s="173"/>
      <c r="AQ23" s="173"/>
      <c r="AR23" s="173"/>
      <c r="AS23" s="173"/>
      <c r="AT23" s="173"/>
      <c r="AU23" s="173"/>
      <c r="AV23" s="173"/>
      <c r="AW23" s="173"/>
      <c r="AX23" s="173"/>
      <c r="AY23" s="173"/>
    </row>
    <row r="24" spans="1:51" ht="14.45" customHeight="1" x14ac:dyDescent="0.25">
      <c r="A24" s="190">
        <v>44044</v>
      </c>
      <c r="B24" s="165"/>
      <c r="C24" s="165"/>
      <c r="D24" s="166">
        <v>19.8</v>
      </c>
      <c r="E24" s="124">
        <v>32.279000000000003</v>
      </c>
      <c r="F24" s="124">
        <v>25.553000000000001</v>
      </c>
      <c r="G24" s="124">
        <v>27.562999999999999</v>
      </c>
      <c r="H24" s="124">
        <v>17.039000000000001</v>
      </c>
      <c r="I24" s="124">
        <v>23.670999999999999</v>
      </c>
      <c r="J24" s="124">
        <v>20.693000000000001</v>
      </c>
      <c r="K24" s="124">
        <v>32.875999999999998</v>
      </c>
      <c r="L24" s="124">
        <v>17.751999999999999</v>
      </c>
      <c r="M24" s="124">
        <v>23.157</v>
      </c>
      <c r="N24" s="124">
        <v>18.236999999999998</v>
      </c>
      <c r="O24" s="124">
        <v>18.992999999999999</v>
      </c>
      <c r="P24" s="124">
        <v>19.699000000000002</v>
      </c>
      <c r="Q24" s="124">
        <v>13.316000000000001</v>
      </c>
      <c r="R24" s="124">
        <v>26.991</v>
      </c>
      <c r="S24" s="124">
        <v>8.9830000000000005</v>
      </c>
      <c r="T24" s="124">
        <v>26.744</v>
      </c>
      <c r="U24" s="124">
        <v>14.967000000000001</v>
      </c>
      <c r="V24" s="124">
        <v>50.719000000000001</v>
      </c>
      <c r="W24" s="124">
        <v>9.83</v>
      </c>
      <c r="X24" s="124">
        <v>23.736999999999998</v>
      </c>
      <c r="Y24" s="124">
        <v>3.5190000000000001</v>
      </c>
      <c r="Z24" s="124">
        <v>10.353</v>
      </c>
      <c r="AA24" s="124">
        <v>10.066000000000001</v>
      </c>
      <c r="AB24" s="124">
        <v>22.704000000000001</v>
      </c>
      <c r="AC24" s="124">
        <v>13.266999999999999</v>
      </c>
      <c r="AD24" s="124">
        <v>26.571999999999999</v>
      </c>
      <c r="AE24" s="124">
        <v>15.035</v>
      </c>
      <c r="AF24" s="124">
        <v>9.75</v>
      </c>
      <c r="AG24" s="124">
        <v>13.919</v>
      </c>
      <c r="AH24" s="125">
        <v>13.246</v>
      </c>
      <c r="AI24" s="173">
        <v>7.7489999999999997</v>
      </c>
      <c r="AJ24" s="173">
        <v>9.9700000000000006</v>
      </c>
      <c r="AK24" s="173">
        <v>14.978</v>
      </c>
      <c r="AL24" s="173">
        <v>12.968999999999999</v>
      </c>
      <c r="AM24" s="173">
        <v>15.57</v>
      </c>
      <c r="AN24" s="173"/>
      <c r="AO24" s="173"/>
      <c r="AP24" s="173"/>
      <c r="AQ24" s="173"/>
      <c r="AR24" s="173"/>
      <c r="AS24" s="173"/>
      <c r="AT24" s="173"/>
      <c r="AU24" s="173"/>
      <c r="AV24" s="173"/>
      <c r="AW24" s="173"/>
      <c r="AX24" s="173"/>
      <c r="AY24" s="173"/>
    </row>
    <row r="25" spans="1:51" ht="14.45" customHeight="1" x14ac:dyDescent="0.25">
      <c r="A25" s="190">
        <v>44075</v>
      </c>
      <c r="B25" s="165"/>
      <c r="C25" s="165"/>
      <c r="D25" s="166">
        <v>17.47</v>
      </c>
      <c r="E25" s="124">
        <v>32.165999999999997</v>
      </c>
      <c r="F25" s="124">
        <v>12.879</v>
      </c>
      <c r="G25" s="124">
        <v>20.300999999999998</v>
      </c>
      <c r="H25" s="124">
        <v>19.541</v>
      </c>
      <c r="I25" s="124">
        <v>24.055</v>
      </c>
      <c r="J25" s="124">
        <v>12.628</v>
      </c>
      <c r="K25" s="124">
        <v>22.317</v>
      </c>
      <c r="L25" s="124">
        <v>9.968</v>
      </c>
      <c r="M25" s="124">
        <v>17.997</v>
      </c>
      <c r="N25" s="124">
        <v>33.043999999999997</v>
      </c>
      <c r="O25" s="124">
        <v>15.125</v>
      </c>
      <c r="P25" s="124">
        <v>17.564</v>
      </c>
      <c r="Q25" s="124">
        <v>14.891</v>
      </c>
      <c r="R25" s="124">
        <v>16.564</v>
      </c>
      <c r="S25" s="124">
        <v>8.6769999999999996</v>
      </c>
      <c r="T25" s="124">
        <v>33.594000000000001</v>
      </c>
      <c r="U25" s="124">
        <v>12.484999999999999</v>
      </c>
      <c r="V25" s="124">
        <v>32.470999999999997</v>
      </c>
      <c r="W25" s="124">
        <v>7.6589999999999998</v>
      </c>
      <c r="X25" s="124">
        <v>11.169</v>
      </c>
      <c r="Y25" s="124">
        <v>7.4390000000000001</v>
      </c>
      <c r="Z25" s="124">
        <v>14.329000000000001</v>
      </c>
      <c r="AA25" s="124">
        <v>14.151</v>
      </c>
      <c r="AB25" s="124">
        <v>16.986999999999998</v>
      </c>
      <c r="AC25" s="124">
        <v>12.862</v>
      </c>
      <c r="AD25" s="124">
        <v>16.824000000000002</v>
      </c>
      <c r="AE25" s="124">
        <v>15.289</v>
      </c>
      <c r="AF25" s="124">
        <v>8.8450000000000006</v>
      </c>
      <c r="AG25" s="124">
        <v>9.8689999999999998</v>
      </c>
      <c r="AH25" s="125">
        <v>10.205</v>
      </c>
      <c r="AI25" s="173">
        <v>6.0869999999999997</v>
      </c>
      <c r="AJ25" s="173">
        <v>23.831</v>
      </c>
      <c r="AK25" s="173">
        <v>15.36</v>
      </c>
      <c r="AL25" s="173">
        <v>10.352</v>
      </c>
      <c r="AM25" s="173">
        <v>8.4109999999999996</v>
      </c>
      <c r="AN25" s="173"/>
      <c r="AO25" s="173"/>
      <c r="AP25" s="173"/>
      <c r="AQ25" s="173"/>
      <c r="AR25" s="173"/>
      <c r="AS25" s="173"/>
      <c r="AT25" s="173"/>
      <c r="AU25" s="173"/>
      <c r="AV25" s="173"/>
      <c r="AW25" s="173"/>
      <c r="AX25" s="173"/>
      <c r="AY25" s="173"/>
    </row>
    <row r="26" spans="1:51" ht="14.45" customHeight="1" x14ac:dyDescent="0.25">
      <c r="A26" s="190">
        <v>44105</v>
      </c>
      <c r="B26" s="165"/>
      <c r="C26" s="165"/>
      <c r="D26" s="166">
        <v>15.64</v>
      </c>
      <c r="E26" s="124">
        <v>18.334</v>
      </c>
      <c r="F26" s="124">
        <v>17.155000000000001</v>
      </c>
      <c r="G26" s="124">
        <v>15.128</v>
      </c>
      <c r="H26" s="124">
        <v>21.858000000000001</v>
      </c>
      <c r="I26" s="124">
        <v>25.637</v>
      </c>
      <c r="J26" s="124">
        <v>10.603999999999999</v>
      </c>
      <c r="K26" s="124">
        <v>16.917000000000002</v>
      </c>
      <c r="L26" s="124">
        <v>11.305</v>
      </c>
      <c r="M26" s="124">
        <v>18.190000000000001</v>
      </c>
      <c r="N26" s="124">
        <v>12.61</v>
      </c>
      <c r="O26" s="124">
        <v>9.1959999999999997</v>
      </c>
      <c r="P26" s="124">
        <v>11.324999999999999</v>
      </c>
      <c r="Q26" s="124">
        <v>9.52</v>
      </c>
      <c r="R26" s="124">
        <v>11.676</v>
      </c>
      <c r="S26" s="124">
        <v>9.4410000000000007</v>
      </c>
      <c r="T26" s="124">
        <v>23.109000000000002</v>
      </c>
      <c r="U26" s="124">
        <v>9.8079999999999998</v>
      </c>
      <c r="V26" s="124">
        <v>13.398999999999999</v>
      </c>
      <c r="W26" s="124">
        <v>7.7160000000000002</v>
      </c>
      <c r="X26" s="124">
        <v>8.39</v>
      </c>
      <c r="Y26" s="124">
        <v>5.3220000000000001</v>
      </c>
      <c r="Z26" s="124">
        <v>8.6180000000000003</v>
      </c>
      <c r="AA26" s="124">
        <v>13.364000000000001</v>
      </c>
      <c r="AB26" s="124">
        <v>22.994</v>
      </c>
      <c r="AC26" s="124">
        <v>37.098999999999997</v>
      </c>
      <c r="AD26" s="124">
        <v>13.173</v>
      </c>
      <c r="AE26" s="124">
        <v>10.695</v>
      </c>
      <c r="AF26" s="124">
        <v>8.3640000000000008</v>
      </c>
      <c r="AG26" s="124">
        <v>10.923999999999999</v>
      </c>
      <c r="AH26" s="125">
        <v>12.353999999999999</v>
      </c>
      <c r="AI26" s="173">
        <v>5.2830000000000004</v>
      </c>
      <c r="AJ26" s="173">
        <v>13.749000000000001</v>
      </c>
      <c r="AK26" s="173">
        <v>19.364999999999998</v>
      </c>
      <c r="AL26" s="173">
        <v>7.3810000000000002</v>
      </c>
      <c r="AM26" s="173">
        <v>16.324999999999999</v>
      </c>
      <c r="AN26" s="173"/>
      <c r="AO26" s="173"/>
      <c r="AP26" s="173"/>
      <c r="AQ26" s="173"/>
      <c r="AR26" s="173"/>
      <c r="AS26" s="173"/>
      <c r="AT26" s="173"/>
      <c r="AU26" s="173"/>
      <c r="AV26" s="173"/>
      <c r="AW26" s="173"/>
      <c r="AX26" s="173"/>
      <c r="AY26" s="173"/>
    </row>
    <row r="27" spans="1:51" ht="15" x14ac:dyDescent="0.25">
      <c r="A27" s="190">
        <v>44136</v>
      </c>
      <c r="B27" s="165"/>
      <c r="C27" s="165"/>
      <c r="D27" s="166">
        <v>8.7799999999999994</v>
      </c>
      <c r="E27" s="124">
        <v>10.243</v>
      </c>
      <c r="F27" s="124">
        <v>8.9670000000000005</v>
      </c>
      <c r="G27" s="124">
        <v>9.5269999999999992</v>
      </c>
      <c r="H27" s="124">
        <v>12.241</v>
      </c>
      <c r="I27" s="124">
        <v>14.696999999999999</v>
      </c>
      <c r="J27" s="124">
        <v>9.9670000000000005</v>
      </c>
      <c r="K27" s="124">
        <v>9.9049999999999994</v>
      </c>
      <c r="L27" s="124">
        <v>6.8959999999999999</v>
      </c>
      <c r="M27" s="124">
        <v>11.167999999999999</v>
      </c>
      <c r="N27" s="124">
        <v>8.3190000000000008</v>
      </c>
      <c r="O27" s="124">
        <v>7.2859999999999996</v>
      </c>
      <c r="P27" s="124">
        <v>8.3670000000000009</v>
      </c>
      <c r="Q27" s="124">
        <v>7.4240000000000004</v>
      </c>
      <c r="R27" s="124">
        <v>8.4459999999999997</v>
      </c>
      <c r="S27" s="124">
        <v>5.8540000000000001</v>
      </c>
      <c r="T27" s="124">
        <v>11.228999999999999</v>
      </c>
      <c r="U27" s="124">
        <v>8.7439999999999998</v>
      </c>
      <c r="V27" s="124">
        <v>8.9149999999999991</v>
      </c>
      <c r="W27" s="124">
        <v>6.1989999999999998</v>
      </c>
      <c r="X27" s="124">
        <v>6.94</v>
      </c>
      <c r="Y27" s="124">
        <v>3.3730000000000002</v>
      </c>
      <c r="Z27" s="124">
        <v>5.78</v>
      </c>
      <c r="AA27" s="124">
        <v>9.4090000000000007</v>
      </c>
      <c r="AB27" s="124">
        <v>12.896000000000001</v>
      </c>
      <c r="AC27" s="124">
        <v>13.454000000000001</v>
      </c>
      <c r="AD27" s="124">
        <v>7.6130000000000004</v>
      </c>
      <c r="AE27" s="124">
        <v>8.2739999999999991</v>
      </c>
      <c r="AF27" s="124">
        <v>6.4859999999999998</v>
      </c>
      <c r="AG27" s="124">
        <v>7.2489999999999997</v>
      </c>
      <c r="AH27" s="125">
        <v>7.8449999999999998</v>
      </c>
      <c r="AI27" s="173">
        <v>4.4080000000000004</v>
      </c>
      <c r="AJ27" s="173">
        <v>6.6470000000000002</v>
      </c>
      <c r="AK27" s="173">
        <v>10.042999999999999</v>
      </c>
      <c r="AL27" s="173">
        <v>6.5010000000000003</v>
      </c>
      <c r="AM27" s="173">
        <v>8.0370000000000008</v>
      </c>
      <c r="AN27" s="173"/>
      <c r="AO27" s="173"/>
      <c r="AP27" s="173"/>
      <c r="AQ27" s="173"/>
      <c r="AR27" s="173"/>
      <c r="AS27" s="173"/>
      <c r="AT27" s="173"/>
      <c r="AU27" s="173"/>
      <c r="AV27" s="173"/>
      <c r="AW27" s="173"/>
      <c r="AX27" s="173"/>
      <c r="AY27" s="173"/>
    </row>
    <row r="28" spans="1:51" ht="14.45" customHeight="1" x14ac:dyDescent="0.25">
      <c r="A28" s="190">
        <v>44166</v>
      </c>
      <c r="B28" s="165"/>
      <c r="C28" s="165"/>
      <c r="D28" s="166">
        <v>6.34</v>
      </c>
      <c r="E28" s="124">
        <v>7.7789999999999999</v>
      </c>
      <c r="F28" s="124">
        <v>7.508</v>
      </c>
      <c r="G28" s="124">
        <v>7.8529999999999998</v>
      </c>
      <c r="H28" s="124">
        <v>8.6010000000000009</v>
      </c>
      <c r="I28" s="124">
        <v>10.225</v>
      </c>
      <c r="J28" s="124">
        <v>7.5229999999999997</v>
      </c>
      <c r="K28" s="124">
        <v>6.9870000000000001</v>
      </c>
      <c r="L28" s="124">
        <v>5.6849999999999996</v>
      </c>
      <c r="M28" s="124">
        <v>7.532</v>
      </c>
      <c r="N28" s="124">
        <v>6.9249999999999998</v>
      </c>
      <c r="O28" s="124">
        <v>6.09</v>
      </c>
      <c r="P28" s="124">
        <v>7.077</v>
      </c>
      <c r="Q28" s="124">
        <v>5.9359999999999999</v>
      </c>
      <c r="R28" s="124">
        <v>7.3840000000000003</v>
      </c>
      <c r="S28" s="124">
        <v>4.8609999999999998</v>
      </c>
      <c r="T28" s="124">
        <v>8.359</v>
      </c>
      <c r="U28" s="124">
        <v>7.1029999999999998</v>
      </c>
      <c r="V28" s="124">
        <v>7.6139999999999999</v>
      </c>
      <c r="W28" s="124">
        <v>4.7229999999999999</v>
      </c>
      <c r="X28" s="124">
        <v>6.0469999999999997</v>
      </c>
      <c r="Y28" s="124">
        <v>2.6909999999999998</v>
      </c>
      <c r="Z28" s="124">
        <v>4.8449999999999998</v>
      </c>
      <c r="AA28" s="124">
        <v>6.609</v>
      </c>
      <c r="AB28" s="124">
        <v>8.4819999999999993</v>
      </c>
      <c r="AC28" s="124">
        <v>7.77</v>
      </c>
      <c r="AD28" s="124">
        <v>6.4349999999999996</v>
      </c>
      <c r="AE28" s="124">
        <v>6.6909999999999998</v>
      </c>
      <c r="AF28" s="124">
        <v>5.2329999999999997</v>
      </c>
      <c r="AG28" s="124">
        <v>5.37</v>
      </c>
      <c r="AH28" s="125">
        <v>6.2949999999999999</v>
      </c>
      <c r="AI28" s="173">
        <v>3.9889999999999999</v>
      </c>
      <c r="AJ28" s="173">
        <v>4.944</v>
      </c>
      <c r="AK28" s="173">
        <v>6.8869999999999996</v>
      </c>
      <c r="AL28" s="173">
        <v>5.6920000000000002</v>
      </c>
      <c r="AM28" s="173">
        <v>5.5549999999999997</v>
      </c>
      <c r="AN28" s="173"/>
      <c r="AO28" s="173"/>
      <c r="AP28" s="173"/>
      <c r="AQ28" s="173"/>
      <c r="AR28" s="173"/>
      <c r="AS28" s="173"/>
      <c r="AT28" s="173"/>
      <c r="AU28" s="173"/>
      <c r="AV28" s="173"/>
      <c r="AW28" s="173"/>
      <c r="AX28" s="173"/>
      <c r="AY28" s="173"/>
    </row>
    <row r="29" spans="1:51" ht="14.45" customHeight="1" x14ac:dyDescent="0.25">
      <c r="A29" s="190">
        <v>44197</v>
      </c>
      <c r="B29" s="165"/>
      <c r="C29" s="165"/>
      <c r="D29" s="166">
        <v>5.39</v>
      </c>
      <c r="E29" s="124">
        <v>6.4669999999999996</v>
      </c>
      <c r="F29" s="124">
        <v>6.399</v>
      </c>
      <c r="G29" s="124">
        <v>6.7119999999999997</v>
      </c>
      <c r="H29" s="124">
        <v>7.133</v>
      </c>
      <c r="I29" s="124">
        <v>7.5279999999999996</v>
      </c>
      <c r="J29" s="124">
        <v>6.1390000000000002</v>
      </c>
      <c r="K29" s="124">
        <v>5.6719999999999997</v>
      </c>
      <c r="L29" s="124">
        <v>4.8159999999999998</v>
      </c>
      <c r="M29" s="124">
        <v>5.8339999999999996</v>
      </c>
      <c r="N29" s="124">
        <v>5.8390000000000004</v>
      </c>
      <c r="O29" s="124">
        <v>5.1609999999999996</v>
      </c>
      <c r="P29" s="124">
        <v>6.1020000000000003</v>
      </c>
      <c r="Q29" s="124">
        <v>5.0369999999999999</v>
      </c>
      <c r="R29" s="124">
        <v>6.35</v>
      </c>
      <c r="S29" s="124">
        <v>3.964</v>
      </c>
      <c r="T29" s="124">
        <v>6.976</v>
      </c>
      <c r="U29" s="124">
        <v>5.484</v>
      </c>
      <c r="V29" s="124">
        <v>6.5259999999999998</v>
      </c>
      <c r="W29" s="124">
        <v>3.9710000000000001</v>
      </c>
      <c r="X29" s="124">
        <v>5.1929999999999996</v>
      </c>
      <c r="Y29" s="124">
        <v>2.3050000000000002</v>
      </c>
      <c r="Z29" s="124">
        <v>3.948</v>
      </c>
      <c r="AA29" s="124">
        <v>6.1630000000000003</v>
      </c>
      <c r="AB29" s="124">
        <v>6.8840000000000003</v>
      </c>
      <c r="AC29" s="124">
        <v>5.984</v>
      </c>
      <c r="AD29" s="124">
        <v>5.2169999999999996</v>
      </c>
      <c r="AE29" s="124">
        <v>5.6749999999999998</v>
      </c>
      <c r="AF29" s="124">
        <v>4.4260000000000002</v>
      </c>
      <c r="AG29" s="124">
        <v>4.4649999999999999</v>
      </c>
      <c r="AH29" s="125">
        <v>5.2960000000000003</v>
      </c>
      <c r="AI29" s="173">
        <v>3.423</v>
      </c>
      <c r="AJ29" s="173">
        <v>4.0609999999999999</v>
      </c>
      <c r="AK29" s="173">
        <v>5.68</v>
      </c>
      <c r="AL29" s="173">
        <v>4.976</v>
      </c>
      <c r="AM29" s="173">
        <v>4.4610000000000003</v>
      </c>
      <c r="AN29" s="173"/>
      <c r="AO29" s="173"/>
      <c r="AP29" s="173"/>
      <c r="AQ29" s="173"/>
      <c r="AR29" s="173"/>
      <c r="AS29" s="173"/>
      <c r="AT29" s="173"/>
      <c r="AU29" s="173"/>
      <c r="AV29" s="173"/>
      <c r="AW29" s="173"/>
      <c r="AX29" s="173"/>
      <c r="AY29" s="173"/>
    </row>
    <row r="30" spans="1:51" ht="14.45" customHeight="1" x14ac:dyDescent="0.25">
      <c r="A30" s="190">
        <v>44228</v>
      </c>
      <c r="B30" s="165"/>
      <c r="C30" s="165"/>
      <c r="D30" s="166">
        <v>4.74</v>
      </c>
      <c r="E30" s="124">
        <v>5.0940000000000003</v>
      </c>
      <c r="F30" s="124">
        <v>5.056</v>
      </c>
      <c r="G30" s="124">
        <v>5.2039999999999997</v>
      </c>
      <c r="H30" s="124">
        <v>6.4580000000000002</v>
      </c>
      <c r="I30" s="124">
        <v>8.43</v>
      </c>
      <c r="J30" s="124">
        <v>4.8220000000000001</v>
      </c>
      <c r="K30" s="124">
        <v>4.4379999999999997</v>
      </c>
      <c r="L30" s="124">
        <v>3.778</v>
      </c>
      <c r="M30" s="124">
        <v>4.7290000000000001</v>
      </c>
      <c r="N30" s="124">
        <v>4.6970000000000001</v>
      </c>
      <c r="O30" s="124">
        <v>4.0359999999999996</v>
      </c>
      <c r="P30" s="124">
        <v>4.8330000000000002</v>
      </c>
      <c r="Q30" s="124">
        <v>4.8390000000000004</v>
      </c>
      <c r="R30" s="124">
        <v>6.133</v>
      </c>
      <c r="S30" s="124">
        <v>3.08</v>
      </c>
      <c r="T30" s="124">
        <v>5.4909999999999997</v>
      </c>
      <c r="U30" s="124">
        <v>4.8650000000000002</v>
      </c>
      <c r="V30" s="124">
        <v>5.3920000000000003</v>
      </c>
      <c r="W30" s="124">
        <v>3.1349999999999998</v>
      </c>
      <c r="X30" s="124">
        <v>4.1120000000000001</v>
      </c>
      <c r="Y30" s="124">
        <v>2.1150000000000002</v>
      </c>
      <c r="Z30" s="124">
        <v>3.141</v>
      </c>
      <c r="AA30" s="124">
        <v>5.2030000000000003</v>
      </c>
      <c r="AB30" s="124">
        <v>5.4550000000000001</v>
      </c>
      <c r="AC30" s="124">
        <v>5.0069999999999997</v>
      </c>
      <c r="AD30" s="124">
        <v>4.0359999999999996</v>
      </c>
      <c r="AE30" s="124">
        <v>4.7110000000000003</v>
      </c>
      <c r="AF30" s="124">
        <v>3.4529999999999998</v>
      </c>
      <c r="AG30" s="124">
        <v>3.5529999999999999</v>
      </c>
      <c r="AH30" s="125">
        <v>4.0339999999999998</v>
      </c>
      <c r="AI30" s="173">
        <v>2.8279999999999998</v>
      </c>
      <c r="AJ30" s="173">
        <v>3.6309999999999998</v>
      </c>
      <c r="AK30" s="173">
        <v>5.7270000000000003</v>
      </c>
      <c r="AL30" s="173">
        <v>4.0149999999999997</v>
      </c>
      <c r="AM30" s="173">
        <v>3.4470000000000001</v>
      </c>
      <c r="AN30" s="173"/>
      <c r="AO30" s="173"/>
      <c r="AP30" s="173"/>
      <c r="AQ30" s="173"/>
      <c r="AR30" s="173"/>
      <c r="AS30" s="173"/>
      <c r="AT30" s="173"/>
      <c r="AU30" s="173"/>
      <c r="AV30" s="173"/>
      <c r="AW30" s="173"/>
      <c r="AX30" s="173"/>
      <c r="AY30" s="173"/>
    </row>
    <row r="31" spans="1:51" ht="14.45" customHeight="1" x14ac:dyDescent="0.25">
      <c r="A31" s="190">
        <v>44256</v>
      </c>
      <c r="B31" s="165"/>
      <c r="C31" s="165"/>
      <c r="D31" s="166">
        <v>8.6</v>
      </c>
      <c r="E31" s="124">
        <v>6.9050000000000002</v>
      </c>
      <c r="F31" s="124">
        <v>6.4329999999999998</v>
      </c>
      <c r="G31" s="124">
        <v>14.257</v>
      </c>
      <c r="H31" s="124">
        <v>14.971</v>
      </c>
      <c r="I31" s="124">
        <v>12.172000000000001</v>
      </c>
      <c r="J31" s="124">
        <v>6.1479999999999997</v>
      </c>
      <c r="K31" s="124">
        <v>11.332000000000001</v>
      </c>
      <c r="L31" s="124">
        <v>5.6630000000000003</v>
      </c>
      <c r="M31" s="124">
        <v>5.0720000000000001</v>
      </c>
      <c r="N31" s="124">
        <v>6.3819999999999997</v>
      </c>
      <c r="O31" s="124">
        <v>6.7240000000000002</v>
      </c>
      <c r="P31" s="124">
        <v>7.6769999999999996</v>
      </c>
      <c r="Q31" s="124">
        <v>13.544</v>
      </c>
      <c r="R31" s="124">
        <v>6.9610000000000003</v>
      </c>
      <c r="S31" s="124">
        <v>13.106999999999999</v>
      </c>
      <c r="T31" s="124">
        <v>8.1669999999999998</v>
      </c>
      <c r="U31" s="124">
        <v>7.3689999999999998</v>
      </c>
      <c r="V31" s="124">
        <v>6.6020000000000003</v>
      </c>
      <c r="W31" s="124">
        <v>5.88</v>
      </c>
      <c r="X31" s="124">
        <v>4.7839999999999998</v>
      </c>
      <c r="Y31" s="124">
        <v>3.8420000000000001</v>
      </c>
      <c r="Z31" s="124">
        <v>10.898</v>
      </c>
      <c r="AA31" s="124">
        <v>11.07</v>
      </c>
      <c r="AB31" s="124">
        <v>6.69</v>
      </c>
      <c r="AC31" s="124">
        <v>17.472000000000001</v>
      </c>
      <c r="AD31" s="124">
        <v>5.1150000000000002</v>
      </c>
      <c r="AE31" s="124">
        <v>7.5039999999999996</v>
      </c>
      <c r="AF31" s="124">
        <v>3.8490000000000002</v>
      </c>
      <c r="AG31" s="124">
        <v>5.8040000000000003</v>
      </c>
      <c r="AH31" s="125">
        <v>8.0589999999999993</v>
      </c>
      <c r="AI31" s="173">
        <v>3.9769999999999999</v>
      </c>
      <c r="AJ31" s="173">
        <v>8.4160000000000004</v>
      </c>
      <c r="AK31" s="173">
        <v>11.606</v>
      </c>
      <c r="AL31" s="173">
        <v>4.8090000000000002</v>
      </c>
      <c r="AM31" s="173">
        <v>4.1520000000000001</v>
      </c>
      <c r="AN31" s="173"/>
      <c r="AO31" s="173"/>
      <c r="AP31" s="173"/>
      <c r="AQ31" s="173"/>
      <c r="AR31" s="173"/>
      <c r="AS31" s="173"/>
      <c r="AT31" s="173"/>
      <c r="AU31" s="173"/>
      <c r="AV31" s="173"/>
      <c r="AW31" s="173"/>
      <c r="AX31" s="173"/>
      <c r="AY31" s="173"/>
    </row>
    <row r="32" spans="1:51" ht="14.45" customHeight="1" x14ac:dyDescent="0.25">
      <c r="A32" s="190">
        <v>44287</v>
      </c>
      <c r="B32" s="165"/>
      <c r="C32" s="165"/>
      <c r="D32" s="166">
        <v>23.32</v>
      </c>
      <c r="E32" s="124">
        <v>15.558999999999999</v>
      </c>
      <c r="F32" s="124">
        <v>17.617000000000001</v>
      </c>
      <c r="G32" s="124">
        <v>36.451000000000001</v>
      </c>
      <c r="H32" s="124">
        <v>37.420999999999999</v>
      </c>
      <c r="I32" s="124">
        <v>40.51</v>
      </c>
      <c r="J32" s="124">
        <v>15.066000000000001</v>
      </c>
      <c r="K32" s="124">
        <v>42.497999999999998</v>
      </c>
      <c r="L32" s="124">
        <v>17.004999999999999</v>
      </c>
      <c r="M32" s="124">
        <v>16.88</v>
      </c>
      <c r="N32" s="124">
        <v>33.232999999999997</v>
      </c>
      <c r="O32" s="124">
        <v>27.358000000000001</v>
      </c>
      <c r="P32" s="124">
        <v>23.263000000000002</v>
      </c>
      <c r="Q32" s="124">
        <v>22.030999999999999</v>
      </c>
      <c r="R32" s="124">
        <v>11.542999999999999</v>
      </c>
      <c r="S32" s="124">
        <v>25.314</v>
      </c>
      <c r="T32" s="124">
        <v>19.331</v>
      </c>
      <c r="U32" s="124">
        <v>12.698</v>
      </c>
      <c r="V32" s="124">
        <v>22.792000000000002</v>
      </c>
      <c r="W32" s="124">
        <v>24.369</v>
      </c>
      <c r="X32" s="124">
        <v>8.9169999999999998</v>
      </c>
      <c r="Y32" s="124">
        <v>8.6449999999999996</v>
      </c>
      <c r="Z32" s="124">
        <v>37.524000000000001</v>
      </c>
      <c r="AA32" s="124">
        <v>33.813000000000002</v>
      </c>
      <c r="AB32" s="124">
        <v>22.713000000000001</v>
      </c>
      <c r="AC32" s="124">
        <v>26.545999999999999</v>
      </c>
      <c r="AD32" s="124">
        <v>20.683</v>
      </c>
      <c r="AE32" s="124">
        <v>14.013</v>
      </c>
      <c r="AF32" s="124">
        <v>12.701000000000001</v>
      </c>
      <c r="AG32" s="124">
        <v>15.510999999999999</v>
      </c>
      <c r="AH32" s="125">
        <v>25.632999999999999</v>
      </c>
      <c r="AI32" s="173">
        <v>7.4740000000000002</v>
      </c>
      <c r="AJ32" s="173">
        <v>18.994</v>
      </c>
      <c r="AK32" s="173">
        <v>15.164999999999999</v>
      </c>
      <c r="AL32" s="173">
        <v>12.853999999999999</v>
      </c>
      <c r="AM32" s="173">
        <v>9.2230000000000008</v>
      </c>
      <c r="AN32" s="173"/>
      <c r="AO32" s="173"/>
      <c r="AP32" s="173"/>
      <c r="AQ32" s="173"/>
      <c r="AR32" s="173"/>
      <c r="AS32" s="173"/>
      <c r="AT32" s="173"/>
      <c r="AU32" s="173"/>
      <c r="AV32" s="173"/>
      <c r="AW32" s="173"/>
      <c r="AX32" s="173"/>
      <c r="AY32" s="173"/>
    </row>
    <row r="33" spans="1:51" ht="14.45" customHeight="1" x14ac:dyDescent="0.25">
      <c r="A33" s="190">
        <v>44317</v>
      </c>
      <c r="B33" s="165"/>
      <c r="C33" s="165"/>
      <c r="D33" s="166">
        <v>71.430000000000007</v>
      </c>
      <c r="E33" s="124">
        <v>61.192999999999998</v>
      </c>
      <c r="F33" s="124">
        <v>96.757000000000005</v>
      </c>
      <c r="G33" s="124">
        <v>102.14</v>
      </c>
      <c r="H33" s="124">
        <v>83.244</v>
      </c>
      <c r="I33" s="124">
        <v>103.244</v>
      </c>
      <c r="J33" s="124">
        <v>43.311999999999998</v>
      </c>
      <c r="K33" s="124">
        <v>69.477999999999994</v>
      </c>
      <c r="L33" s="124">
        <v>56.415999999999997</v>
      </c>
      <c r="M33" s="124">
        <v>59.779000000000003</v>
      </c>
      <c r="N33" s="124">
        <v>84.438999999999993</v>
      </c>
      <c r="O33" s="124">
        <v>90.632000000000005</v>
      </c>
      <c r="P33" s="124">
        <v>74.763999999999996</v>
      </c>
      <c r="Q33" s="124">
        <v>60.064999999999998</v>
      </c>
      <c r="R33" s="124">
        <v>57.143999999999998</v>
      </c>
      <c r="S33" s="124">
        <v>94.135999999999996</v>
      </c>
      <c r="T33" s="124">
        <v>69.692999999999998</v>
      </c>
      <c r="U33" s="124">
        <v>63.582000000000001</v>
      </c>
      <c r="V33" s="124">
        <v>58.451000000000001</v>
      </c>
      <c r="W33" s="124">
        <v>111.539</v>
      </c>
      <c r="X33" s="124">
        <v>17.193000000000001</v>
      </c>
      <c r="Y33" s="124">
        <v>47.075000000000003</v>
      </c>
      <c r="Z33" s="124">
        <v>89.265000000000001</v>
      </c>
      <c r="AA33" s="124">
        <v>108.629</v>
      </c>
      <c r="AB33" s="124">
        <v>56.959000000000003</v>
      </c>
      <c r="AC33" s="124">
        <v>76.858999999999995</v>
      </c>
      <c r="AD33" s="124">
        <v>80.073999999999998</v>
      </c>
      <c r="AE33" s="124">
        <v>89.343999999999994</v>
      </c>
      <c r="AF33" s="124">
        <v>36.305</v>
      </c>
      <c r="AG33" s="124">
        <v>48.046999999999997</v>
      </c>
      <c r="AH33" s="125">
        <v>55.295000000000002</v>
      </c>
      <c r="AI33" s="173">
        <v>20.899000000000001</v>
      </c>
      <c r="AJ33" s="173">
        <v>55.951000000000001</v>
      </c>
      <c r="AK33" s="173">
        <v>47.741999999999997</v>
      </c>
      <c r="AL33" s="173">
        <v>41.39</v>
      </c>
      <c r="AM33" s="173">
        <v>55.009</v>
      </c>
      <c r="AN33" s="173"/>
      <c r="AO33" s="173"/>
      <c r="AP33" s="173"/>
      <c r="AQ33" s="173"/>
      <c r="AR33" s="173"/>
      <c r="AS33" s="173"/>
      <c r="AT33" s="173"/>
      <c r="AU33" s="173"/>
      <c r="AV33" s="173"/>
      <c r="AW33" s="173"/>
      <c r="AX33" s="173"/>
      <c r="AY33" s="173"/>
    </row>
    <row r="34" spans="1:51" ht="14.45" customHeight="1" x14ac:dyDescent="0.25">
      <c r="A34" s="190">
        <v>44348</v>
      </c>
      <c r="B34" s="163"/>
      <c r="C34" s="163"/>
      <c r="D34" s="166">
        <v>70.349999999999994</v>
      </c>
      <c r="E34" s="124">
        <v>128.398</v>
      </c>
      <c r="F34" s="124">
        <v>109.395</v>
      </c>
      <c r="G34" s="124">
        <v>153.96799999999999</v>
      </c>
      <c r="H34" s="124">
        <v>130.84800000000001</v>
      </c>
      <c r="I34" s="124">
        <v>126.175</v>
      </c>
      <c r="J34" s="124">
        <v>78.260999999999996</v>
      </c>
      <c r="K34" s="124">
        <v>53.073</v>
      </c>
      <c r="L34" s="124">
        <v>67.625</v>
      </c>
      <c r="M34" s="124">
        <v>92.902000000000001</v>
      </c>
      <c r="N34" s="124">
        <v>54.476999999999997</v>
      </c>
      <c r="O34" s="124">
        <v>122.071</v>
      </c>
      <c r="P34" s="124">
        <v>65.165999999999997</v>
      </c>
      <c r="Q34" s="124">
        <v>133.72800000000001</v>
      </c>
      <c r="R34" s="124">
        <v>28.651</v>
      </c>
      <c r="S34" s="124">
        <v>137.06100000000001</v>
      </c>
      <c r="T34" s="124">
        <v>61.088999999999999</v>
      </c>
      <c r="U34" s="124">
        <v>111.386</v>
      </c>
      <c r="V34" s="124">
        <v>29.768000000000001</v>
      </c>
      <c r="W34" s="124">
        <v>60.069000000000003</v>
      </c>
      <c r="X34" s="124">
        <v>9.09</v>
      </c>
      <c r="Y34" s="124">
        <v>38.366999999999997</v>
      </c>
      <c r="Z34" s="124">
        <v>47.72</v>
      </c>
      <c r="AA34" s="124">
        <v>128.708</v>
      </c>
      <c r="AB34" s="124">
        <v>30.265000000000001</v>
      </c>
      <c r="AC34" s="124">
        <v>49.685000000000002</v>
      </c>
      <c r="AD34" s="124">
        <v>103.779</v>
      </c>
      <c r="AE34" s="124">
        <v>48.005000000000003</v>
      </c>
      <c r="AF34" s="124">
        <v>61.206000000000003</v>
      </c>
      <c r="AG34" s="124">
        <v>91.872</v>
      </c>
      <c r="AH34" s="125">
        <v>29.407</v>
      </c>
      <c r="AI34" s="173">
        <v>28.9</v>
      </c>
      <c r="AJ34" s="173">
        <v>72.813000000000002</v>
      </c>
      <c r="AK34" s="173">
        <v>87.412000000000006</v>
      </c>
      <c r="AL34" s="173">
        <v>48.731000000000002</v>
      </c>
      <c r="AM34" s="173">
        <v>90.334000000000003</v>
      </c>
      <c r="AN34" s="173"/>
      <c r="AO34" s="173"/>
      <c r="AP34" s="173"/>
      <c r="AQ34" s="173"/>
      <c r="AR34" s="173"/>
      <c r="AS34" s="173"/>
      <c r="AT34" s="173"/>
      <c r="AU34" s="173"/>
      <c r="AV34" s="173"/>
      <c r="AW34" s="173"/>
      <c r="AX34" s="173"/>
      <c r="AY34" s="173"/>
    </row>
    <row r="35" spans="1:51" ht="14.45" customHeight="1" x14ac:dyDescent="0.25">
      <c r="A35" s="190">
        <v>44378</v>
      </c>
      <c r="B35" s="163"/>
      <c r="C35" s="163"/>
      <c r="D35" s="166">
        <v>29.01</v>
      </c>
      <c r="E35" s="124">
        <v>66.608000000000004</v>
      </c>
      <c r="F35" s="124">
        <v>38.566000000000003</v>
      </c>
      <c r="G35" s="124">
        <v>42.082999999999998</v>
      </c>
      <c r="H35" s="124">
        <v>59.223999999999997</v>
      </c>
      <c r="I35" s="124">
        <v>36.192999999999998</v>
      </c>
      <c r="J35" s="124">
        <v>27.448</v>
      </c>
      <c r="K35" s="124">
        <v>19.698</v>
      </c>
      <c r="L35" s="124">
        <v>32.622</v>
      </c>
      <c r="M35" s="124">
        <v>34.539000000000001</v>
      </c>
      <c r="N35" s="124">
        <v>23.83</v>
      </c>
      <c r="O35" s="124">
        <v>38.045999999999999</v>
      </c>
      <c r="P35" s="124">
        <v>18.991</v>
      </c>
      <c r="Q35" s="124">
        <v>79.953000000000003</v>
      </c>
      <c r="R35" s="124">
        <v>11.648999999999999</v>
      </c>
      <c r="S35" s="124">
        <v>35.301000000000002</v>
      </c>
      <c r="T35" s="124">
        <v>27.5</v>
      </c>
      <c r="U35" s="124">
        <v>61.363</v>
      </c>
      <c r="V35" s="124">
        <v>11.379</v>
      </c>
      <c r="W35" s="124">
        <v>18.263000000000002</v>
      </c>
      <c r="X35" s="124">
        <v>4.8259999999999996</v>
      </c>
      <c r="Y35" s="124">
        <v>13.19</v>
      </c>
      <c r="Z35" s="124">
        <v>16.382000000000001</v>
      </c>
      <c r="AA35" s="124">
        <v>43.438000000000002</v>
      </c>
      <c r="AB35" s="124">
        <v>16.722000000000001</v>
      </c>
      <c r="AC35" s="124">
        <v>19.405000000000001</v>
      </c>
      <c r="AD35" s="124">
        <v>31.57</v>
      </c>
      <c r="AE35" s="124">
        <v>16.276</v>
      </c>
      <c r="AF35" s="124">
        <v>17.344999999999999</v>
      </c>
      <c r="AG35" s="124">
        <v>27.402999999999999</v>
      </c>
      <c r="AH35" s="125">
        <v>12.683999999999999</v>
      </c>
      <c r="AI35" s="173">
        <v>10.214</v>
      </c>
      <c r="AJ35" s="173">
        <v>20.219000000000001</v>
      </c>
      <c r="AK35" s="173">
        <v>29.256</v>
      </c>
      <c r="AL35" s="173">
        <v>25.655999999999999</v>
      </c>
      <c r="AM35" s="173">
        <v>39.048999999999999</v>
      </c>
      <c r="AN35" s="173"/>
      <c r="AO35" s="173"/>
      <c r="AP35" s="173"/>
      <c r="AQ35" s="173"/>
      <c r="AR35" s="173"/>
      <c r="AS35" s="173"/>
      <c r="AT35" s="173"/>
      <c r="AU35" s="173"/>
      <c r="AV35" s="173"/>
      <c r="AW35" s="173"/>
      <c r="AX35" s="173"/>
      <c r="AY35" s="173"/>
    </row>
    <row r="36" spans="1:51" ht="15" x14ac:dyDescent="0.25">
      <c r="A36" s="190">
        <v>44409</v>
      </c>
      <c r="B36" s="163"/>
      <c r="C36" s="163"/>
      <c r="D36" s="164">
        <v>19.8</v>
      </c>
      <c r="E36" s="124">
        <v>25.545999999999999</v>
      </c>
      <c r="F36" s="124">
        <v>27.707000000000001</v>
      </c>
      <c r="G36" s="124">
        <v>17.074000000000002</v>
      </c>
      <c r="H36" s="124">
        <v>23.931000000000001</v>
      </c>
      <c r="I36" s="124">
        <v>20.8</v>
      </c>
      <c r="J36" s="124">
        <v>33.301000000000002</v>
      </c>
      <c r="K36" s="124">
        <v>17.908000000000001</v>
      </c>
      <c r="L36" s="124">
        <v>23.35</v>
      </c>
      <c r="M36" s="124">
        <v>18.192</v>
      </c>
      <c r="N36" s="124">
        <v>19.157</v>
      </c>
      <c r="O36" s="124">
        <v>19.786000000000001</v>
      </c>
      <c r="P36" s="124">
        <v>13.433</v>
      </c>
      <c r="Q36" s="124">
        <v>27.076000000000001</v>
      </c>
      <c r="R36" s="124">
        <v>9.26</v>
      </c>
      <c r="S36" s="124">
        <v>26.728999999999999</v>
      </c>
      <c r="T36" s="124">
        <v>15.311999999999999</v>
      </c>
      <c r="U36" s="124">
        <v>50.936</v>
      </c>
      <c r="V36" s="124">
        <v>10.055</v>
      </c>
      <c r="W36" s="124">
        <v>23.707000000000001</v>
      </c>
      <c r="X36" s="124">
        <v>3.7730000000000001</v>
      </c>
      <c r="Y36" s="124">
        <v>10.396000000000001</v>
      </c>
      <c r="Z36" s="124">
        <v>10.132</v>
      </c>
      <c r="AA36" s="124">
        <v>22.751000000000001</v>
      </c>
      <c r="AB36" s="124">
        <v>13.555</v>
      </c>
      <c r="AC36" s="124">
        <v>26.655999999999999</v>
      </c>
      <c r="AD36" s="124">
        <v>15.132999999999999</v>
      </c>
      <c r="AE36" s="125">
        <v>9.6880000000000006</v>
      </c>
      <c r="AF36" s="124">
        <v>14.332000000000001</v>
      </c>
      <c r="AG36" s="124">
        <v>13.215</v>
      </c>
      <c r="AH36" s="124">
        <v>7.8330000000000002</v>
      </c>
      <c r="AI36" s="173">
        <v>10.317</v>
      </c>
      <c r="AJ36" s="173">
        <v>15.016999999999999</v>
      </c>
      <c r="AK36" s="173">
        <v>13.227</v>
      </c>
      <c r="AL36" s="173">
        <v>15.654999999999999</v>
      </c>
      <c r="AM36" s="173">
        <v>31.998999999999999</v>
      </c>
      <c r="AN36" s="173"/>
      <c r="AO36" s="173"/>
      <c r="AP36" s="173"/>
      <c r="AQ36" s="173"/>
      <c r="AR36" s="173"/>
      <c r="AS36" s="173"/>
      <c r="AT36" s="173"/>
      <c r="AU36" s="173"/>
      <c r="AV36" s="173"/>
      <c r="AW36" s="173"/>
      <c r="AX36" s="173"/>
      <c r="AY36" s="173"/>
    </row>
    <row r="37" spans="1:51" ht="15" x14ac:dyDescent="0.25">
      <c r="A37" s="190">
        <v>44440</v>
      </c>
      <c r="B37" s="164"/>
      <c r="C37" s="164"/>
      <c r="D37" s="164">
        <v>17.47</v>
      </c>
      <c r="E37" s="124">
        <v>12.885999999999999</v>
      </c>
      <c r="F37" s="124">
        <v>20.41</v>
      </c>
      <c r="G37" s="124">
        <v>19.571999999999999</v>
      </c>
      <c r="H37" s="124">
        <v>24.363</v>
      </c>
      <c r="I37" s="124">
        <v>12.705</v>
      </c>
      <c r="J37" s="124">
        <v>22.591999999999999</v>
      </c>
      <c r="K37" s="124">
        <v>10.076000000000001</v>
      </c>
      <c r="L37" s="124">
        <v>17.846</v>
      </c>
      <c r="M37" s="124">
        <v>32.999000000000002</v>
      </c>
      <c r="N37" s="124">
        <v>15.242000000000001</v>
      </c>
      <c r="O37" s="124">
        <v>17.635999999999999</v>
      </c>
      <c r="P37" s="124">
        <v>14.965999999999999</v>
      </c>
      <c r="Q37" s="124">
        <v>16.620999999999999</v>
      </c>
      <c r="R37" s="124">
        <v>8.9169999999999998</v>
      </c>
      <c r="S37" s="124">
        <v>33.584000000000003</v>
      </c>
      <c r="T37" s="124">
        <v>12.78</v>
      </c>
      <c r="U37" s="124">
        <v>32.594999999999999</v>
      </c>
      <c r="V37" s="124">
        <v>7.8410000000000002</v>
      </c>
      <c r="W37" s="124">
        <v>11.157999999999999</v>
      </c>
      <c r="X37" s="124">
        <v>7.6079999999999997</v>
      </c>
      <c r="Y37" s="124">
        <v>14.372999999999999</v>
      </c>
      <c r="Z37" s="124">
        <v>14.217000000000001</v>
      </c>
      <c r="AA37" s="124">
        <v>17.015999999999998</v>
      </c>
      <c r="AB37" s="124">
        <v>12.903</v>
      </c>
      <c r="AC37" s="124">
        <v>16.881</v>
      </c>
      <c r="AD37" s="124">
        <v>15.374000000000001</v>
      </c>
      <c r="AE37" s="125">
        <v>8.7919999999999998</v>
      </c>
      <c r="AF37" s="124">
        <v>10.034000000000001</v>
      </c>
      <c r="AG37" s="124">
        <v>10.176</v>
      </c>
      <c r="AH37" s="124">
        <v>6.1559999999999997</v>
      </c>
      <c r="AI37" s="173">
        <v>24.248000000000001</v>
      </c>
      <c r="AJ37" s="173">
        <v>14.673</v>
      </c>
      <c r="AK37" s="173">
        <v>10.571999999999999</v>
      </c>
      <c r="AL37" s="173">
        <v>8.4710000000000001</v>
      </c>
      <c r="AM37" s="173">
        <v>32.325000000000003</v>
      </c>
      <c r="AN37" s="173"/>
      <c r="AO37" s="173"/>
      <c r="AP37" s="173"/>
      <c r="AQ37" s="173"/>
      <c r="AR37" s="173"/>
      <c r="AS37" s="173"/>
      <c r="AT37" s="173"/>
      <c r="AU37" s="173"/>
      <c r="AV37" s="173"/>
      <c r="AW37" s="173"/>
      <c r="AX37" s="173"/>
      <c r="AY37" s="173"/>
    </row>
    <row r="38" spans="1:51" ht="15" x14ac:dyDescent="0.25">
      <c r="A38" s="190">
        <v>44470</v>
      </c>
      <c r="B38" s="164"/>
      <c r="C38" s="164"/>
      <c r="D38" s="164">
        <v>15.64</v>
      </c>
      <c r="E38" s="124">
        <v>17.164999999999999</v>
      </c>
      <c r="F38" s="124">
        <v>15.21</v>
      </c>
      <c r="G38" s="124">
        <v>21.885999999999999</v>
      </c>
      <c r="H38" s="124">
        <v>25.794</v>
      </c>
      <c r="I38" s="124">
        <v>10.672000000000001</v>
      </c>
      <c r="J38" s="124">
        <v>17.106000000000002</v>
      </c>
      <c r="K38" s="124">
        <v>11.409000000000001</v>
      </c>
      <c r="L38" s="124">
        <v>18.643000000000001</v>
      </c>
      <c r="M38" s="124">
        <v>12.582000000000001</v>
      </c>
      <c r="N38" s="124">
        <v>9.2859999999999996</v>
      </c>
      <c r="O38" s="124">
        <v>11.374000000000001</v>
      </c>
      <c r="P38" s="124">
        <v>9.6189999999999998</v>
      </c>
      <c r="Q38" s="124">
        <v>11.72</v>
      </c>
      <c r="R38" s="124">
        <v>9.6609999999999996</v>
      </c>
      <c r="S38" s="124">
        <v>23.103000000000002</v>
      </c>
      <c r="T38" s="124">
        <v>9.8960000000000008</v>
      </c>
      <c r="U38" s="124">
        <v>13.471</v>
      </c>
      <c r="V38" s="124">
        <v>7.8949999999999996</v>
      </c>
      <c r="W38" s="124">
        <v>8.3800000000000008</v>
      </c>
      <c r="X38" s="124">
        <v>5.5739999999999998</v>
      </c>
      <c r="Y38" s="124">
        <v>8.65</v>
      </c>
      <c r="Z38" s="124">
        <v>13.420999999999999</v>
      </c>
      <c r="AA38" s="124">
        <v>23.02</v>
      </c>
      <c r="AB38" s="124">
        <v>37.26</v>
      </c>
      <c r="AC38" s="124">
        <v>13.221</v>
      </c>
      <c r="AD38" s="124">
        <v>10.760999999999999</v>
      </c>
      <c r="AE38" s="125">
        <v>8.3160000000000007</v>
      </c>
      <c r="AF38" s="124">
        <v>11.112</v>
      </c>
      <c r="AG38" s="124">
        <v>12.318</v>
      </c>
      <c r="AH38" s="124">
        <v>5.3440000000000003</v>
      </c>
      <c r="AI38" s="173">
        <v>13.975</v>
      </c>
      <c r="AJ38" s="173">
        <v>19.957999999999998</v>
      </c>
      <c r="AK38" s="173">
        <v>7.5629999999999997</v>
      </c>
      <c r="AL38" s="173">
        <v>16.388999999999999</v>
      </c>
      <c r="AM38" s="173">
        <v>18.93</v>
      </c>
      <c r="AN38" s="173"/>
      <c r="AO38" s="173"/>
      <c r="AP38" s="173"/>
      <c r="AQ38" s="173"/>
      <c r="AR38" s="173"/>
      <c r="AS38" s="173"/>
      <c r="AT38" s="173"/>
      <c r="AU38" s="173"/>
      <c r="AV38" s="173"/>
      <c r="AW38" s="173"/>
      <c r="AX38" s="173"/>
      <c r="AY38" s="173"/>
    </row>
    <row r="39" spans="1:51" ht="15" x14ac:dyDescent="0.25">
      <c r="A39" s="190">
        <v>44501</v>
      </c>
      <c r="B39" s="164"/>
      <c r="C39" s="164"/>
      <c r="D39" s="164">
        <v>8.7799999999999994</v>
      </c>
      <c r="E39" s="124">
        <v>8.9740000000000002</v>
      </c>
      <c r="F39" s="124">
        <v>9.5909999999999993</v>
      </c>
      <c r="G39" s="124">
        <v>12.259</v>
      </c>
      <c r="H39" s="124">
        <v>15.157</v>
      </c>
      <c r="I39" s="124">
        <v>10.031000000000001</v>
      </c>
      <c r="J39" s="124">
        <v>10.038</v>
      </c>
      <c r="K39" s="124">
        <v>6.9720000000000004</v>
      </c>
      <c r="L39" s="124">
        <v>11.545</v>
      </c>
      <c r="M39" s="124">
        <v>8.2959999999999994</v>
      </c>
      <c r="N39" s="124">
        <v>7.3630000000000004</v>
      </c>
      <c r="O39" s="124">
        <v>8.4049999999999994</v>
      </c>
      <c r="P39" s="124">
        <v>7.5389999999999997</v>
      </c>
      <c r="Q39" s="124">
        <v>8.4809999999999999</v>
      </c>
      <c r="R39" s="124">
        <v>6.02</v>
      </c>
      <c r="S39" s="124">
        <v>11.225</v>
      </c>
      <c r="T39" s="124">
        <v>8.9440000000000008</v>
      </c>
      <c r="U39" s="124">
        <v>8.9719999999999995</v>
      </c>
      <c r="V39" s="124">
        <v>6.34</v>
      </c>
      <c r="W39" s="124">
        <v>6.931</v>
      </c>
      <c r="X39" s="124">
        <v>3.5550000000000002</v>
      </c>
      <c r="Y39" s="124">
        <v>5.8090000000000002</v>
      </c>
      <c r="Z39" s="124">
        <v>9.452</v>
      </c>
      <c r="AA39" s="124">
        <v>12.913</v>
      </c>
      <c r="AB39" s="124">
        <v>14.038</v>
      </c>
      <c r="AC39" s="124">
        <v>7.65</v>
      </c>
      <c r="AD39" s="124">
        <v>8.3260000000000005</v>
      </c>
      <c r="AE39" s="125">
        <v>6.4470000000000001</v>
      </c>
      <c r="AF39" s="124">
        <v>7.4589999999999996</v>
      </c>
      <c r="AG39" s="124">
        <v>7.8220000000000001</v>
      </c>
      <c r="AH39" s="124">
        <v>4.46</v>
      </c>
      <c r="AI39" s="173">
        <v>6.8019999999999996</v>
      </c>
      <c r="AJ39" s="173">
        <v>10.243</v>
      </c>
      <c r="AK39" s="173">
        <v>6.6559999999999997</v>
      </c>
      <c r="AL39" s="173">
        <v>8.08</v>
      </c>
      <c r="AM39" s="173">
        <v>10.391</v>
      </c>
      <c r="AN39" s="173"/>
      <c r="AO39" s="173"/>
      <c r="AP39" s="173"/>
      <c r="AQ39" s="173"/>
      <c r="AR39" s="173"/>
      <c r="AS39" s="173"/>
      <c r="AT39" s="173"/>
      <c r="AU39" s="173"/>
      <c r="AV39" s="173"/>
      <c r="AW39" s="173"/>
      <c r="AX39" s="173"/>
      <c r="AY39" s="173"/>
    </row>
    <row r="40" spans="1:51" ht="15" x14ac:dyDescent="0.25">
      <c r="A40" s="190">
        <v>44531</v>
      </c>
      <c r="B40" s="164"/>
      <c r="C40" s="164"/>
      <c r="D40" s="164">
        <v>6.34</v>
      </c>
      <c r="E40" s="124">
        <v>7.5149999999999997</v>
      </c>
      <c r="F40" s="124">
        <v>7.9080000000000004</v>
      </c>
      <c r="G40" s="124">
        <v>8.6150000000000002</v>
      </c>
      <c r="H40" s="124">
        <v>10.417</v>
      </c>
      <c r="I40" s="124">
        <v>7.5709999999999997</v>
      </c>
      <c r="J40" s="124">
        <v>7.1</v>
      </c>
      <c r="K40" s="124">
        <v>5.7510000000000003</v>
      </c>
      <c r="L40" s="124">
        <v>7.7569999999999997</v>
      </c>
      <c r="M40" s="124">
        <v>6.9050000000000002</v>
      </c>
      <c r="N40" s="124">
        <v>6.1559999999999997</v>
      </c>
      <c r="O40" s="124">
        <v>7.109</v>
      </c>
      <c r="P40" s="124">
        <v>5.992</v>
      </c>
      <c r="Q40" s="124">
        <v>7.415</v>
      </c>
      <c r="R40" s="124">
        <v>5.0030000000000001</v>
      </c>
      <c r="S40" s="124">
        <v>8.3559999999999999</v>
      </c>
      <c r="T40" s="124">
        <v>7.2789999999999999</v>
      </c>
      <c r="U40" s="124">
        <v>7.665</v>
      </c>
      <c r="V40" s="124">
        <v>4.8390000000000004</v>
      </c>
      <c r="W40" s="124">
        <v>6.0389999999999997</v>
      </c>
      <c r="X40" s="124">
        <v>2.8450000000000002</v>
      </c>
      <c r="Y40" s="124">
        <v>4.8689999999999998</v>
      </c>
      <c r="Z40" s="124">
        <v>6.6429999999999998</v>
      </c>
      <c r="AA40" s="124">
        <v>8.4949999999999992</v>
      </c>
      <c r="AB40" s="124">
        <v>7.9720000000000004</v>
      </c>
      <c r="AC40" s="124">
        <v>6.47</v>
      </c>
      <c r="AD40" s="124">
        <v>6.7370000000000001</v>
      </c>
      <c r="AE40" s="125">
        <v>5.1980000000000004</v>
      </c>
      <c r="AF40" s="124">
        <v>5.4610000000000003</v>
      </c>
      <c r="AG40" s="124">
        <v>6.2750000000000004</v>
      </c>
      <c r="AH40" s="124">
        <v>4.0350000000000001</v>
      </c>
      <c r="AI40" s="173">
        <v>5.0759999999999996</v>
      </c>
      <c r="AJ40" s="173">
        <v>6.915</v>
      </c>
      <c r="AK40" s="173">
        <v>5.83</v>
      </c>
      <c r="AL40" s="173">
        <v>5.5919999999999996</v>
      </c>
      <c r="AM40" s="173">
        <v>7.8540000000000001</v>
      </c>
      <c r="AN40" s="173"/>
      <c r="AO40" s="173"/>
      <c r="AP40" s="173"/>
      <c r="AQ40" s="173"/>
      <c r="AR40" s="173"/>
      <c r="AS40" s="173"/>
      <c r="AT40" s="173"/>
      <c r="AU40" s="173"/>
      <c r="AV40" s="173"/>
      <c r="AW40" s="173"/>
      <c r="AX40" s="173"/>
      <c r="AY40" s="173"/>
    </row>
    <row r="41" spans="1:51" ht="15" x14ac:dyDescent="0.25">
      <c r="A41" s="190">
        <v>44562</v>
      </c>
      <c r="B41" s="164"/>
      <c r="C41" s="164"/>
      <c r="D41" s="164">
        <v>5.39</v>
      </c>
      <c r="E41" s="124">
        <v>6.4039999999999999</v>
      </c>
      <c r="F41" s="124">
        <v>6.758</v>
      </c>
      <c r="G41" s="124">
        <v>7.1449999999999996</v>
      </c>
      <c r="H41" s="124">
        <v>7.5990000000000002</v>
      </c>
      <c r="I41" s="124">
        <v>6.1790000000000003</v>
      </c>
      <c r="J41" s="124">
        <v>5.7679999999999998</v>
      </c>
      <c r="K41" s="124">
        <v>4.8730000000000002</v>
      </c>
      <c r="L41" s="124">
        <v>5.9420000000000002</v>
      </c>
      <c r="M41" s="124">
        <v>5.8220000000000001</v>
      </c>
      <c r="N41" s="124">
        <v>5.2169999999999996</v>
      </c>
      <c r="O41" s="124">
        <v>6.13</v>
      </c>
      <c r="P41" s="124">
        <v>5.0860000000000003</v>
      </c>
      <c r="Q41" s="124">
        <v>6.3769999999999998</v>
      </c>
      <c r="R41" s="124">
        <v>4.0830000000000002</v>
      </c>
      <c r="S41" s="124">
        <v>6.9729999999999999</v>
      </c>
      <c r="T41" s="124">
        <v>5.5880000000000001</v>
      </c>
      <c r="U41" s="124">
        <v>6.57</v>
      </c>
      <c r="V41" s="124">
        <v>4.07</v>
      </c>
      <c r="W41" s="124">
        <v>5.1859999999999999</v>
      </c>
      <c r="X41" s="124">
        <v>2.415</v>
      </c>
      <c r="Y41" s="124">
        <v>3.9689999999999999</v>
      </c>
      <c r="Z41" s="124">
        <v>6.1929999999999996</v>
      </c>
      <c r="AA41" s="124">
        <v>6.8949999999999996</v>
      </c>
      <c r="AB41" s="124">
        <v>6.0960000000000001</v>
      </c>
      <c r="AC41" s="124">
        <v>5.2469999999999999</v>
      </c>
      <c r="AD41" s="124">
        <v>5.7140000000000004</v>
      </c>
      <c r="AE41" s="125">
        <v>4.3959999999999999</v>
      </c>
      <c r="AF41" s="124">
        <v>4.532</v>
      </c>
      <c r="AG41" s="124">
        <v>5.2789999999999999</v>
      </c>
      <c r="AH41" s="124">
        <v>3.4630000000000001</v>
      </c>
      <c r="AI41" s="173">
        <v>4.1740000000000004</v>
      </c>
      <c r="AJ41" s="173">
        <v>5.6639999999999997</v>
      </c>
      <c r="AK41" s="173">
        <v>5.0940000000000003</v>
      </c>
      <c r="AL41" s="173">
        <v>4.492</v>
      </c>
      <c r="AM41" s="173">
        <v>6.5129999999999999</v>
      </c>
      <c r="AN41" s="173"/>
      <c r="AO41" s="173"/>
      <c r="AP41" s="173"/>
      <c r="AQ41" s="173"/>
      <c r="AR41" s="173"/>
      <c r="AS41" s="173"/>
      <c r="AT41" s="173"/>
      <c r="AU41" s="173"/>
      <c r="AV41" s="173"/>
      <c r="AW41" s="173"/>
      <c r="AX41" s="173"/>
      <c r="AY41" s="173"/>
    </row>
    <row r="42" spans="1:51" ht="15" x14ac:dyDescent="0.25">
      <c r="A42" s="190">
        <v>44593</v>
      </c>
      <c r="B42" s="164"/>
      <c r="C42" s="164"/>
      <c r="D42" s="164">
        <v>4.74</v>
      </c>
      <c r="E42" s="124">
        <v>5.0599999999999996</v>
      </c>
      <c r="F42" s="124">
        <v>5.2409999999999997</v>
      </c>
      <c r="G42" s="124">
        <v>6.4820000000000002</v>
      </c>
      <c r="H42" s="124">
        <v>8.4789999999999992</v>
      </c>
      <c r="I42" s="124">
        <v>4.8540000000000001</v>
      </c>
      <c r="J42" s="124">
        <v>4.5140000000000002</v>
      </c>
      <c r="K42" s="124">
        <v>3.8239999999999998</v>
      </c>
      <c r="L42" s="124">
        <v>4.7930000000000001</v>
      </c>
      <c r="M42" s="124">
        <v>4.6829999999999998</v>
      </c>
      <c r="N42" s="124">
        <v>4.08</v>
      </c>
      <c r="O42" s="124">
        <v>4.8550000000000004</v>
      </c>
      <c r="P42" s="124">
        <v>4.7930000000000001</v>
      </c>
      <c r="Q42" s="124">
        <v>6.1580000000000004</v>
      </c>
      <c r="R42" s="124">
        <v>3.173</v>
      </c>
      <c r="S42" s="124">
        <v>5.4889999999999999</v>
      </c>
      <c r="T42" s="124">
        <v>4.9169999999999998</v>
      </c>
      <c r="U42" s="124">
        <v>5.4290000000000003</v>
      </c>
      <c r="V42" s="124">
        <v>3.2130000000000001</v>
      </c>
      <c r="W42" s="124">
        <v>4.1070000000000002</v>
      </c>
      <c r="X42" s="124">
        <v>2.222</v>
      </c>
      <c r="Y42" s="124">
        <v>3.1579999999999999</v>
      </c>
      <c r="Z42" s="124">
        <v>5.226</v>
      </c>
      <c r="AA42" s="124">
        <v>5.4640000000000004</v>
      </c>
      <c r="AB42" s="124">
        <v>5.0839999999999996</v>
      </c>
      <c r="AC42" s="124">
        <v>4.0590000000000002</v>
      </c>
      <c r="AD42" s="124">
        <v>4.7439999999999998</v>
      </c>
      <c r="AE42" s="125">
        <v>3.4289999999999998</v>
      </c>
      <c r="AF42" s="124">
        <v>3.5960000000000001</v>
      </c>
      <c r="AG42" s="124">
        <v>4.0209999999999999</v>
      </c>
      <c r="AH42" s="124">
        <v>2.86</v>
      </c>
      <c r="AI42" s="173">
        <v>3.7240000000000002</v>
      </c>
      <c r="AJ42" s="173">
        <v>5.726</v>
      </c>
      <c r="AK42" s="173">
        <v>4.1139999999999999</v>
      </c>
      <c r="AL42" s="173">
        <v>3.4710000000000001</v>
      </c>
      <c r="AM42" s="173">
        <v>5.1150000000000002</v>
      </c>
      <c r="AN42" s="173"/>
      <c r="AO42" s="173"/>
      <c r="AP42" s="173"/>
      <c r="AQ42" s="173"/>
      <c r="AR42" s="173"/>
      <c r="AS42" s="173"/>
      <c r="AT42" s="173"/>
      <c r="AU42" s="173"/>
      <c r="AV42" s="173"/>
      <c r="AW42" s="173"/>
      <c r="AX42" s="173"/>
      <c r="AY42" s="173"/>
    </row>
    <row r="43" spans="1:51" ht="15" x14ac:dyDescent="0.25">
      <c r="A43" s="190">
        <v>44621</v>
      </c>
      <c r="B43" s="164"/>
      <c r="C43" s="164"/>
      <c r="D43" s="164">
        <v>8.6</v>
      </c>
      <c r="E43" s="124">
        <v>6.4379999999999997</v>
      </c>
      <c r="F43" s="124">
        <v>14.331</v>
      </c>
      <c r="G43" s="124">
        <v>14.993</v>
      </c>
      <c r="H43" s="124">
        <v>12.247999999999999</v>
      </c>
      <c r="I43" s="124">
        <v>6.1870000000000003</v>
      </c>
      <c r="J43" s="124">
        <v>11.448</v>
      </c>
      <c r="K43" s="124">
        <v>5.7169999999999996</v>
      </c>
      <c r="L43" s="124">
        <v>5.1360000000000001</v>
      </c>
      <c r="M43" s="124">
        <v>6.3639999999999999</v>
      </c>
      <c r="N43" s="124">
        <v>6.7830000000000004</v>
      </c>
      <c r="O43" s="124">
        <v>7.702</v>
      </c>
      <c r="P43" s="124">
        <v>13.561999999999999</v>
      </c>
      <c r="Q43" s="124">
        <v>6.9870000000000001</v>
      </c>
      <c r="R43" s="124">
        <v>13.266</v>
      </c>
      <c r="S43" s="124">
        <v>8.1639999999999997</v>
      </c>
      <c r="T43" s="124">
        <v>7.4249999999999998</v>
      </c>
      <c r="U43" s="124">
        <v>6.6470000000000002</v>
      </c>
      <c r="V43" s="124">
        <v>5.9909999999999997</v>
      </c>
      <c r="W43" s="124">
        <v>4.7789999999999999</v>
      </c>
      <c r="X43" s="124">
        <v>3.85</v>
      </c>
      <c r="Y43" s="124">
        <v>10.929</v>
      </c>
      <c r="Z43" s="124">
        <v>11.099</v>
      </c>
      <c r="AA43" s="124">
        <v>6.6989999999999998</v>
      </c>
      <c r="AB43" s="124">
        <v>17.265000000000001</v>
      </c>
      <c r="AC43" s="124">
        <v>5.1429999999999998</v>
      </c>
      <c r="AD43" s="124">
        <v>7.5439999999999996</v>
      </c>
      <c r="AE43" s="125">
        <v>3.8239999999999998</v>
      </c>
      <c r="AF43" s="124">
        <v>5.7329999999999997</v>
      </c>
      <c r="AG43" s="124">
        <v>8.0359999999999996</v>
      </c>
      <c r="AH43" s="124">
        <v>4.0110000000000001</v>
      </c>
      <c r="AI43" s="173">
        <v>8.5180000000000007</v>
      </c>
      <c r="AJ43" s="173">
        <v>11.257999999999999</v>
      </c>
      <c r="AK43" s="173">
        <v>4.907</v>
      </c>
      <c r="AL43" s="173">
        <v>4.1769999999999996</v>
      </c>
      <c r="AM43" s="173">
        <v>6.9550000000000001</v>
      </c>
      <c r="AN43" s="173"/>
      <c r="AO43" s="173"/>
      <c r="AP43" s="173"/>
      <c r="AQ43" s="173"/>
      <c r="AR43" s="173"/>
      <c r="AS43" s="173"/>
      <c r="AT43" s="173"/>
      <c r="AU43" s="173"/>
      <c r="AV43" s="173"/>
      <c r="AW43" s="173"/>
      <c r="AX43" s="173"/>
      <c r="AY43" s="173"/>
    </row>
    <row r="44" spans="1:51" ht="15" x14ac:dyDescent="0.25">
      <c r="A44" s="190">
        <v>44652</v>
      </c>
      <c r="B44" s="164"/>
      <c r="C44" s="164"/>
      <c r="D44" s="164">
        <v>23.32</v>
      </c>
      <c r="E44" s="124">
        <v>17.626999999999999</v>
      </c>
      <c r="F44" s="124">
        <v>36.524000000000001</v>
      </c>
      <c r="G44" s="124">
        <v>37.442999999999998</v>
      </c>
      <c r="H44" s="124">
        <v>37.877000000000002</v>
      </c>
      <c r="I44" s="124">
        <v>15.109</v>
      </c>
      <c r="J44" s="124">
        <v>42.637999999999998</v>
      </c>
      <c r="K44" s="124">
        <v>17.07</v>
      </c>
      <c r="L44" s="124">
        <v>16.850000000000001</v>
      </c>
      <c r="M44" s="124">
        <v>33.198999999999998</v>
      </c>
      <c r="N44" s="124">
        <v>27.465</v>
      </c>
      <c r="O44" s="124">
        <v>23.306000000000001</v>
      </c>
      <c r="P44" s="124">
        <v>21.501000000000001</v>
      </c>
      <c r="Q44" s="124">
        <v>11.566000000000001</v>
      </c>
      <c r="R44" s="124">
        <v>25.46</v>
      </c>
      <c r="S44" s="124">
        <v>19.324999999999999</v>
      </c>
      <c r="T44" s="124">
        <v>12.005000000000001</v>
      </c>
      <c r="U44" s="124">
        <v>22.85</v>
      </c>
      <c r="V44" s="124">
        <v>24.533000000000001</v>
      </c>
      <c r="W44" s="124">
        <v>8.9130000000000003</v>
      </c>
      <c r="X44" s="124">
        <v>8.57</v>
      </c>
      <c r="Y44" s="124">
        <v>37.561</v>
      </c>
      <c r="Z44" s="124">
        <v>33.847999999999999</v>
      </c>
      <c r="AA44" s="124">
        <v>22.727</v>
      </c>
      <c r="AB44" s="124">
        <v>25.234999999999999</v>
      </c>
      <c r="AC44" s="124">
        <v>20.742000000000001</v>
      </c>
      <c r="AD44" s="124">
        <v>14.052</v>
      </c>
      <c r="AE44" s="125">
        <v>12.663</v>
      </c>
      <c r="AF44" s="124">
        <v>15.238</v>
      </c>
      <c r="AG44" s="124">
        <v>25.614000000000001</v>
      </c>
      <c r="AH44" s="124">
        <v>7.5060000000000002</v>
      </c>
      <c r="AI44" s="173">
        <v>19.097999999999999</v>
      </c>
      <c r="AJ44" s="173">
        <v>14.973000000000001</v>
      </c>
      <c r="AK44" s="173">
        <v>12.956</v>
      </c>
      <c r="AL44" s="173">
        <v>9.25</v>
      </c>
      <c r="AM44" s="173">
        <v>14.518000000000001</v>
      </c>
      <c r="AN44" s="173"/>
      <c r="AO44" s="173"/>
      <c r="AP44" s="173"/>
      <c r="AQ44" s="173"/>
      <c r="AR44" s="173"/>
      <c r="AS44" s="173"/>
      <c r="AT44" s="173"/>
      <c r="AU44" s="173"/>
      <c r="AV44" s="173"/>
      <c r="AW44" s="173"/>
      <c r="AX44" s="173"/>
      <c r="AY44" s="173"/>
    </row>
    <row r="45" spans="1:51" ht="15" x14ac:dyDescent="0.25">
      <c r="A45" s="190">
        <v>44682</v>
      </c>
      <c r="B45" s="164"/>
      <c r="C45" s="164"/>
      <c r="D45" s="164">
        <v>71.430000000000007</v>
      </c>
      <c r="E45" s="124">
        <v>96.765000000000001</v>
      </c>
      <c r="F45" s="124">
        <v>102.193</v>
      </c>
      <c r="G45" s="124">
        <v>83.256</v>
      </c>
      <c r="H45" s="124">
        <v>104.20699999999999</v>
      </c>
      <c r="I45" s="124">
        <v>43.343000000000004</v>
      </c>
      <c r="J45" s="124">
        <v>69.569000000000003</v>
      </c>
      <c r="K45" s="124">
        <v>56.473999999999997</v>
      </c>
      <c r="L45" s="124">
        <v>57.42</v>
      </c>
      <c r="M45" s="124">
        <v>84.423000000000002</v>
      </c>
      <c r="N45" s="124">
        <v>90.713999999999999</v>
      </c>
      <c r="O45" s="124">
        <v>74.802999999999997</v>
      </c>
      <c r="P45" s="124">
        <v>59.014000000000003</v>
      </c>
      <c r="Q45" s="124">
        <v>57.167000000000002</v>
      </c>
      <c r="R45" s="124">
        <v>94.311000000000007</v>
      </c>
      <c r="S45" s="124">
        <v>69.69</v>
      </c>
      <c r="T45" s="124">
        <v>61.398000000000003</v>
      </c>
      <c r="U45" s="124">
        <v>58.488</v>
      </c>
      <c r="V45" s="124">
        <v>111.68</v>
      </c>
      <c r="W45" s="124">
        <v>17.187000000000001</v>
      </c>
      <c r="X45" s="124">
        <v>44.779000000000003</v>
      </c>
      <c r="Y45" s="124">
        <v>89.281000000000006</v>
      </c>
      <c r="Z45" s="124">
        <v>108.675</v>
      </c>
      <c r="AA45" s="124">
        <v>56.972999999999999</v>
      </c>
      <c r="AB45" s="124">
        <v>76.847999999999999</v>
      </c>
      <c r="AC45" s="124">
        <v>80.111999999999995</v>
      </c>
      <c r="AD45" s="124">
        <v>89.39</v>
      </c>
      <c r="AE45" s="125">
        <v>36.277000000000001</v>
      </c>
      <c r="AF45" s="124">
        <v>46.584000000000003</v>
      </c>
      <c r="AG45" s="124">
        <v>55.287999999999997</v>
      </c>
      <c r="AH45" s="124">
        <v>20.928999999999998</v>
      </c>
      <c r="AI45" s="173">
        <v>56.076999999999998</v>
      </c>
      <c r="AJ45" s="173">
        <v>46.292999999999999</v>
      </c>
      <c r="AK45" s="173">
        <v>41.493000000000002</v>
      </c>
      <c r="AL45" s="173">
        <v>55.055</v>
      </c>
      <c r="AM45" s="173">
        <v>58.103000000000002</v>
      </c>
      <c r="AN45" s="173"/>
      <c r="AO45" s="173"/>
      <c r="AP45" s="173"/>
      <c r="AQ45" s="173"/>
      <c r="AR45" s="173"/>
      <c r="AS45" s="173"/>
      <c r="AT45" s="173"/>
      <c r="AU45" s="173"/>
      <c r="AV45" s="173"/>
      <c r="AW45" s="173"/>
      <c r="AX45" s="173"/>
      <c r="AY45" s="173"/>
    </row>
    <row r="46" spans="1:51" ht="15" x14ac:dyDescent="0.25">
      <c r="A46" s="190">
        <v>44713</v>
      </c>
      <c r="B46" s="164"/>
      <c r="C46" s="164"/>
      <c r="D46" s="164">
        <v>70.349999999999994</v>
      </c>
      <c r="E46" s="124">
        <v>109.39700000000001</v>
      </c>
      <c r="F46" s="124">
        <v>153.99</v>
      </c>
      <c r="G46" s="124">
        <v>130.85499999999999</v>
      </c>
      <c r="H46" s="124">
        <v>125.443</v>
      </c>
      <c r="I46" s="124">
        <v>78.284999999999997</v>
      </c>
      <c r="J46" s="124">
        <v>53.116999999999997</v>
      </c>
      <c r="K46" s="124">
        <v>67.653999999999996</v>
      </c>
      <c r="L46" s="124">
        <v>94.054000000000002</v>
      </c>
      <c r="M46" s="124">
        <v>54.472000000000001</v>
      </c>
      <c r="N46" s="124">
        <v>122.10899999999999</v>
      </c>
      <c r="O46" s="124">
        <v>65.183999999999997</v>
      </c>
      <c r="P46" s="124">
        <v>131.90700000000001</v>
      </c>
      <c r="Q46" s="124">
        <v>28.664000000000001</v>
      </c>
      <c r="R46" s="124">
        <v>137.15600000000001</v>
      </c>
      <c r="S46" s="124">
        <v>61.088000000000001</v>
      </c>
      <c r="T46" s="124">
        <v>111.65300000000001</v>
      </c>
      <c r="U46" s="124">
        <v>29.786000000000001</v>
      </c>
      <c r="V46" s="124">
        <v>60.106999999999999</v>
      </c>
      <c r="W46" s="124">
        <v>9.0860000000000003</v>
      </c>
      <c r="X46" s="124">
        <v>40.607999999999997</v>
      </c>
      <c r="Y46" s="124">
        <v>47.725999999999999</v>
      </c>
      <c r="Z46" s="124">
        <v>128.72900000000001</v>
      </c>
      <c r="AA46" s="124">
        <v>30.274999999999999</v>
      </c>
      <c r="AB46" s="124">
        <v>50.703000000000003</v>
      </c>
      <c r="AC46" s="124">
        <v>103.79300000000001</v>
      </c>
      <c r="AD46" s="124">
        <v>48.024000000000001</v>
      </c>
      <c r="AE46" s="125">
        <v>61.183999999999997</v>
      </c>
      <c r="AF46" s="124">
        <v>92.358999999999995</v>
      </c>
      <c r="AG46" s="124">
        <v>29.4</v>
      </c>
      <c r="AH46" s="124">
        <v>28.922999999999998</v>
      </c>
      <c r="AI46" s="173">
        <v>72.912000000000006</v>
      </c>
      <c r="AJ46" s="173">
        <v>88.087000000000003</v>
      </c>
      <c r="AK46" s="173">
        <v>48.798999999999999</v>
      </c>
      <c r="AL46" s="173">
        <v>90.361999999999995</v>
      </c>
      <c r="AM46" s="173">
        <v>129.14400000000001</v>
      </c>
      <c r="AN46" s="173"/>
      <c r="AO46" s="173"/>
      <c r="AP46" s="173"/>
      <c r="AQ46" s="173"/>
      <c r="AR46" s="173"/>
      <c r="AS46" s="173"/>
      <c r="AT46" s="173"/>
      <c r="AU46" s="173"/>
      <c r="AV46" s="173"/>
      <c r="AW46" s="173"/>
      <c r="AX46" s="173"/>
      <c r="AY46" s="173"/>
    </row>
    <row r="47" spans="1:51" ht="15" x14ac:dyDescent="0.25">
      <c r="A47" s="190">
        <v>44743</v>
      </c>
      <c r="B47" s="164"/>
      <c r="C47" s="164"/>
      <c r="D47" s="164">
        <v>29.01</v>
      </c>
      <c r="E47" s="124">
        <v>38.567</v>
      </c>
      <c r="F47" s="124">
        <v>42.085999999999999</v>
      </c>
      <c r="G47" s="124">
        <v>59.226999999999997</v>
      </c>
      <c r="H47" s="124">
        <v>38.116999999999997</v>
      </c>
      <c r="I47" s="124">
        <v>27.460999999999999</v>
      </c>
      <c r="J47" s="124">
        <v>19.719000000000001</v>
      </c>
      <c r="K47" s="124">
        <v>32.64</v>
      </c>
      <c r="L47" s="124">
        <v>35.68</v>
      </c>
      <c r="M47" s="124">
        <v>23.826000000000001</v>
      </c>
      <c r="N47" s="124">
        <v>38.052</v>
      </c>
      <c r="O47" s="124">
        <v>18.997</v>
      </c>
      <c r="P47" s="124">
        <v>82.707999999999998</v>
      </c>
      <c r="Q47" s="124">
        <v>11.659000000000001</v>
      </c>
      <c r="R47" s="124">
        <v>35.317</v>
      </c>
      <c r="S47" s="124">
        <v>27.498999999999999</v>
      </c>
      <c r="T47" s="124">
        <v>62.985999999999997</v>
      </c>
      <c r="U47" s="124">
        <v>11.391999999999999</v>
      </c>
      <c r="V47" s="124">
        <v>18.280999999999999</v>
      </c>
      <c r="W47" s="124">
        <v>4.8239999999999998</v>
      </c>
      <c r="X47" s="124">
        <v>13.314</v>
      </c>
      <c r="Y47" s="124">
        <v>16.385999999999999</v>
      </c>
      <c r="Z47" s="124">
        <v>43.441000000000003</v>
      </c>
      <c r="AA47" s="124">
        <v>16.724</v>
      </c>
      <c r="AB47" s="124">
        <v>19.591000000000001</v>
      </c>
      <c r="AC47" s="124">
        <v>31.576000000000001</v>
      </c>
      <c r="AD47" s="124">
        <v>16.286000000000001</v>
      </c>
      <c r="AE47" s="125">
        <v>17.335000000000001</v>
      </c>
      <c r="AF47" s="124">
        <v>28.212</v>
      </c>
      <c r="AG47" s="124">
        <v>12.678000000000001</v>
      </c>
      <c r="AH47" s="124">
        <v>10.228999999999999</v>
      </c>
      <c r="AI47" s="173">
        <v>20.248000000000001</v>
      </c>
      <c r="AJ47" s="173">
        <v>29.949000000000002</v>
      </c>
      <c r="AK47" s="173">
        <v>25.706</v>
      </c>
      <c r="AL47" s="173">
        <v>39.058</v>
      </c>
      <c r="AM47" s="173">
        <v>69.433999999999997</v>
      </c>
      <c r="AN47" s="173"/>
      <c r="AO47" s="173"/>
      <c r="AP47" s="173"/>
      <c r="AQ47" s="173"/>
      <c r="AR47" s="173"/>
      <c r="AS47" s="173"/>
      <c r="AT47" s="173"/>
      <c r="AU47" s="173"/>
      <c r="AV47" s="173"/>
      <c r="AW47" s="173"/>
      <c r="AX47" s="173"/>
      <c r="AY47" s="173"/>
    </row>
    <row r="48" spans="1:51" ht="15" x14ac:dyDescent="0.25">
      <c r="A48" s="190">
        <v>44774</v>
      </c>
      <c r="B48" s="164"/>
      <c r="C48" s="164"/>
      <c r="D48" s="164">
        <v>19.8</v>
      </c>
      <c r="E48" s="124">
        <v>27.707999999999998</v>
      </c>
      <c r="F48" s="124">
        <v>17.074999999999999</v>
      </c>
      <c r="G48" s="124">
        <v>23.933</v>
      </c>
      <c r="H48" s="124">
        <v>20.870999999999999</v>
      </c>
      <c r="I48" s="124">
        <v>33.314999999999998</v>
      </c>
      <c r="J48" s="124">
        <v>17.927</v>
      </c>
      <c r="K48" s="124">
        <v>23.364000000000001</v>
      </c>
      <c r="L48" s="124">
        <v>18.521000000000001</v>
      </c>
      <c r="M48" s="124">
        <v>19.152999999999999</v>
      </c>
      <c r="N48" s="124">
        <v>19.79</v>
      </c>
      <c r="O48" s="124">
        <v>13.438000000000001</v>
      </c>
      <c r="P48" s="124">
        <v>27.414000000000001</v>
      </c>
      <c r="Q48" s="124">
        <v>9.2690000000000001</v>
      </c>
      <c r="R48" s="124">
        <v>26.74</v>
      </c>
      <c r="S48" s="124">
        <v>15.311</v>
      </c>
      <c r="T48" s="124">
        <v>51.207000000000001</v>
      </c>
      <c r="U48" s="124">
        <v>10.067</v>
      </c>
      <c r="V48" s="124">
        <v>23.728999999999999</v>
      </c>
      <c r="W48" s="124">
        <v>3.77</v>
      </c>
      <c r="X48" s="124">
        <v>10.183</v>
      </c>
      <c r="Y48" s="124">
        <v>10.135</v>
      </c>
      <c r="Z48" s="124">
        <v>22.751999999999999</v>
      </c>
      <c r="AA48" s="124">
        <v>13.557</v>
      </c>
      <c r="AB48" s="124">
        <v>26.716999999999999</v>
      </c>
      <c r="AC48" s="124">
        <v>15.137</v>
      </c>
      <c r="AD48" s="124">
        <v>9.6969999999999992</v>
      </c>
      <c r="AE48" s="125">
        <v>14.323</v>
      </c>
      <c r="AF48" s="124">
        <v>13.471</v>
      </c>
      <c r="AG48" s="124">
        <v>7.827</v>
      </c>
      <c r="AH48" s="124">
        <v>10.331</v>
      </c>
      <c r="AI48" s="173">
        <v>15.04</v>
      </c>
      <c r="AJ48" s="173">
        <v>13.395</v>
      </c>
      <c r="AK48" s="173">
        <v>15.694000000000001</v>
      </c>
      <c r="AL48" s="173">
        <v>32.006</v>
      </c>
      <c r="AM48" s="173">
        <v>26.091999999999999</v>
      </c>
      <c r="AN48" s="173"/>
      <c r="AO48" s="173"/>
      <c r="AP48" s="173"/>
      <c r="AQ48" s="173"/>
      <c r="AR48" s="173"/>
      <c r="AS48" s="173"/>
      <c r="AT48" s="173"/>
      <c r="AU48" s="173"/>
      <c r="AV48" s="173"/>
      <c r="AW48" s="173"/>
      <c r="AX48" s="173"/>
      <c r="AY48" s="173"/>
    </row>
    <row r="49" spans="1:1005" ht="15" x14ac:dyDescent="0.25">
      <c r="A49" s="190">
        <v>44805</v>
      </c>
      <c r="B49" s="164"/>
      <c r="C49" s="164"/>
      <c r="D49" s="164">
        <v>17.47</v>
      </c>
      <c r="E49" s="124">
        <v>20.411000000000001</v>
      </c>
      <c r="F49" s="124">
        <v>19.573</v>
      </c>
      <c r="G49" s="124">
        <v>24.364000000000001</v>
      </c>
      <c r="H49" s="124">
        <v>12.907</v>
      </c>
      <c r="I49" s="124">
        <v>22.602</v>
      </c>
      <c r="J49" s="124">
        <v>10.09</v>
      </c>
      <c r="K49" s="124">
        <v>17.856999999999999</v>
      </c>
      <c r="L49" s="124">
        <v>32.963000000000001</v>
      </c>
      <c r="M49" s="124">
        <v>15.239000000000001</v>
      </c>
      <c r="N49" s="124">
        <v>17.638999999999999</v>
      </c>
      <c r="O49" s="124">
        <v>14.971</v>
      </c>
      <c r="P49" s="124">
        <v>16.527000000000001</v>
      </c>
      <c r="Q49" s="124">
        <v>8.9250000000000007</v>
      </c>
      <c r="R49" s="124">
        <v>33.594999999999999</v>
      </c>
      <c r="S49" s="124">
        <v>12.78</v>
      </c>
      <c r="T49" s="124">
        <v>33.308</v>
      </c>
      <c r="U49" s="124">
        <v>7.851</v>
      </c>
      <c r="V49" s="124">
        <v>11.167999999999999</v>
      </c>
      <c r="W49" s="124">
        <v>7.6050000000000004</v>
      </c>
      <c r="X49" s="124">
        <v>14.731999999999999</v>
      </c>
      <c r="Y49" s="124">
        <v>14.22</v>
      </c>
      <c r="Z49" s="124">
        <v>17.016999999999999</v>
      </c>
      <c r="AA49" s="124">
        <v>12.904999999999999</v>
      </c>
      <c r="AB49" s="124">
        <v>16.994</v>
      </c>
      <c r="AC49" s="124">
        <v>15.378</v>
      </c>
      <c r="AD49" s="124">
        <v>8.7989999999999995</v>
      </c>
      <c r="AE49" s="125">
        <v>10.026999999999999</v>
      </c>
      <c r="AF49" s="124">
        <v>10.196999999999999</v>
      </c>
      <c r="AG49" s="124">
        <v>6.1509999999999998</v>
      </c>
      <c r="AH49" s="124">
        <v>24.263000000000002</v>
      </c>
      <c r="AI49" s="173">
        <v>14.691000000000001</v>
      </c>
      <c r="AJ49" s="173">
        <v>10.645</v>
      </c>
      <c r="AK49" s="173">
        <v>8.5</v>
      </c>
      <c r="AL49" s="173">
        <v>32.331000000000003</v>
      </c>
      <c r="AM49" s="173">
        <v>12.718</v>
      </c>
      <c r="AN49" s="173"/>
      <c r="AO49" s="173"/>
      <c r="AP49" s="173"/>
      <c r="AQ49" s="173"/>
      <c r="AR49" s="173"/>
      <c r="AS49" s="173"/>
      <c r="AT49" s="173"/>
      <c r="AU49" s="173"/>
      <c r="AV49" s="173"/>
      <c r="AW49" s="173"/>
      <c r="AX49" s="173"/>
      <c r="AY49" s="173"/>
    </row>
    <row r="50" spans="1:1005" ht="15" x14ac:dyDescent="0.25">
      <c r="A50" s="190">
        <v>44835</v>
      </c>
      <c r="B50" s="164"/>
      <c r="C50" s="164"/>
      <c r="D50" s="164">
        <v>15.64</v>
      </c>
      <c r="E50" s="124">
        <v>15.211</v>
      </c>
      <c r="F50" s="124">
        <v>21.887</v>
      </c>
      <c r="G50" s="124">
        <v>25.795999999999999</v>
      </c>
      <c r="H50" s="124">
        <v>10.686</v>
      </c>
      <c r="I50" s="124">
        <v>17.113</v>
      </c>
      <c r="J50" s="124">
        <v>11.422000000000001</v>
      </c>
      <c r="K50" s="124">
        <v>18.652000000000001</v>
      </c>
      <c r="L50" s="124">
        <v>12.903</v>
      </c>
      <c r="M50" s="124">
        <v>9.2840000000000007</v>
      </c>
      <c r="N50" s="124">
        <v>11.375999999999999</v>
      </c>
      <c r="O50" s="124">
        <v>9.6219999999999999</v>
      </c>
      <c r="P50" s="124">
        <v>12.226000000000001</v>
      </c>
      <c r="Q50" s="124">
        <v>9.6679999999999993</v>
      </c>
      <c r="R50" s="124">
        <v>23.11</v>
      </c>
      <c r="S50" s="124">
        <v>9.8949999999999996</v>
      </c>
      <c r="T50" s="124">
        <v>13.773999999999999</v>
      </c>
      <c r="U50" s="124">
        <v>7.9050000000000002</v>
      </c>
      <c r="V50" s="124">
        <v>8.3889999999999993</v>
      </c>
      <c r="W50" s="124">
        <v>5.5730000000000004</v>
      </c>
      <c r="X50" s="124">
        <v>9.0340000000000007</v>
      </c>
      <c r="Y50" s="124">
        <v>13.423999999999999</v>
      </c>
      <c r="Z50" s="124">
        <v>23.021000000000001</v>
      </c>
      <c r="AA50" s="124">
        <v>37.262</v>
      </c>
      <c r="AB50" s="124">
        <v>13.551</v>
      </c>
      <c r="AC50" s="124">
        <v>10.763999999999999</v>
      </c>
      <c r="AD50" s="124">
        <v>8.3230000000000004</v>
      </c>
      <c r="AE50" s="125">
        <v>11.106999999999999</v>
      </c>
      <c r="AF50" s="124">
        <v>12.318</v>
      </c>
      <c r="AG50" s="124">
        <v>5.34</v>
      </c>
      <c r="AH50" s="124">
        <v>13.984999999999999</v>
      </c>
      <c r="AI50" s="173">
        <v>19.975000000000001</v>
      </c>
      <c r="AJ50" s="173">
        <v>7.5910000000000002</v>
      </c>
      <c r="AK50" s="173">
        <v>16.420999999999999</v>
      </c>
      <c r="AL50" s="173">
        <v>18.933</v>
      </c>
      <c r="AM50" s="173">
        <v>17.699000000000002</v>
      </c>
      <c r="AN50" s="173"/>
      <c r="AO50" s="173"/>
      <c r="AP50" s="173"/>
      <c r="AQ50" s="173"/>
      <c r="AR50" s="173"/>
      <c r="AS50" s="173"/>
      <c r="AT50" s="173"/>
      <c r="AU50" s="173"/>
      <c r="AV50" s="173"/>
      <c r="AW50" s="173"/>
      <c r="AX50" s="173"/>
      <c r="AY50" s="173"/>
    </row>
    <row r="51" spans="1:1005" ht="15" x14ac:dyDescent="0.25">
      <c r="A51" s="190">
        <v>44866</v>
      </c>
      <c r="B51" s="164"/>
      <c r="C51" s="164"/>
      <c r="D51" s="164">
        <v>8.7799999999999994</v>
      </c>
      <c r="E51" s="124">
        <v>9.5909999999999993</v>
      </c>
      <c r="F51" s="124">
        <v>12.26</v>
      </c>
      <c r="G51" s="124">
        <v>15.157999999999999</v>
      </c>
      <c r="H51" s="124">
        <v>10.122</v>
      </c>
      <c r="I51" s="124">
        <v>10.044</v>
      </c>
      <c r="J51" s="124">
        <v>6.9809999999999999</v>
      </c>
      <c r="K51" s="124">
        <v>11.552</v>
      </c>
      <c r="L51" s="124">
        <v>8.375</v>
      </c>
      <c r="M51" s="124">
        <v>7.3609999999999998</v>
      </c>
      <c r="N51" s="124">
        <v>8.4060000000000006</v>
      </c>
      <c r="O51" s="124">
        <v>7.5419999999999998</v>
      </c>
      <c r="P51" s="124">
        <v>8.5299999999999994</v>
      </c>
      <c r="Q51" s="124">
        <v>6.0250000000000004</v>
      </c>
      <c r="R51" s="124">
        <v>11.23</v>
      </c>
      <c r="S51" s="124">
        <v>8.9440000000000008</v>
      </c>
      <c r="T51" s="124">
        <v>9.0540000000000003</v>
      </c>
      <c r="U51" s="124">
        <v>6.3490000000000002</v>
      </c>
      <c r="V51" s="124">
        <v>6.9390000000000001</v>
      </c>
      <c r="W51" s="124">
        <v>3.5539999999999998</v>
      </c>
      <c r="X51" s="124">
        <v>5.92</v>
      </c>
      <c r="Y51" s="124">
        <v>9.4540000000000006</v>
      </c>
      <c r="Z51" s="124">
        <v>12.913</v>
      </c>
      <c r="AA51" s="124">
        <v>14.039</v>
      </c>
      <c r="AB51" s="124">
        <v>7.7889999999999997</v>
      </c>
      <c r="AC51" s="124">
        <v>8.3279999999999994</v>
      </c>
      <c r="AD51" s="124">
        <v>6.4530000000000003</v>
      </c>
      <c r="AE51" s="125">
        <v>7.4550000000000001</v>
      </c>
      <c r="AF51" s="124">
        <v>7.915</v>
      </c>
      <c r="AG51" s="124">
        <v>4.4560000000000004</v>
      </c>
      <c r="AH51" s="124">
        <v>6.8090000000000002</v>
      </c>
      <c r="AI51" s="173">
        <v>10.255000000000001</v>
      </c>
      <c r="AJ51" s="173">
        <v>6.6879999999999997</v>
      </c>
      <c r="AK51" s="173">
        <v>8.1020000000000003</v>
      </c>
      <c r="AL51" s="173">
        <v>10.394</v>
      </c>
      <c r="AM51" s="173">
        <v>9.1140000000000008</v>
      </c>
      <c r="AN51" s="173"/>
      <c r="AO51" s="173"/>
      <c r="AP51" s="173"/>
      <c r="AQ51" s="173"/>
      <c r="AR51" s="173"/>
      <c r="AS51" s="173"/>
      <c r="AT51" s="173"/>
      <c r="AU51" s="173"/>
      <c r="AV51" s="173"/>
      <c r="AW51" s="173"/>
      <c r="AX51" s="173"/>
      <c r="AY51" s="173"/>
    </row>
    <row r="52" spans="1:1005" ht="15" x14ac:dyDescent="0.25">
      <c r="A52" s="190">
        <v>44896</v>
      </c>
      <c r="B52" s="164"/>
      <c r="C52" s="164"/>
      <c r="D52" s="164">
        <v>6.34</v>
      </c>
      <c r="E52" s="124">
        <v>7.9089999999999998</v>
      </c>
      <c r="F52" s="124">
        <v>8.6159999999999997</v>
      </c>
      <c r="G52" s="124">
        <v>10.417</v>
      </c>
      <c r="H52" s="124">
        <v>7.6269999999999998</v>
      </c>
      <c r="I52" s="124">
        <v>7.1050000000000004</v>
      </c>
      <c r="J52" s="124">
        <v>5.76</v>
      </c>
      <c r="K52" s="124">
        <v>7.7629999999999999</v>
      </c>
      <c r="L52" s="124">
        <v>6.9630000000000001</v>
      </c>
      <c r="M52" s="124">
        <v>6.1539999999999999</v>
      </c>
      <c r="N52" s="124">
        <v>7.11</v>
      </c>
      <c r="O52" s="124">
        <v>5.9939999999999998</v>
      </c>
      <c r="P52" s="124">
        <v>7.4509999999999996</v>
      </c>
      <c r="Q52" s="124">
        <v>5.008</v>
      </c>
      <c r="R52" s="124">
        <v>8.36</v>
      </c>
      <c r="S52" s="124">
        <v>7.2789999999999999</v>
      </c>
      <c r="T52" s="124">
        <v>7.7140000000000004</v>
      </c>
      <c r="U52" s="124">
        <v>4.8460000000000001</v>
      </c>
      <c r="V52" s="124">
        <v>6.0460000000000003</v>
      </c>
      <c r="W52" s="124">
        <v>2.8439999999999999</v>
      </c>
      <c r="X52" s="124">
        <v>4.9340000000000002</v>
      </c>
      <c r="Y52" s="124">
        <v>6.6449999999999996</v>
      </c>
      <c r="Z52" s="124">
        <v>8.4949999999999992</v>
      </c>
      <c r="AA52" s="124">
        <v>7.9729999999999999</v>
      </c>
      <c r="AB52" s="124">
        <v>6.5190000000000001</v>
      </c>
      <c r="AC52" s="124">
        <v>6.7389999999999999</v>
      </c>
      <c r="AD52" s="124">
        <v>5.2039999999999997</v>
      </c>
      <c r="AE52" s="125">
        <v>5.4580000000000002</v>
      </c>
      <c r="AF52" s="124">
        <v>6.3310000000000004</v>
      </c>
      <c r="AG52" s="124">
        <v>4.032</v>
      </c>
      <c r="AH52" s="124">
        <v>5.0830000000000002</v>
      </c>
      <c r="AI52" s="173">
        <v>6.9240000000000004</v>
      </c>
      <c r="AJ52" s="173">
        <v>5.8330000000000002</v>
      </c>
      <c r="AK52" s="173">
        <v>5.6109999999999998</v>
      </c>
      <c r="AL52" s="173">
        <v>7.8559999999999999</v>
      </c>
      <c r="AM52" s="173">
        <v>7.5739999999999998</v>
      </c>
      <c r="AN52" s="173"/>
      <c r="AO52" s="173"/>
      <c r="AP52" s="173"/>
      <c r="AQ52" s="173"/>
      <c r="AR52" s="173"/>
      <c r="AS52" s="173"/>
      <c r="AT52" s="173"/>
      <c r="AU52" s="173"/>
      <c r="AV52" s="173"/>
      <c r="AW52" s="173"/>
      <c r="AX52" s="173"/>
      <c r="AY52" s="173"/>
    </row>
    <row r="53" spans="1:1005" ht="15" x14ac:dyDescent="0.25">
      <c r="A53" s="190">
        <v>44927</v>
      </c>
      <c r="B53" s="164"/>
      <c r="C53" s="164"/>
      <c r="D53" s="164">
        <v>5.39</v>
      </c>
      <c r="E53" s="124">
        <v>6.7590000000000003</v>
      </c>
      <c r="F53" s="124">
        <v>7.1459999999999999</v>
      </c>
      <c r="G53" s="124">
        <v>7.6</v>
      </c>
      <c r="H53" s="124">
        <v>6.21</v>
      </c>
      <c r="I53" s="124">
        <v>5.7729999999999997</v>
      </c>
      <c r="J53" s="124">
        <v>4.8810000000000002</v>
      </c>
      <c r="K53" s="124">
        <v>5.9470000000000001</v>
      </c>
      <c r="L53" s="124">
        <v>5.86</v>
      </c>
      <c r="M53" s="124">
        <v>5.2160000000000002</v>
      </c>
      <c r="N53" s="124">
        <v>6.1310000000000002</v>
      </c>
      <c r="O53" s="124">
        <v>5.0880000000000001</v>
      </c>
      <c r="P53" s="124">
        <v>6.4039999999999999</v>
      </c>
      <c r="Q53" s="124">
        <v>4.0869999999999997</v>
      </c>
      <c r="R53" s="124">
        <v>6.976</v>
      </c>
      <c r="S53" s="124">
        <v>5.5880000000000001</v>
      </c>
      <c r="T53" s="124">
        <v>6.6079999999999997</v>
      </c>
      <c r="U53" s="124">
        <v>4.0759999999999996</v>
      </c>
      <c r="V53" s="124">
        <v>5.1920000000000002</v>
      </c>
      <c r="W53" s="124">
        <v>2.4140000000000001</v>
      </c>
      <c r="X53" s="124">
        <v>4.0190000000000001</v>
      </c>
      <c r="Y53" s="124">
        <v>6.1959999999999997</v>
      </c>
      <c r="Z53" s="124">
        <v>6.8949999999999996</v>
      </c>
      <c r="AA53" s="124">
        <v>6.0970000000000004</v>
      </c>
      <c r="AB53" s="124">
        <v>5.2880000000000003</v>
      </c>
      <c r="AC53" s="124">
        <v>5.7160000000000002</v>
      </c>
      <c r="AD53" s="124">
        <v>4.4009999999999998</v>
      </c>
      <c r="AE53" s="125">
        <v>4.5289999999999999</v>
      </c>
      <c r="AF53" s="124">
        <v>5.3070000000000004</v>
      </c>
      <c r="AG53" s="124">
        <v>3.46</v>
      </c>
      <c r="AH53" s="124">
        <v>4.1790000000000003</v>
      </c>
      <c r="AI53" s="173">
        <v>5.6719999999999997</v>
      </c>
      <c r="AJ53" s="173">
        <v>5.1319999999999997</v>
      </c>
      <c r="AK53" s="173">
        <v>4.508</v>
      </c>
      <c r="AL53" s="173">
        <v>6.5140000000000002</v>
      </c>
      <c r="AM53" s="173">
        <v>6.4450000000000003</v>
      </c>
      <c r="AN53" s="173"/>
      <c r="AO53" s="173"/>
      <c r="AP53" s="173"/>
      <c r="AQ53" s="173"/>
      <c r="AR53" s="173"/>
      <c r="AS53" s="173"/>
      <c r="AT53" s="173"/>
      <c r="AU53" s="173"/>
      <c r="AV53" s="173"/>
      <c r="AW53" s="173"/>
      <c r="AX53" s="173"/>
      <c r="AY53" s="173"/>
    </row>
    <row r="54" spans="1:1005" ht="15" x14ac:dyDescent="0.25">
      <c r="A54" s="190">
        <v>44958</v>
      </c>
      <c r="B54" s="164"/>
      <c r="C54" s="164"/>
      <c r="D54" s="164">
        <v>4.74</v>
      </c>
      <c r="E54" s="124">
        <v>5.2409999999999997</v>
      </c>
      <c r="F54" s="124">
        <v>6.4829999999999997</v>
      </c>
      <c r="G54" s="124">
        <v>8.48</v>
      </c>
      <c r="H54" s="124">
        <v>4.8540000000000001</v>
      </c>
      <c r="I54" s="124">
        <v>4.5179999999999998</v>
      </c>
      <c r="J54" s="124">
        <v>3.8290000000000002</v>
      </c>
      <c r="K54" s="124">
        <v>4.7969999999999997</v>
      </c>
      <c r="L54" s="124">
        <v>4.7130000000000001</v>
      </c>
      <c r="M54" s="124">
        <v>4.0789999999999997</v>
      </c>
      <c r="N54" s="124">
        <v>4.8550000000000004</v>
      </c>
      <c r="O54" s="124">
        <v>4.7949999999999999</v>
      </c>
      <c r="P54" s="124">
        <v>6.141</v>
      </c>
      <c r="Q54" s="124">
        <v>3.1760000000000002</v>
      </c>
      <c r="R54" s="124">
        <v>5.492</v>
      </c>
      <c r="S54" s="124">
        <v>4.9169999999999998</v>
      </c>
      <c r="T54" s="124">
        <v>5.4480000000000004</v>
      </c>
      <c r="U54" s="124">
        <v>3.218</v>
      </c>
      <c r="V54" s="124">
        <v>4.1120000000000001</v>
      </c>
      <c r="W54" s="124">
        <v>2.2210000000000001</v>
      </c>
      <c r="X54" s="124">
        <v>3.1720000000000002</v>
      </c>
      <c r="Y54" s="124">
        <v>5.2279999999999998</v>
      </c>
      <c r="Z54" s="124">
        <v>5.4640000000000004</v>
      </c>
      <c r="AA54" s="124">
        <v>5.085</v>
      </c>
      <c r="AB54" s="124">
        <v>4.0860000000000003</v>
      </c>
      <c r="AC54" s="124">
        <v>4.7450000000000001</v>
      </c>
      <c r="AD54" s="124">
        <v>3.4329999999999998</v>
      </c>
      <c r="AE54" s="125">
        <v>3.593</v>
      </c>
      <c r="AF54" s="124">
        <v>4.04</v>
      </c>
      <c r="AG54" s="124">
        <v>2.8570000000000002</v>
      </c>
      <c r="AH54" s="124">
        <v>3.7280000000000002</v>
      </c>
      <c r="AI54" s="173">
        <v>5.7329999999999997</v>
      </c>
      <c r="AJ54" s="173">
        <v>4.0880000000000001</v>
      </c>
      <c r="AK54" s="173">
        <v>3.484</v>
      </c>
      <c r="AL54" s="173">
        <v>5.117</v>
      </c>
      <c r="AM54" s="173">
        <v>5.0919999999999996</v>
      </c>
      <c r="AN54" s="173"/>
      <c r="AO54" s="173"/>
      <c r="AP54" s="173"/>
      <c r="AQ54" s="173"/>
      <c r="AR54" s="173"/>
      <c r="AS54" s="173"/>
      <c r="AT54" s="173"/>
      <c r="AU54" s="173"/>
      <c r="AV54" s="173"/>
      <c r="AW54" s="173"/>
      <c r="AX54" s="173"/>
      <c r="AY54" s="173"/>
    </row>
    <row r="55" spans="1:1005" ht="15" x14ac:dyDescent="0.25">
      <c r="A55" s="190">
        <v>44986</v>
      </c>
      <c r="B55" s="164"/>
      <c r="C55" s="164"/>
      <c r="D55" s="164">
        <v>8.6</v>
      </c>
      <c r="E55" s="124">
        <v>14.332000000000001</v>
      </c>
      <c r="F55" s="124">
        <v>14.994</v>
      </c>
      <c r="G55" s="124">
        <v>12.249000000000001</v>
      </c>
      <c r="H55" s="124">
        <v>6.1749999999999998</v>
      </c>
      <c r="I55" s="124">
        <v>11.456</v>
      </c>
      <c r="J55" s="124">
        <v>5.7249999999999996</v>
      </c>
      <c r="K55" s="124">
        <v>5.14</v>
      </c>
      <c r="L55" s="124">
        <v>6.2690000000000001</v>
      </c>
      <c r="M55" s="124">
        <v>6.7809999999999997</v>
      </c>
      <c r="N55" s="124">
        <v>7.7039999999999997</v>
      </c>
      <c r="O55" s="124">
        <v>13.565</v>
      </c>
      <c r="P55" s="124">
        <v>7.0049999999999999</v>
      </c>
      <c r="Q55" s="124">
        <v>13.279</v>
      </c>
      <c r="R55" s="124">
        <v>8.1669999999999998</v>
      </c>
      <c r="S55" s="124">
        <v>7.4240000000000004</v>
      </c>
      <c r="T55" s="124">
        <v>6.5540000000000003</v>
      </c>
      <c r="U55" s="124">
        <v>5.9980000000000002</v>
      </c>
      <c r="V55" s="124">
        <v>4.7839999999999998</v>
      </c>
      <c r="W55" s="124">
        <v>3.8490000000000002</v>
      </c>
      <c r="X55" s="124">
        <v>10.613</v>
      </c>
      <c r="Y55" s="124">
        <v>11.101000000000001</v>
      </c>
      <c r="Z55" s="124">
        <v>6.7</v>
      </c>
      <c r="AA55" s="124">
        <v>17.265999999999998</v>
      </c>
      <c r="AB55" s="124">
        <v>4.9589999999999996</v>
      </c>
      <c r="AC55" s="124">
        <v>7.5460000000000003</v>
      </c>
      <c r="AD55" s="124">
        <v>3.8279999999999998</v>
      </c>
      <c r="AE55" s="125">
        <v>5.73</v>
      </c>
      <c r="AF55" s="124">
        <v>7.6870000000000003</v>
      </c>
      <c r="AG55" s="124">
        <v>4.008</v>
      </c>
      <c r="AH55" s="124">
        <v>8.5229999999999997</v>
      </c>
      <c r="AI55" s="173">
        <v>11.266999999999999</v>
      </c>
      <c r="AJ55" s="173">
        <v>4.9039999999999999</v>
      </c>
      <c r="AK55" s="173">
        <v>4.1920000000000002</v>
      </c>
      <c r="AL55" s="173">
        <v>6.9569999999999999</v>
      </c>
      <c r="AM55" s="173">
        <v>6.4080000000000004</v>
      </c>
      <c r="AN55" s="173"/>
      <c r="AO55" s="173"/>
      <c r="AP55" s="173"/>
      <c r="AQ55" s="173"/>
      <c r="AR55" s="173"/>
      <c r="AS55" s="173"/>
      <c r="AT55" s="173"/>
      <c r="AU55" s="173"/>
      <c r="AV55" s="173"/>
      <c r="AW55" s="173"/>
      <c r="AX55" s="173"/>
      <c r="AY55" s="173"/>
    </row>
    <row r="56" spans="1:1005" ht="15" x14ac:dyDescent="0.25">
      <c r="A56" s="190">
        <v>45017</v>
      </c>
      <c r="B56" s="164"/>
      <c r="C56" s="164"/>
      <c r="D56" s="164">
        <v>23.32</v>
      </c>
      <c r="E56" s="124">
        <v>36.524999999999999</v>
      </c>
      <c r="F56" s="124">
        <v>37.444000000000003</v>
      </c>
      <c r="G56" s="124">
        <v>37.878</v>
      </c>
      <c r="H56" s="124">
        <v>14.678000000000001</v>
      </c>
      <c r="I56" s="124">
        <v>42.645000000000003</v>
      </c>
      <c r="J56" s="124">
        <v>17.079000000000001</v>
      </c>
      <c r="K56" s="124">
        <v>16.856999999999999</v>
      </c>
      <c r="L56" s="124">
        <v>31.367999999999999</v>
      </c>
      <c r="M56" s="124">
        <v>27.460999999999999</v>
      </c>
      <c r="N56" s="124">
        <v>23.308</v>
      </c>
      <c r="O56" s="124">
        <v>21.504000000000001</v>
      </c>
      <c r="P56" s="124">
        <v>11.452</v>
      </c>
      <c r="Q56" s="124">
        <v>25.463999999999999</v>
      </c>
      <c r="R56" s="124">
        <v>19.329999999999998</v>
      </c>
      <c r="S56" s="124">
        <v>12.005000000000001</v>
      </c>
      <c r="T56" s="124">
        <v>21.834</v>
      </c>
      <c r="U56" s="124">
        <v>24.545000000000002</v>
      </c>
      <c r="V56" s="124">
        <v>8.9169999999999998</v>
      </c>
      <c r="W56" s="124">
        <v>8.5690000000000008</v>
      </c>
      <c r="X56" s="124">
        <v>37.106000000000002</v>
      </c>
      <c r="Y56" s="124">
        <v>33.851999999999997</v>
      </c>
      <c r="Z56" s="124">
        <v>22.728000000000002</v>
      </c>
      <c r="AA56" s="124">
        <v>25.236000000000001</v>
      </c>
      <c r="AB56" s="124">
        <v>20.254000000000001</v>
      </c>
      <c r="AC56" s="124">
        <v>14.054</v>
      </c>
      <c r="AD56" s="124">
        <v>12.67</v>
      </c>
      <c r="AE56" s="125">
        <v>15.234</v>
      </c>
      <c r="AF56" s="124">
        <v>25.652000000000001</v>
      </c>
      <c r="AG56" s="124">
        <v>7.5030000000000001</v>
      </c>
      <c r="AH56" s="124">
        <v>19.103999999999999</v>
      </c>
      <c r="AI56" s="173">
        <v>14.98</v>
      </c>
      <c r="AJ56" s="173">
        <v>12.279</v>
      </c>
      <c r="AK56" s="173">
        <v>9.2759999999999998</v>
      </c>
      <c r="AL56" s="173">
        <v>14.521000000000001</v>
      </c>
      <c r="AM56" s="173">
        <v>17.707999999999998</v>
      </c>
      <c r="AN56" s="173"/>
      <c r="AO56" s="173"/>
      <c r="AP56" s="173"/>
      <c r="AQ56" s="173"/>
      <c r="AR56" s="173"/>
      <c r="AS56" s="173"/>
      <c r="AT56" s="173"/>
      <c r="AU56" s="173"/>
      <c r="AV56" s="173"/>
      <c r="AW56" s="173"/>
      <c r="AX56" s="173"/>
      <c r="AY56" s="173"/>
    </row>
    <row r="57" spans="1:1005" ht="15" x14ac:dyDescent="0.25">
      <c r="A57" s="190">
        <v>45047</v>
      </c>
      <c r="B57" s="164"/>
      <c r="C57" s="164"/>
      <c r="D57" s="164">
        <v>71.430000000000007</v>
      </c>
      <c r="E57" s="124">
        <v>102.193</v>
      </c>
      <c r="F57" s="124">
        <v>83.257000000000005</v>
      </c>
      <c r="G57" s="124">
        <v>104.20699999999999</v>
      </c>
      <c r="H57" s="124">
        <v>42.036999999999999</v>
      </c>
      <c r="I57" s="124">
        <v>69.572000000000003</v>
      </c>
      <c r="J57" s="124">
        <v>56.482999999999997</v>
      </c>
      <c r="K57" s="124">
        <v>57.423999999999999</v>
      </c>
      <c r="L57" s="124">
        <v>85.013999999999996</v>
      </c>
      <c r="M57" s="124">
        <v>90.712000000000003</v>
      </c>
      <c r="N57" s="124">
        <v>74.805000000000007</v>
      </c>
      <c r="O57" s="124">
        <v>59.017000000000003</v>
      </c>
      <c r="P57" s="124">
        <v>56.536000000000001</v>
      </c>
      <c r="Q57" s="124">
        <v>94.313999999999993</v>
      </c>
      <c r="R57" s="124">
        <v>69.692999999999998</v>
      </c>
      <c r="S57" s="124">
        <v>61.396999999999998</v>
      </c>
      <c r="T57" s="124">
        <v>58</v>
      </c>
      <c r="U57" s="124">
        <v>111.68600000000001</v>
      </c>
      <c r="V57" s="124">
        <v>17.190999999999999</v>
      </c>
      <c r="W57" s="124">
        <v>44.777999999999999</v>
      </c>
      <c r="X57" s="124">
        <v>89.254000000000005</v>
      </c>
      <c r="Y57" s="124">
        <v>108.676</v>
      </c>
      <c r="Z57" s="124">
        <v>56.973999999999997</v>
      </c>
      <c r="AA57" s="124">
        <v>76.849000000000004</v>
      </c>
      <c r="AB57" s="124">
        <v>77.06</v>
      </c>
      <c r="AC57" s="124">
        <v>89.391999999999996</v>
      </c>
      <c r="AD57" s="124">
        <v>36.280999999999999</v>
      </c>
      <c r="AE57" s="125">
        <v>46.581000000000003</v>
      </c>
      <c r="AF57" s="124">
        <v>54.969000000000001</v>
      </c>
      <c r="AG57" s="124">
        <v>20.927</v>
      </c>
      <c r="AH57" s="124">
        <v>56.082000000000001</v>
      </c>
      <c r="AI57" s="173">
        <v>46.301000000000002</v>
      </c>
      <c r="AJ57" s="173">
        <v>40.606999999999999</v>
      </c>
      <c r="AK57" s="173">
        <v>55.079000000000001</v>
      </c>
      <c r="AL57" s="173">
        <v>58.106000000000002</v>
      </c>
      <c r="AM57" s="173">
        <v>97.137</v>
      </c>
      <c r="AN57" s="173"/>
      <c r="AO57" s="173"/>
      <c r="AP57" s="173"/>
      <c r="AQ57" s="173"/>
      <c r="AR57" s="173"/>
      <c r="AS57" s="173"/>
      <c r="AT57" s="173"/>
      <c r="AU57" s="173"/>
      <c r="AV57" s="173"/>
      <c r="AW57" s="173"/>
      <c r="AX57" s="173"/>
      <c r="AY57" s="173"/>
    </row>
    <row r="58" spans="1:1005" ht="15" x14ac:dyDescent="0.25">
      <c r="A58" s="190">
        <v>45078</v>
      </c>
      <c r="B58" s="164"/>
      <c r="C58" s="164"/>
      <c r="D58" s="164">
        <v>70.349999999999994</v>
      </c>
      <c r="E58" s="124">
        <v>153.99</v>
      </c>
      <c r="F58" s="124">
        <v>130.85499999999999</v>
      </c>
      <c r="G58" s="124">
        <v>125.443</v>
      </c>
      <c r="H58" s="124">
        <v>78.125</v>
      </c>
      <c r="I58" s="124">
        <v>53.118000000000002</v>
      </c>
      <c r="J58" s="124">
        <v>67.658000000000001</v>
      </c>
      <c r="K58" s="124">
        <v>94.057000000000002</v>
      </c>
      <c r="L58" s="124">
        <v>55.345999999999997</v>
      </c>
      <c r="M58" s="124">
        <v>122.108</v>
      </c>
      <c r="N58" s="124">
        <v>65.185000000000002</v>
      </c>
      <c r="O58" s="124">
        <v>131.90799999999999</v>
      </c>
      <c r="P58" s="124">
        <v>28.917999999999999</v>
      </c>
      <c r="Q58" s="124">
        <v>137.15700000000001</v>
      </c>
      <c r="R58" s="124">
        <v>61.09</v>
      </c>
      <c r="S58" s="124">
        <v>111.65300000000001</v>
      </c>
      <c r="T58" s="124">
        <v>31.31</v>
      </c>
      <c r="U58" s="124">
        <v>60.109000000000002</v>
      </c>
      <c r="V58" s="124">
        <v>9.0890000000000004</v>
      </c>
      <c r="W58" s="124">
        <v>40.606999999999999</v>
      </c>
      <c r="X58" s="124">
        <v>48.158999999999999</v>
      </c>
      <c r="Y58" s="124">
        <v>128.72999999999999</v>
      </c>
      <c r="Z58" s="124">
        <v>30.274999999999999</v>
      </c>
      <c r="AA58" s="124">
        <v>50.703000000000003</v>
      </c>
      <c r="AB58" s="124">
        <v>106.306</v>
      </c>
      <c r="AC58" s="124">
        <v>48.024999999999999</v>
      </c>
      <c r="AD58" s="124">
        <v>61.186999999999998</v>
      </c>
      <c r="AE58" s="125">
        <v>92.356999999999999</v>
      </c>
      <c r="AF58" s="124">
        <v>29.992000000000001</v>
      </c>
      <c r="AG58" s="124">
        <v>28.920999999999999</v>
      </c>
      <c r="AH58" s="124">
        <v>72.915000000000006</v>
      </c>
      <c r="AI58" s="173">
        <v>88.093000000000004</v>
      </c>
      <c r="AJ58" s="173">
        <v>49.857999999999997</v>
      </c>
      <c r="AK58" s="173">
        <v>90.37</v>
      </c>
      <c r="AL58" s="173">
        <v>129.14599999999999</v>
      </c>
      <c r="AM58" s="173">
        <v>109.617</v>
      </c>
      <c r="AN58" s="173"/>
      <c r="AO58" s="173"/>
      <c r="AP58" s="173"/>
      <c r="AQ58" s="173"/>
      <c r="AR58" s="173"/>
      <c r="AS58" s="173"/>
      <c r="AT58" s="173"/>
      <c r="AU58" s="173"/>
      <c r="AV58" s="173"/>
      <c r="AW58" s="173"/>
      <c r="AX58" s="173"/>
      <c r="AY58" s="173"/>
    </row>
    <row r="59" spans="1:1005" ht="15" x14ac:dyDescent="0.25">
      <c r="A59" s="190">
        <v>45108</v>
      </c>
      <c r="B59" s="164"/>
      <c r="C59" s="164"/>
      <c r="D59" s="164">
        <v>29.01</v>
      </c>
      <c r="E59" s="124">
        <v>42.085999999999999</v>
      </c>
      <c r="F59" s="124">
        <v>59.226999999999997</v>
      </c>
      <c r="G59" s="124">
        <v>38.116999999999997</v>
      </c>
      <c r="H59" s="124">
        <v>29.024999999999999</v>
      </c>
      <c r="I59" s="124">
        <v>19.72</v>
      </c>
      <c r="J59" s="124">
        <v>32.643000000000001</v>
      </c>
      <c r="K59" s="124">
        <v>35.680999999999997</v>
      </c>
      <c r="L59" s="124">
        <v>24.074000000000002</v>
      </c>
      <c r="M59" s="124">
        <v>38.052</v>
      </c>
      <c r="N59" s="124">
        <v>18.998000000000001</v>
      </c>
      <c r="O59" s="124">
        <v>82.707999999999998</v>
      </c>
      <c r="P59" s="124">
        <v>12.117000000000001</v>
      </c>
      <c r="Q59" s="124">
        <v>35.317999999999998</v>
      </c>
      <c r="R59" s="124">
        <v>27.5</v>
      </c>
      <c r="S59" s="124">
        <v>62.985999999999997</v>
      </c>
      <c r="T59" s="124">
        <v>11.553000000000001</v>
      </c>
      <c r="U59" s="124">
        <v>18.282</v>
      </c>
      <c r="V59" s="124">
        <v>4.827</v>
      </c>
      <c r="W59" s="124">
        <v>13.314</v>
      </c>
      <c r="X59" s="124">
        <v>16.692</v>
      </c>
      <c r="Y59" s="124">
        <v>43.441000000000003</v>
      </c>
      <c r="Z59" s="124">
        <v>16.724</v>
      </c>
      <c r="AA59" s="124">
        <v>19.591000000000001</v>
      </c>
      <c r="AB59" s="124">
        <v>32.357999999999997</v>
      </c>
      <c r="AC59" s="124">
        <v>16.286999999999999</v>
      </c>
      <c r="AD59" s="124">
        <v>17.337</v>
      </c>
      <c r="AE59" s="125">
        <v>28.210999999999999</v>
      </c>
      <c r="AF59" s="124">
        <v>12.808</v>
      </c>
      <c r="AG59" s="124">
        <v>10.227</v>
      </c>
      <c r="AH59" s="124">
        <v>20.248999999999999</v>
      </c>
      <c r="AI59" s="173">
        <v>29.952000000000002</v>
      </c>
      <c r="AJ59" s="173">
        <v>25.690999999999999</v>
      </c>
      <c r="AK59" s="173">
        <v>39.061999999999998</v>
      </c>
      <c r="AL59" s="173">
        <v>69.435000000000002</v>
      </c>
      <c r="AM59" s="173">
        <v>38.622999999999998</v>
      </c>
      <c r="AN59" s="173"/>
      <c r="AO59" s="173"/>
      <c r="AP59" s="173"/>
      <c r="AQ59" s="173"/>
      <c r="AR59" s="173"/>
      <c r="AS59" s="173"/>
      <c r="AT59" s="173"/>
      <c r="AU59" s="173"/>
      <c r="AV59" s="173"/>
      <c r="AW59" s="173"/>
      <c r="AX59" s="173"/>
      <c r="AY59" s="173"/>
    </row>
    <row r="60" spans="1:1005" ht="15" x14ac:dyDescent="0.25">
      <c r="A60" s="190">
        <v>45139</v>
      </c>
      <c r="B60" s="164"/>
      <c r="C60" s="164"/>
      <c r="D60" s="164">
        <v>19.8</v>
      </c>
      <c r="E60" s="124">
        <v>17.074999999999999</v>
      </c>
      <c r="F60" s="124">
        <v>23.933</v>
      </c>
      <c r="G60" s="124">
        <v>20.870999999999999</v>
      </c>
      <c r="H60" s="124">
        <v>32.83</v>
      </c>
      <c r="I60" s="124">
        <v>17.928999999999998</v>
      </c>
      <c r="J60" s="124">
        <v>23.367000000000001</v>
      </c>
      <c r="K60" s="124">
        <v>18.521999999999998</v>
      </c>
      <c r="L60" s="124">
        <v>19.045999999999999</v>
      </c>
      <c r="M60" s="124">
        <v>19.789000000000001</v>
      </c>
      <c r="N60" s="124">
        <v>13.439</v>
      </c>
      <c r="O60" s="124">
        <v>27.414000000000001</v>
      </c>
      <c r="P60" s="124">
        <v>9.2360000000000007</v>
      </c>
      <c r="Q60" s="124">
        <v>26.74</v>
      </c>
      <c r="R60" s="124">
        <v>15.311999999999999</v>
      </c>
      <c r="S60" s="124">
        <v>51.207000000000001</v>
      </c>
      <c r="T60" s="124">
        <v>9.89</v>
      </c>
      <c r="U60" s="124">
        <v>23.73</v>
      </c>
      <c r="V60" s="124">
        <v>3.7730000000000001</v>
      </c>
      <c r="W60" s="124">
        <v>10.183</v>
      </c>
      <c r="X60" s="124">
        <v>10.198</v>
      </c>
      <c r="Y60" s="124">
        <v>22.751999999999999</v>
      </c>
      <c r="Z60" s="124">
        <v>13.557</v>
      </c>
      <c r="AA60" s="124">
        <v>26.718</v>
      </c>
      <c r="AB60" s="124">
        <v>15.414</v>
      </c>
      <c r="AC60" s="124">
        <v>9.6969999999999992</v>
      </c>
      <c r="AD60" s="124">
        <v>14.324999999999999</v>
      </c>
      <c r="AE60" s="125">
        <v>13.47</v>
      </c>
      <c r="AF60" s="124">
        <v>7.89</v>
      </c>
      <c r="AG60" s="124">
        <v>10.33</v>
      </c>
      <c r="AH60" s="124">
        <v>15.041</v>
      </c>
      <c r="AI60" s="173">
        <v>13.397</v>
      </c>
      <c r="AJ60" s="173">
        <v>15.98</v>
      </c>
      <c r="AK60" s="173">
        <v>32.01</v>
      </c>
      <c r="AL60" s="173">
        <v>26.091999999999999</v>
      </c>
      <c r="AM60" s="173">
        <v>27.734999999999999</v>
      </c>
      <c r="AN60" s="173"/>
      <c r="AO60" s="173"/>
      <c r="AP60" s="173"/>
      <c r="AQ60" s="173"/>
      <c r="AR60" s="173"/>
      <c r="AS60" s="173"/>
      <c r="AT60" s="173"/>
      <c r="AU60" s="173"/>
      <c r="AV60" s="173"/>
      <c r="AW60" s="173"/>
      <c r="AX60" s="173"/>
      <c r="AY60" s="173"/>
    </row>
    <row r="61" spans="1:1005" ht="15" x14ac:dyDescent="0.25">
      <c r="A61" s="190">
        <v>45170</v>
      </c>
      <c r="B61" s="164"/>
      <c r="C61" s="164"/>
      <c r="D61" s="164">
        <v>17.47</v>
      </c>
      <c r="E61" s="124">
        <v>19.573</v>
      </c>
      <c r="F61" s="124">
        <v>24.364999999999998</v>
      </c>
      <c r="G61" s="124">
        <v>12.907</v>
      </c>
      <c r="H61" s="124">
        <v>23.041</v>
      </c>
      <c r="I61" s="124">
        <v>10.090999999999999</v>
      </c>
      <c r="J61" s="124">
        <v>17.859000000000002</v>
      </c>
      <c r="K61" s="124">
        <v>32.963999999999999</v>
      </c>
      <c r="L61" s="124">
        <v>15.605</v>
      </c>
      <c r="M61" s="124">
        <v>17.638999999999999</v>
      </c>
      <c r="N61" s="124">
        <v>14.971</v>
      </c>
      <c r="O61" s="124">
        <v>16.527000000000001</v>
      </c>
      <c r="P61" s="124">
        <v>8.9589999999999996</v>
      </c>
      <c r="Q61" s="124">
        <v>33.594999999999999</v>
      </c>
      <c r="R61" s="124">
        <v>12.78</v>
      </c>
      <c r="S61" s="124">
        <v>33.308</v>
      </c>
      <c r="T61" s="124">
        <v>8.1010000000000009</v>
      </c>
      <c r="U61" s="124">
        <v>11.169</v>
      </c>
      <c r="V61" s="124">
        <v>7.6079999999999997</v>
      </c>
      <c r="W61" s="124">
        <v>14.731999999999999</v>
      </c>
      <c r="X61" s="124">
        <v>14.003</v>
      </c>
      <c r="Y61" s="124">
        <v>17.016999999999999</v>
      </c>
      <c r="Z61" s="124">
        <v>12.904999999999999</v>
      </c>
      <c r="AA61" s="124">
        <v>16.995000000000001</v>
      </c>
      <c r="AB61" s="124">
        <v>15.43</v>
      </c>
      <c r="AC61" s="124">
        <v>8.8000000000000007</v>
      </c>
      <c r="AD61" s="124">
        <v>10.028</v>
      </c>
      <c r="AE61" s="125">
        <v>10.196</v>
      </c>
      <c r="AF61" s="124">
        <v>6.1859999999999999</v>
      </c>
      <c r="AG61" s="124">
        <v>24.262</v>
      </c>
      <c r="AH61" s="124">
        <v>14.692</v>
      </c>
      <c r="AI61" s="173">
        <v>10.646000000000001</v>
      </c>
      <c r="AJ61" s="173">
        <v>8.6170000000000009</v>
      </c>
      <c r="AK61" s="173">
        <v>32.335000000000001</v>
      </c>
      <c r="AL61" s="173">
        <v>12.718</v>
      </c>
      <c r="AM61" s="173">
        <v>20.425999999999998</v>
      </c>
      <c r="AN61" s="173"/>
      <c r="AO61" s="173"/>
      <c r="AP61" s="173"/>
      <c r="AQ61" s="173"/>
      <c r="AR61" s="173"/>
      <c r="AS61" s="173"/>
      <c r="AT61" s="173"/>
      <c r="AU61" s="173"/>
      <c r="AV61" s="173"/>
      <c r="AW61" s="173"/>
      <c r="AX61" s="173"/>
      <c r="AY61" s="173"/>
    </row>
    <row r="62" spans="1:1005" ht="15" x14ac:dyDescent="0.25">
      <c r="A62" s="190">
        <v>45200</v>
      </c>
      <c r="B62" s="164"/>
      <c r="C62" s="164"/>
      <c r="D62" s="164">
        <v>15.64</v>
      </c>
      <c r="E62" s="124">
        <v>21.887</v>
      </c>
      <c r="F62" s="124">
        <v>25.795999999999999</v>
      </c>
      <c r="G62" s="124">
        <v>10.686</v>
      </c>
      <c r="H62" s="124">
        <v>17.32</v>
      </c>
      <c r="I62" s="124">
        <v>11.423</v>
      </c>
      <c r="J62" s="124">
        <v>18.652999999999999</v>
      </c>
      <c r="K62" s="124">
        <v>12.904</v>
      </c>
      <c r="L62" s="124">
        <v>9.4120000000000008</v>
      </c>
      <c r="M62" s="124">
        <v>11.375999999999999</v>
      </c>
      <c r="N62" s="124">
        <v>9.6219999999999999</v>
      </c>
      <c r="O62" s="124">
        <v>12.226000000000001</v>
      </c>
      <c r="P62" s="124">
        <v>9.7550000000000008</v>
      </c>
      <c r="Q62" s="124">
        <v>23.11</v>
      </c>
      <c r="R62" s="124">
        <v>9.8960000000000008</v>
      </c>
      <c r="S62" s="124">
        <v>13.773999999999999</v>
      </c>
      <c r="T62" s="124">
        <v>7.8719999999999999</v>
      </c>
      <c r="U62" s="124">
        <v>8.39</v>
      </c>
      <c r="V62" s="124">
        <v>5.5750000000000002</v>
      </c>
      <c r="W62" s="124">
        <v>9.0340000000000007</v>
      </c>
      <c r="X62" s="124">
        <v>13.58</v>
      </c>
      <c r="Y62" s="124">
        <v>23.021000000000001</v>
      </c>
      <c r="Z62" s="124">
        <v>37.262999999999998</v>
      </c>
      <c r="AA62" s="124">
        <v>13.551</v>
      </c>
      <c r="AB62" s="124">
        <v>10.776</v>
      </c>
      <c r="AC62" s="124">
        <v>8.3239999999999998</v>
      </c>
      <c r="AD62" s="124">
        <v>11.108000000000001</v>
      </c>
      <c r="AE62" s="125">
        <v>12.317</v>
      </c>
      <c r="AF62" s="124">
        <v>5.3659999999999997</v>
      </c>
      <c r="AG62" s="124">
        <v>13.984</v>
      </c>
      <c r="AH62" s="124">
        <v>19.975999999999999</v>
      </c>
      <c r="AI62" s="173">
        <v>7.593</v>
      </c>
      <c r="AJ62" s="173">
        <v>16.427</v>
      </c>
      <c r="AK62" s="173">
        <v>18.936</v>
      </c>
      <c r="AL62" s="173">
        <v>17.699000000000002</v>
      </c>
      <c r="AM62" s="173">
        <v>15.223000000000001</v>
      </c>
      <c r="AN62" s="173"/>
      <c r="AO62" s="173"/>
      <c r="AP62" s="173"/>
      <c r="AQ62" s="173"/>
      <c r="AR62" s="173"/>
      <c r="AS62" s="173"/>
      <c r="AT62" s="173"/>
      <c r="AU62" s="173"/>
      <c r="AV62" s="173"/>
      <c r="AW62" s="173"/>
      <c r="AX62" s="173"/>
      <c r="AY62" s="173"/>
    </row>
    <row r="63" spans="1:1005" ht="15" x14ac:dyDescent="0.25">
      <c r="A63" s="190">
        <v>45231</v>
      </c>
      <c r="B63" s="164"/>
      <c r="C63" s="164"/>
      <c r="D63" s="164">
        <v>8.7799999999999994</v>
      </c>
      <c r="E63" s="124">
        <v>12.26</v>
      </c>
      <c r="F63" s="124">
        <v>15.157999999999999</v>
      </c>
      <c r="G63" s="124">
        <v>10.122</v>
      </c>
      <c r="H63" s="124">
        <v>10.285</v>
      </c>
      <c r="I63" s="124">
        <v>6.9820000000000002</v>
      </c>
      <c r="J63" s="124">
        <v>11.554</v>
      </c>
      <c r="K63" s="124">
        <v>8.3759999999999994</v>
      </c>
      <c r="L63" s="124">
        <v>7.4029999999999996</v>
      </c>
      <c r="M63" s="124">
        <v>8.4060000000000006</v>
      </c>
      <c r="N63" s="124">
        <v>7.5419999999999998</v>
      </c>
      <c r="O63" s="124">
        <v>8.5299999999999994</v>
      </c>
      <c r="P63" s="124">
        <v>6.0359999999999996</v>
      </c>
      <c r="Q63" s="124">
        <v>11.23</v>
      </c>
      <c r="R63" s="124">
        <v>8.9440000000000008</v>
      </c>
      <c r="S63" s="124">
        <v>9.0540000000000003</v>
      </c>
      <c r="T63" s="124">
        <v>6.4619999999999997</v>
      </c>
      <c r="U63" s="124">
        <v>6.94</v>
      </c>
      <c r="V63" s="124">
        <v>3.5550000000000002</v>
      </c>
      <c r="W63" s="124">
        <v>5.9189999999999996</v>
      </c>
      <c r="X63" s="124">
        <v>9.6189999999999998</v>
      </c>
      <c r="Y63" s="124">
        <v>12.913</v>
      </c>
      <c r="Z63" s="124">
        <v>14.039</v>
      </c>
      <c r="AA63" s="124">
        <v>7.79</v>
      </c>
      <c r="AB63" s="124">
        <v>8.4429999999999996</v>
      </c>
      <c r="AC63" s="124">
        <v>6.4530000000000003</v>
      </c>
      <c r="AD63" s="124">
        <v>7.4550000000000001</v>
      </c>
      <c r="AE63" s="125">
        <v>7.9139999999999997</v>
      </c>
      <c r="AF63" s="124">
        <v>4.4710000000000001</v>
      </c>
      <c r="AG63" s="124">
        <v>6.8079999999999998</v>
      </c>
      <c r="AH63" s="124">
        <v>10.256</v>
      </c>
      <c r="AI63" s="173">
        <v>6.69</v>
      </c>
      <c r="AJ63" s="173">
        <v>8.3179999999999996</v>
      </c>
      <c r="AK63" s="173">
        <v>10.396000000000001</v>
      </c>
      <c r="AL63" s="173">
        <v>9.1140000000000008</v>
      </c>
      <c r="AM63" s="173">
        <v>9.6</v>
      </c>
      <c r="AN63" s="173"/>
      <c r="AO63" s="173"/>
      <c r="AP63" s="173"/>
      <c r="AQ63" s="173"/>
      <c r="AR63" s="173"/>
      <c r="AS63" s="173"/>
      <c r="AT63" s="173"/>
      <c r="AU63" s="173"/>
      <c r="AV63" s="173"/>
      <c r="AW63" s="173"/>
      <c r="AX63" s="173"/>
      <c r="AY63" s="173"/>
    </row>
    <row r="64" spans="1:1005" ht="15" x14ac:dyDescent="0.25">
      <c r="A64" s="190"/>
      <c r="B64" s="164"/>
      <c r="C64" s="164"/>
      <c r="D64" s="164"/>
      <c r="E64" s="124"/>
      <c r="F64" s="124"/>
      <c r="G64" s="124"/>
      <c r="H64" s="124"/>
      <c r="I64" s="124"/>
      <c r="J64" s="124"/>
      <c r="K64" s="124"/>
      <c r="L64" s="124"/>
      <c r="M64" s="124"/>
      <c r="N64" s="124"/>
      <c r="O64" s="124"/>
      <c r="P64" s="124"/>
      <c r="Q64" s="124"/>
      <c r="R64" s="124"/>
      <c r="S64" s="124"/>
      <c r="T64" s="124"/>
      <c r="U64" s="124"/>
      <c r="V64" s="124"/>
      <c r="W64" s="124"/>
      <c r="X64" s="124"/>
      <c r="Y64" s="124"/>
      <c r="Z64" s="124"/>
      <c r="AA64" s="124"/>
      <c r="AB64" s="124"/>
      <c r="AC64" s="124"/>
      <c r="AD64" s="124"/>
      <c r="AE64" s="125"/>
      <c r="AF64" s="124"/>
      <c r="AG64" s="124"/>
      <c r="AH64" s="12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190"/>
      <c r="B65" s="164"/>
      <c r="C65" s="164"/>
      <c r="D65" s="164"/>
      <c r="E65" s="124"/>
      <c r="F65" s="124"/>
      <c r="G65" s="124"/>
      <c r="H65" s="124"/>
      <c r="I65" s="124"/>
      <c r="J65" s="124"/>
      <c r="K65" s="124"/>
      <c r="L65" s="124"/>
      <c r="M65" s="124"/>
      <c r="N65" s="124"/>
      <c r="O65" s="124"/>
      <c r="P65" s="124"/>
      <c r="Q65" s="124"/>
      <c r="R65" s="124"/>
      <c r="S65" s="124"/>
      <c r="T65" s="124"/>
      <c r="U65" s="124"/>
      <c r="V65" s="124"/>
      <c r="W65" s="124"/>
      <c r="X65" s="124"/>
      <c r="Y65" s="124"/>
      <c r="Z65" s="124"/>
      <c r="AA65" s="124"/>
      <c r="AB65" s="124"/>
      <c r="AC65" s="124"/>
      <c r="AD65" s="124"/>
      <c r="AE65" s="125"/>
      <c r="AF65" s="124"/>
      <c r="AG65" s="124"/>
      <c r="AH65" s="12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190"/>
      <c r="B66" s="164"/>
      <c r="C66" s="164"/>
      <c r="D66" s="164"/>
      <c r="E66" s="124"/>
      <c r="F66" s="124"/>
      <c r="G66" s="124"/>
      <c r="H66" s="124"/>
      <c r="I66" s="124"/>
      <c r="J66" s="124"/>
      <c r="K66" s="124"/>
      <c r="L66" s="124"/>
      <c r="M66" s="124"/>
      <c r="N66" s="124"/>
      <c r="O66" s="124"/>
      <c r="P66" s="124"/>
      <c r="Q66" s="124"/>
      <c r="R66" s="124"/>
      <c r="S66" s="124"/>
      <c r="T66" s="124"/>
      <c r="U66" s="124"/>
      <c r="V66" s="124"/>
      <c r="W66" s="124"/>
      <c r="X66" s="124"/>
      <c r="Y66" s="124"/>
      <c r="Z66" s="124"/>
      <c r="AA66" s="124"/>
      <c r="AB66" s="124"/>
      <c r="AC66" s="124"/>
      <c r="AD66" s="124"/>
      <c r="AE66" s="125"/>
      <c r="AF66" s="124"/>
      <c r="AG66" s="124"/>
      <c r="AH66" s="12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190"/>
      <c r="B67" s="164"/>
      <c r="C67" s="164"/>
      <c r="D67" s="164"/>
      <c r="E67" s="124"/>
      <c r="F67" s="124"/>
      <c r="G67" s="124"/>
      <c r="H67" s="124"/>
      <c r="I67" s="124"/>
      <c r="J67" s="124"/>
      <c r="K67" s="124"/>
      <c r="L67" s="124"/>
      <c r="M67" s="124"/>
      <c r="N67" s="124"/>
      <c r="O67" s="124"/>
      <c r="P67" s="124"/>
      <c r="Q67" s="124"/>
      <c r="R67" s="124"/>
      <c r="S67" s="124"/>
      <c r="T67" s="124"/>
      <c r="U67" s="124"/>
      <c r="V67" s="124"/>
      <c r="W67" s="124"/>
      <c r="X67" s="124"/>
      <c r="Y67" s="124"/>
      <c r="Z67" s="124"/>
      <c r="AA67" s="124"/>
      <c r="AB67" s="124"/>
      <c r="AC67" s="124"/>
      <c r="AD67" s="124"/>
      <c r="AE67" s="125"/>
      <c r="AF67" s="124"/>
      <c r="AG67" s="124"/>
      <c r="AH67" s="12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190"/>
      <c r="B68" s="164"/>
      <c r="C68" s="164"/>
      <c r="D68" s="164"/>
      <c r="E68" s="124"/>
      <c r="F68" s="124"/>
      <c r="G68" s="124"/>
      <c r="H68" s="124"/>
      <c r="I68" s="124"/>
      <c r="J68" s="124"/>
      <c r="K68" s="124"/>
      <c r="L68" s="124"/>
      <c r="M68" s="124"/>
      <c r="N68" s="124"/>
      <c r="O68" s="124"/>
      <c r="P68" s="124"/>
      <c r="Q68" s="124"/>
      <c r="R68" s="124"/>
      <c r="S68" s="124"/>
      <c r="T68" s="124"/>
      <c r="U68" s="124"/>
      <c r="V68" s="124"/>
      <c r="W68" s="124"/>
      <c r="X68" s="124"/>
      <c r="Y68" s="124"/>
      <c r="Z68" s="124"/>
      <c r="AA68" s="124"/>
      <c r="AB68" s="124"/>
      <c r="AC68" s="124"/>
      <c r="AD68" s="124"/>
      <c r="AE68" s="125"/>
      <c r="AF68" s="124"/>
      <c r="AG68" s="124"/>
      <c r="AH68" s="12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190"/>
      <c r="B69" s="164"/>
      <c r="C69" s="164"/>
      <c r="D69" s="164"/>
      <c r="E69" s="124"/>
      <c r="F69" s="124"/>
      <c r="G69" s="124"/>
      <c r="H69" s="124"/>
      <c r="I69" s="124"/>
      <c r="J69" s="124"/>
      <c r="K69" s="124"/>
      <c r="L69" s="124"/>
      <c r="M69" s="124"/>
      <c r="N69" s="124"/>
      <c r="O69" s="124"/>
      <c r="P69" s="124"/>
      <c r="Q69" s="124"/>
      <c r="R69" s="124"/>
      <c r="S69" s="124"/>
      <c r="T69" s="124"/>
      <c r="U69" s="124"/>
      <c r="V69" s="124"/>
      <c r="W69" s="124"/>
      <c r="X69" s="124"/>
      <c r="Y69" s="124"/>
      <c r="Z69" s="124"/>
      <c r="AA69" s="124"/>
      <c r="AB69" s="124"/>
      <c r="AC69" s="124"/>
      <c r="AD69" s="124"/>
      <c r="AE69" s="125"/>
      <c r="AF69" s="124"/>
      <c r="AG69" s="124"/>
      <c r="AH69" s="12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190"/>
      <c r="B70" s="44"/>
      <c r="C70" s="44"/>
      <c r="D70" s="164"/>
      <c r="E70" s="124"/>
      <c r="F70" s="124"/>
      <c r="G70" s="124"/>
      <c r="H70" s="124"/>
      <c r="I70" s="124"/>
      <c r="J70" s="124"/>
      <c r="K70" s="124"/>
      <c r="L70" s="124"/>
      <c r="M70" s="124"/>
      <c r="N70" s="124"/>
      <c r="O70" s="124"/>
      <c r="P70" s="124"/>
      <c r="Q70" s="124"/>
      <c r="R70" s="124"/>
      <c r="S70" s="124"/>
      <c r="T70" s="124"/>
      <c r="U70" s="124"/>
      <c r="V70" s="124"/>
      <c r="W70" s="124"/>
      <c r="X70" s="124"/>
      <c r="Y70" s="124"/>
      <c r="Z70" s="124"/>
      <c r="AA70" s="124"/>
      <c r="AB70" s="124"/>
      <c r="AC70" s="124"/>
      <c r="AD70" s="124"/>
      <c r="AE70" s="125"/>
      <c r="AF70" s="124"/>
      <c r="AG70" s="124"/>
      <c r="AH70" s="12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190"/>
      <c r="B71" s="44"/>
      <c r="C71" s="44"/>
      <c r="D71" s="164"/>
      <c r="E71" s="124"/>
      <c r="F71" s="124"/>
      <c r="G71" s="124"/>
      <c r="H71" s="124"/>
      <c r="I71" s="124"/>
      <c r="J71" s="124"/>
      <c r="K71" s="124"/>
      <c r="L71" s="124"/>
      <c r="M71" s="124"/>
      <c r="N71" s="124"/>
      <c r="O71" s="124"/>
      <c r="P71" s="124"/>
      <c r="Q71" s="124"/>
      <c r="R71" s="124"/>
      <c r="S71" s="124"/>
      <c r="T71" s="124"/>
      <c r="U71" s="124"/>
      <c r="V71" s="124"/>
      <c r="W71" s="124"/>
      <c r="X71" s="124"/>
      <c r="Y71" s="124"/>
      <c r="Z71" s="124"/>
      <c r="AA71" s="124"/>
      <c r="AB71" s="124"/>
      <c r="AC71" s="124"/>
      <c r="AD71" s="124"/>
      <c r="AE71" s="125"/>
      <c r="AF71" s="124"/>
      <c r="AG71" s="124"/>
      <c r="AH71" s="12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190"/>
      <c r="B72" s="44"/>
      <c r="C72" s="44"/>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190"/>
      <c r="B73" s="44"/>
      <c r="C73" s="44"/>
      <c r="D73" s="44"/>
      <c r="AI73" s="169"/>
      <c r="AJ73" s="169"/>
      <c r="AK73" s="169"/>
      <c r="AL73" s="169"/>
      <c r="AM73" s="169"/>
      <c r="AN73" s="169"/>
      <c r="AO73" s="169"/>
      <c r="AP73" s="169"/>
      <c r="AQ73" s="169"/>
      <c r="AR73" s="169"/>
      <c r="AS73" s="169"/>
      <c r="AT73" s="169"/>
      <c r="AU73" s="169"/>
      <c r="AV73" s="169"/>
      <c r="AW73" s="169"/>
      <c r="AX73" s="169"/>
      <c r="AY73" s="169"/>
    </row>
    <row r="74" spans="1:1005" ht="15" x14ac:dyDescent="0.25">
      <c r="A74" s="190"/>
      <c r="B74" s="44"/>
      <c r="C74" s="44"/>
      <c r="D74" s="44"/>
      <c r="AI74" s="169"/>
      <c r="AJ74" s="169"/>
      <c r="AK74" s="169"/>
      <c r="AL74" s="169"/>
      <c r="AM74" s="169"/>
      <c r="AN74" s="169"/>
      <c r="AO74" s="169"/>
      <c r="AP74" s="169"/>
      <c r="AQ74" s="169"/>
      <c r="AR74" s="169"/>
      <c r="AS74" s="169"/>
      <c r="AT74" s="169"/>
      <c r="AU74" s="169"/>
      <c r="AV74" s="169"/>
      <c r="AW74" s="169"/>
      <c r="AX74" s="169"/>
      <c r="AY74" s="169"/>
    </row>
    <row r="75" spans="1:1005" ht="15" x14ac:dyDescent="0.25">
      <c r="A75" s="190"/>
      <c r="B75" s="44"/>
      <c r="C75" s="44"/>
      <c r="D75" s="44"/>
      <c r="AI75" s="169"/>
      <c r="AJ75" s="169"/>
      <c r="AK75" s="169"/>
      <c r="AL75" s="169"/>
      <c r="AM75" s="169"/>
      <c r="AN75" s="169"/>
      <c r="AO75" s="169"/>
      <c r="AP75" s="169"/>
      <c r="AQ75" s="169"/>
      <c r="AR75" s="169"/>
      <c r="AS75" s="169"/>
      <c r="AT75" s="169"/>
      <c r="AU75" s="169"/>
      <c r="AV75" s="169"/>
      <c r="AW75" s="169"/>
      <c r="AX75" s="169"/>
      <c r="AY75" s="169"/>
    </row>
    <row r="76" spans="1:1005" ht="15" x14ac:dyDescent="0.25">
      <c r="A76" s="190"/>
      <c r="B76" s="44"/>
      <c r="C76" s="44"/>
      <c r="D76" s="44"/>
      <c r="AI76" s="169"/>
      <c r="AJ76" s="169"/>
      <c r="AK76" s="169"/>
      <c r="AL76" s="169"/>
      <c r="AM76" s="169"/>
      <c r="AN76" s="169"/>
      <c r="AO76" s="169"/>
      <c r="AP76" s="169"/>
      <c r="AQ76" s="169"/>
      <c r="AR76" s="169"/>
      <c r="AS76" s="169"/>
      <c r="AT76" s="169"/>
      <c r="AU76" s="169"/>
      <c r="AV76" s="169"/>
      <c r="AW76" s="169"/>
      <c r="AX76" s="169"/>
      <c r="AY76" s="169"/>
    </row>
    <row r="77" spans="1:1005" ht="15" x14ac:dyDescent="0.25">
      <c r="A77" s="190"/>
      <c r="B77" s="44"/>
      <c r="C77" s="44"/>
      <c r="D77" s="44"/>
      <c r="AI77" s="169"/>
      <c r="AJ77" s="169"/>
      <c r="AK77" s="169"/>
      <c r="AL77" s="169"/>
      <c r="AM77" s="169"/>
      <c r="AN77" s="169"/>
      <c r="AO77" s="169"/>
      <c r="AP77" s="169"/>
      <c r="AQ77" s="169"/>
      <c r="AR77" s="169"/>
      <c r="AS77" s="169"/>
      <c r="AT77" s="169"/>
      <c r="AU77" s="169"/>
      <c r="AV77" s="169"/>
      <c r="AW77" s="169"/>
      <c r="AX77" s="169"/>
      <c r="AY77" s="169"/>
    </row>
    <row r="78" spans="1:1005" ht="15" x14ac:dyDescent="0.25">
      <c r="A78" s="190"/>
      <c r="B78" s="44"/>
      <c r="C78" s="44"/>
      <c r="D78" s="44"/>
      <c r="AI78" s="169"/>
      <c r="AJ78" s="169"/>
      <c r="AK78" s="169"/>
      <c r="AL78" s="169"/>
      <c r="AM78" s="169"/>
      <c r="AN78" s="169"/>
      <c r="AO78" s="169"/>
      <c r="AP78" s="169"/>
      <c r="AQ78" s="169"/>
      <c r="AR78" s="169"/>
      <c r="AS78" s="169"/>
      <c r="AT78" s="169"/>
      <c r="AU78" s="169"/>
      <c r="AV78" s="169"/>
      <c r="AW78" s="169"/>
      <c r="AX78" s="169"/>
      <c r="AY78" s="169"/>
    </row>
    <row r="79" spans="1:1005" ht="15" x14ac:dyDescent="0.25">
      <c r="A79" s="190"/>
      <c r="B79" s="44"/>
      <c r="C79" s="44"/>
      <c r="D79" s="44"/>
      <c r="AI79" s="169"/>
      <c r="AJ79" s="169"/>
      <c r="AK79" s="169"/>
      <c r="AL79" s="169"/>
      <c r="AM79" s="169"/>
      <c r="AN79" s="169"/>
      <c r="AO79" s="169"/>
      <c r="AP79" s="169"/>
      <c r="AQ79" s="169"/>
      <c r="AR79" s="169"/>
      <c r="AS79" s="169"/>
      <c r="AT79" s="169"/>
      <c r="AU79" s="169"/>
      <c r="AV79" s="169"/>
      <c r="AW79" s="169"/>
      <c r="AX79" s="169"/>
      <c r="AY79" s="169"/>
    </row>
    <row r="80" spans="1:1005" ht="15" x14ac:dyDescent="0.25">
      <c r="A80" s="190"/>
      <c r="B80" s="44"/>
      <c r="C80" s="44"/>
      <c r="D80" s="44"/>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tint="0.39997558519241921"/>
  </sheetPr>
  <dimension ref="A1:ALQ80"/>
  <sheetViews>
    <sheetView zoomScaleNormal="100" workbookViewId="0">
      <selection activeCell="D4" sqref="D4"/>
    </sheetView>
  </sheetViews>
  <sheetFormatPr defaultColWidth="18.7109375" defaultRowHeight="12.75" customHeight="1" x14ac:dyDescent="0.25"/>
  <cols>
    <col min="1" max="4" width="9.140625" style="216" customWidth="1"/>
    <col min="5" max="54" width="9.140625" customWidth="1"/>
  </cols>
  <sheetData>
    <row r="1" spans="1:54" s="216" customFormat="1" ht="15" x14ac:dyDescent="0.25">
      <c r="A1" s="223"/>
      <c r="B1" s="331">
        <v>272.69029999999992</v>
      </c>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262"/>
      <c r="AJ1" s="262"/>
      <c r="AK1" s="262"/>
      <c r="AL1" s="262"/>
      <c r="AM1" s="262"/>
    </row>
    <row r="2" spans="1:54" s="216" customFormat="1" ht="15" x14ac:dyDescent="0.25">
      <c r="A2" s="223"/>
      <c r="B2" s="223" t="s">
        <v>53</v>
      </c>
      <c r="C2" s="223" t="s">
        <v>54</v>
      </c>
      <c r="D2" s="223" t="s">
        <v>55</v>
      </c>
      <c r="E2" s="223">
        <v>1981</v>
      </c>
      <c r="F2" s="223">
        <v>1982</v>
      </c>
      <c r="G2" s="223">
        <v>1983</v>
      </c>
      <c r="H2" s="223">
        <v>1984</v>
      </c>
      <c r="I2" s="223">
        <v>1985</v>
      </c>
      <c r="J2" s="223">
        <v>1986</v>
      </c>
      <c r="K2" s="223">
        <v>1987</v>
      </c>
      <c r="L2" s="223">
        <v>1988</v>
      </c>
      <c r="M2" s="223">
        <v>1989</v>
      </c>
      <c r="N2" s="223">
        <v>1990</v>
      </c>
      <c r="O2" s="223">
        <v>1991</v>
      </c>
      <c r="P2" s="223">
        <v>1992</v>
      </c>
      <c r="Q2" s="223">
        <v>1993</v>
      </c>
      <c r="R2" s="223">
        <v>1994</v>
      </c>
      <c r="S2" s="223">
        <v>1995</v>
      </c>
      <c r="T2" s="223">
        <v>1996</v>
      </c>
      <c r="U2" s="223">
        <v>1997</v>
      </c>
      <c r="V2" s="223">
        <v>1998</v>
      </c>
      <c r="W2" s="223">
        <v>1999</v>
      </c>
      <c r="X2" s="223">
        <v>2000</v>
      </c>
      <c r="Y2" s="223">
        <v>2001</v>
      </c>
      <c r="Z2" s="223">
        <v>2002</v>
      </c>
      <c r="AA2" s="223">
        <v>2003</v>
      </c>
      <c r="AB2" s="223">
        <v>2004</v>
      </c>
      <c r="AC2" s="223">
        <v>2005</v>
      </c>
      <c r="AD2" s="223">
        <v>2006</v>
      </c>
      <c r="AE2" s="223">
        <v>2007</v>
      </c>
      <c r="AF2" s="223">
        <v>2008</v>
      </c>
      <c r="AG2" s="223">
        <v>2009</v>
      </c>
      <c r="AH2" s="223">
        <v>2010</v>
      </c>
      <c r="AI2" s="262">
        <v>2011</v>
      </c>
      <c r="AJ2" s="262">
        <v>2012</v>
      </c>
      <c r="AK2" s="262">
        <v>2013</v>
      </c>
      <c r="AL2" s="262">
        <v>2014</v>
      </c>
      <c r="AM2" s="262">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5"/>
      <c r="B3" s="225" t="s">
        <v>71</v>
      </c>
      <c r="C3" s="225" t="s">
        <v>72</v>
      </c>
      <c r="D3" s="225" t="s">
        <v>73</v>
      </c>
      <c r="E3" s="225" t="s">
        <v>74</v>
      </c>
      <c r="F3" s="225" t="s">
        <v>75</v>
      </c>
      <c r="G3" s="225" t="s">
        <v>76</v>
      </c>
      <c r="H3" s="225" t="s">
        <v>77</v>
      </c>
      <c r="I3" s="225" t="s">
        <v>78</v>
      </c>
      <c r="J3" s="225" t="s">
        <v>79</v>
      </c>
      <c r="K3" s="225" t="s">
        <v>80</v>
      </c>
      <c r="L3" s="225" t="s">
        <v>81</v>
      </c>
      <c r="M3" s="225" t="s">
        <v>82</v>
      </c>
      <c r="N3" s="225" t="s">
        <v>83</v>
      </c>
      <c r="O3" s="225" t="s">
        <v>84</v>
      </c>
      <c r="P3" s="225" t="s">
        <v>85</v>
      </c>
      <c r="Q3" s="225" t="s">
        <v>86</v>
      </c>
      <c r="R3" s="225" t="s">
        <v>87</v>
      </c>
      <c r="S3" s="225" t="s">
        <v>88</v>
      </c>
      <c r="T3" s="225" t="s">
        <v>89</v>
      </c>
      <c r="U3" s="225" t="s">
        <v>90</v>
      </c>
      <c r="V3" s="225" t="s">
        <v>91</v>
      </c>
      <c r="W3" s="225" t="s">
        <v>92</v>
      </c>
      <c r="X3" s="225" t="s">
        <v>93</v>
      </c>
      <c r="Y3" s="225" t="s">
        <v>94</v>
      </c>
      <c r="Z3" s="225" t="s">
        <v>95</v>
      </c>
      <c r="AA3" s="225" t="s">
        <v>96</v>
      </c>
      <c r="AB3" s="225" t="s">
        <v>97</v>
      </c>
      <c r="AC3" s="225" t="s">
        <v>98</v>
      </c>
      <c r="AD3" s="225" t="s">
        <v>99</v>
      </c>
      <c r="AE3" s="225" t="s">
        <v>100</v>
      </c>
      <c r="AF3" s="225" t="s">
        <v>101</v>
      </c>
      <c r="AG3" s="225" t="s">
        <v>102</v>
      </c>
      <c r="AH3" s="225" t="s">
        <v>103</v>
      </c>
      <c r="AI3" s="225" t="s">
        <v>163</v>
      </c>
      <c r="AJ3" s="225" t="s">
        <v>168</v>
      </c>
      <c r="AK3" s="225" t="s">
        <v>169</v>
      </c>
      <c r="AL3" s="225" t="s">
        <v>170</v>
      </c>
      <c r="AM3" s="225"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4">
        <v>43435</v>
      </c>
      <c r="B4" s="89"/>
      <c r="C4" s="89"/>
      <c r="D4" s="90">
        <v>16</v>
      </c>
      <c r="E4" s="91">
        <v>17.077000000000002</v>
      </c>
      <c r="F4" s="92">
        <v>20.384</v>
      </c>
      <c r="G4" s="92">
        <v>16</v>
      </c>
      <c r="H4" s="92">
        <v>16</v>
      </c>
      <c r="I4" s="92">
        <v>16</v>
      </c>
      <c r="J4" s="92">
        <v>16</v>
      </c>
      <c r="K4" s="92">
        <v>16</v>
      </c>
      <c r="L4" s="92">
        <v>16</v>
      </c>
      <c r="M4" s="92">
        <v>16</v>
      </c>
      <c r="N4" s="92">
        <v>15.999000000000001</v>
      </c>
      <c r="O4" s="92">
        <v>16.093</v>
      </c>
      <c r="P4" s="92">
        <v>15.999000000000001</v>
      </c>
      <c r="Q4" s="92">
        <v>15.999000000000001</v>
      </c>
      <c r="R4" s="92">
        <v>16.042000000000002</v>
      </c>
      <c r="S4" s="92">
        <v>15.999000000000001</v>
      </c>
      <c r="T4" s="92">
        <v>16.588000000000001</v>
      </c>
      <c r="U4" s="92">
        <v>16.556999999999999</v>
      </c>
      <c r="V4" s="92">
        <v>15.999000000000001</v>
      </c>
      <c r="W4" s="92">
        <v>16</v>
      </c>
      <c r="X4" s="92">
        <v>16</v>
      </c>
      <c r="Y4" s="92">
        <v>16</v>
      </c>
      <c r="Z4" s="92">
        <v>15.999000000000001</v>
      </c>
      <c r="AA4" s="92">
        <v>16</v>
      </c>
      <c r="AB4" s="92">
        <v>15.999000000000001</v>
      </c>
      <c r="AC4" s="92">
        <v>16</v>
      </c>
      <c r="AD4" s="92">
        <v>16</v>
      </c>
      <c r="AE4" s="92">
        <v>16.021999999999998</v>
      </c>
      <c r="AF4" s="92">
        <v>16</v>
      </c>
      <c r="AG4" s="92">
        <v>16</v>
      </c>
      <c r="AH4" s="93">
        <v>15.999000000000001</v>
      </c>
      <c r="AI4" s="173">
        <v>16.294</v>
      </c>
      <c r="AJ4" s="173">
        <v>16</v>
      </c>
      <c r="AK4" s="173">
        <v>16</v>
      </c>
      <c r="AL4" s="173">
        <v>16</v>
      </c>
      <c r="AM4" s="173">
        <v>16.056999999999999</v>
      </c>
      <c r="AN4" s="173"/>
      <c r="AO4" s="173"/>
      <c r="AP4" s="173"/>
      <c r="AQ4" s="173"/>
      <c r="AR4" s="173"/>
      <c r="AS4" s="173"/>
      <c r="AT4" s="173"/>
      <c r="AU4" s="173"/>
      <c r="AV4" s="173"/>
      <c r="AW4" s="173"/>
      <c r="AX4" s="173"/>
      <c r="AY4" s="173"/>
    </row>
    <row r="5" spans="1:54" ht="15" x14ac:dyDescent="0.25">
      <c r="A5" s="224">
        <v>43466</v>
      </c>
      <c r="B5" s="89"/>
      <c r="C5" s="89"/>
      <c r="D5" s="90">
        <v>16</v>
      </c>
      <c r="E5" s="91">
        <v>25.388999999999999</v>
      </c>
      <c r="F5" s="92">
        <v>20.379000000000001</v>
      </c>
      <c r="G5" s="92">
        <v>16.007000000000001</v>
      </c>
      <c r="H5" s="92">
        <v>15.962999999999999</v>
      </c>
      <c r="I5" s="92">
        <v>15.964</v>
      </c>
      <c r="J5" s="92">
        <v>15.962999999999999</v>
      </c>
      <c r="K5" s="92">
        <v>16.02</v>
      </c>
      <c r="L5" s="92">
        <v>15.962999999999999</v>
      </c>
      <c r="M5" s="92">
        <v>15.962999999999999</v>
      </c>
      <c r="N5" s="92">
        <v>15.964</v>
      </c>
      <c r="O5" s="92">
        <v>16.015999999999998</v>
      </c>
      <c r="P5" s="92">
        <v>15.962999999999999</v>
      </c>
      <c r="Q5" s="92">
        <v>15.962999999999999</v>
      </c>
      <c r="R5" s="92">
        <v>15.977</v>
      </c>
      <c r="S5" s="92">
        <v>16.408999999999999</v>
      </c>
      <c r="T5" s="92">
        <v>16.312999999999999</v>
      </c>
      <c r="U5" s="92">
        <v>18.823</v>
      </c>
      <c r="V5" s="92">
        <v>16.329999999999998</v>
      </c>
      <c r="W5" s="92">
        <v>16.145</v>
      </c>
      <c r="X5" s="92">
        <v>19.007999999999999</v>
      </c>
      <c r="Y5" s="92">
        <v>15.964</v>
      </c>
      <c r="Z5" s="92">
        <v>15.962999999999999</v>
      </c>
      <c r="AA5" s="92">
        <v>15.988</v>
      </c>
      <c r="AB5" s="92">
        <v>15.962999999999999</v>
      </c>
      <c r="AC5" s="92">
        <v>22.065000000000001</v>
      </c>
      <c r="AD5" s="92">
        <v>16.786999999999999</v>
      </c>
      <c r="AE5" s="92">
        <v>16.553000000000001</v>
      </c>
      <c r="AF5" s="92">
        <v>15.962999999999999</v>
      </c>
      <c r="AG5" s="92">
        <v>16.021000000000001</v>
      </c>
      <c r="AH5" s="93">
        <v>15.962999999999999</v>
      </c>
      <c r="AI5" s="173">
        <v>16.427</v>
      </c>
      <c r="AJ5" s="173">
        <v>17.187000000000001</v>
      </c>
      <c r="AK5" s="173">
        <v>15.962999999999999</v>
      </c>
      <c r="AL5" s="173">
        <v>15.962999999999999</v>
      </c>
      <c r="AM5" s="173">
        <v>16</v>
      </c>
      <c r="AN5" s="173"/>
      <c r="AO5" s="173"/>
      <c r="AP5" s="173"/>
      <c r="AQ5" s="173"/>
      <c r="AR5" s="173"/>
      <c r="AS5" s="173"/>
      <c r="AT5" s="173"/>
      <c r="AU5" s="173"/>
      <c r="AV5" s="173"/>
      <c r="AW5" s="173"/>
      <c r="AX5" s="173"/>
      <c r="AY5" s="173"/>
    </row>
    <row r="6" spans="1:54" ht="15" x14ac:dyDescent="0.25">
      <c r="A6" s="224">
        <v>43497</v>
      </c>
      <c r="B6" s="89"/>
      <c r="C6" s="89"/>
      <c r="D6" s="90">
        <v>18</v>
      </c>
      <c r="E6" s="91">
        <v>26.434999999999999</v>
      </c>
      <c r="F6" s="92">
        <v>25.545000000000002</v>
      </c>
      <c r="G6" s="92">
        <v>18</v>
      </c>
      <c r="H6" s="92">
        <v>16.939</v>
      </c>
      <c r="I6" s="92">
        <v>16.940000000000001</v>
      </c>
      <c r="J6" s="92">
        <v>42.167999999999999</v>
      </c>
      <c r="K6" s="92">
        <v>30.962</v>
      </c>
      <c r="L6" s="92">
        <v>16.939</v>
      </c>
      <c r="M6" s="92">
        <v>16.942</v>
      </c>
      <c r="N6" s="92">
        <v>17.155000000000001</v>
      </c>
      <c r="O6" s="92">
        <v>17.663</v>
      </c>
      <c r="P6" s="92">
        <v>17.399000000000001</v>
      </c>
      <c r="Q6" s="92">
        <v>17.669</v>
      </c>
      <c r="R6" s="92">
        <v>17.300999999999998</v>
      </c>
      <c r="S6" s="92">
        <v>28.326000000000001</v>
      </c>
      <c r="T6" s="92">
        <v>26.856000000000002</v>
      </c>
      <c r="U6" s="92">
        <v>25.16</v>
      </c>
      <c r="V6" s="92">
        <v>20.038</v>
      </c>
      <c r="W6" s="92">
        <v>33.515999999999998</v>
      </c>
      <c r="X6" s="92">
        <v>32.771999999999998</v>
      </c>
      <c r="Y6" s="92">
        <v>17.920999999999999</v>
      </c>
      <c r="Z6" s="92">
        <v>17.105</v>
      </c>
      <c r="AA6" s="92">
        <v>23.972999999999999</v>
      </c>
      <c r="AB6" s="92">
        <v>17.564</v>
      </c>
      <c r="AC6" s="92">
        <v>28.23</v>
      </c>
      <c r="AD6" s="92">
        <v>17.396999999999998</v>
      </c>
      <c r="AE6" s="92">
        <v>22.978000000000002</v>
      </c>
      <c r="AF6" s="92">
        <v>16.939</v>
      </c>
      <c r="AG6" s="92">
        <v>22.288</v>
      </c>
      <c r="AH6" s="93">
        <v>16.939</v>
      </c>
      <c r="AI6" s="173">
        <v>17.411000000000001</v>
      </c>
      <c r="AJ6" s="173">
        <v>19.11</v>
      </c>
      <c r="AK6" s="173">
        <v>16.940000000000001</v>
      </c>
      <c r="AL6" s="173">
        <v>20.687000000000001</v>
      </c>
      <c r="AM6" s="173">
        <v>38.613</v>
      </c>
      <c r="AN6" s="173"/>
      <c r="AO6" s="173"/>
      <c r="AP6" s="173"/>
      <c r="AQ6" s="173"/>
      <c r="AR6" s="173"/>
      <c r="AS6" s="173"/>
      <c r="AT6" s="173"/>
      <c r="AU6" s="173"/>
      <c r="AV6" s="173"/>
      <c r="AW6" s="173"/>
      <c r="AX6" s="173"/>
      <c r="AY6" s="173"/>
    </row>
    <row r="7" spans="1:54" ht="15" x14ac:dyDescent="0.25">
      <c r="A7" s="224">
        <v>43525</v>
      </c>
      <c r="B7" s="89"/>
      <c r="C7" s="89"/>
      <c r="D7" s="90">
        <v>55</v>
      </c>
      <c r="E7" s="91">
        <v>45.564</v>
      </c>
      <c r="F7" s="92">
        <v>72.244</v>
      </c>
      <c r="G7" s="92">
        <v>55</v>
      </c>
      <c r="H7" s="92">
        <v>26.92</v>
      </c>
      <c r="I7" s="92">
        <v>38.927</v>
      </c>
      <c r="J7" s="92">
        <v>122.61799999999999</v>
      </c>
      <c r="K7" s="92">
        <v>46.271000000000001</v>
      </c>
      <c r="L7" s="92">
        <v>29.113</v>
      </c>
      <c r="M7" s="92">
        <v>84.947000000000003</v>
      </c>
      <c r="N7" s="92">
        <v>58.555</v>
      </c>
      <c r="O7" s="92">
        <v>42.2</v>
      </c>
      <c r="P7" s="92">
        <v>47.7</v>
      </c>
      <c r="Q7" s="92">
        <v>59.488999999999997</v>
      </c>
      <c r="R7" s="92">
        <v>54.860999999999997</v>
      </c>
      <c r="S7" s="92">
        <v>80.567999999999998</v>
      </c>
      <c r="T7" s="92">
        <v>61.238</v>
      </c>
      <c r="U7" s="92">
        <v>66.462999999999994</v>
      </c>
      <c r="V7" s="92">
        <v>51.113</v>
      </c>
      <c r="W7" s="92">
        <v>74.158000000000001</v>
      </c>
      <c r="X7" s="92">
        <v>56.024999999999999</v>
      </c>
      <c r="Y7" s="92">
        <v>48.834000000000003</v>
      </c>
      <c r="Z7" s="92">
        <v>30.699000000000002</v>
      </c>
      <c r="AA7" s="92">
        <v>61.716000000000001</v>
      </c>
      <c r="AB7" s="92">
        <v>86.134</v>
      </c>
      <c r="AC7" s="92">
        <v>38.762</v>
      </c>
      <c r="AD7" s="92">
        <v>38.06</v>
      </c>
      <c r="AE7" s="92">
        <v>85.263000000000005</v>
      </c>
      <c r="AF7" s="92">
        <v>27.353999999999999</v>
      </c>
      <c r="AG7" s="92">
        <v>98.408000000000001</v>
      </c>
      <c r="AH7" s="93">
        <v>27.861000000000001</v>
      </c>
      <c r="AI7" s="173">
        <v>67.174000000000007</v>
      </c>
      <c r="AJ7" s="173">
        <v>60.433</v>
      </c>
      <c r="AK7" s="173">
        <v>47.143000000000001</v>
      </c>
      <c r="AL7" s="173">
        <v>52.442</v>
      </c>
      <c r="AM7" s="173">
        <v>69.602999999999994</v>
      </c>
      <c r="AN7" s="173"/>
      <c r="AO7" s="173"/>
      <c r="AP7" s="173"/>
      <c r="AQ7" s="173"/>
      <c r="AR7" s="173"/>
      <c r="AS7" s="173"/>
      <c r="AT7" s="173"/>
      <c r="AU7" s="173"/>
      <c r="AV7" s="173"/>
      <c r="AW7" s="173"/>
      <c r="AX7" s="173"/>
      <c r="AY7" s="173"/>
    </row>
    <row r="8" spans="1:54" ht="15" x14ac:dyDescent="0.25">
      <c r="A8" s="224">
        <v>43556</v>
      </c>
      <c r="B8" s="89"/>
      <c r="C8" s="89"/>
      <c r="D8" s="90">
        <v>150</v>
      </c>
      <c r="E8" s="91">
        <v>100.60899999999999</v>
      </c>
      <c r="F8" s="92">
        <v>158.59100000000001</v>
      </c>
      <c r="G8" s="92">
        <v>77.754000000000005</v>
      </c>
      <c r="H8" s="92">
        <v>147.761</v>
      </c>
      <c r="I8" s="92">
        <v>216.35</v>
      </c>
      <c r="J8" s="92">
        <v>266.88600000000002</v>
      </c>
      <c r="K8" s="92">
        <v>109.848</v>
      </c>
      <c r="L8" s="92">
        <v>192.05600000000001</v>
      </c>
      <c r="M8" s="92">
        <v>222.98500000000001</v>
      </c>
      <c r="N8" s="92">
        <v>181.24799999999999</v>
      </c>
      <c r="O8" s="92">
        <v>107.29300000000001</v>
      </c>
      <c r="P8" s="92">
        <v>122.96</v>
      </c>
      <c r="Q8" s="92">
        <v>234.24100000000001</v>
      </c>
      <c r="R8" s="92">
        <v>128.80699999999999</v>
      </c>
      <c r="S8" s="92">
        <v>106.075</v>
      </c>
      <c r="T8" s="92">
        <v>247.91300000000001</v>
      </c>
      <c r="U8" s="92">
        <v>172.29499999999999</v>
      </c>
      <c r="V8" s="92">
        <v>139.34200000000001</v>
      </c>
      <c r="W8" s="92">
        <v>167.68799999999999</v>
      </c>
      <c r="X8" s="92">
        <v>208.64599999999999</v>
      </c>
      <c r="Y8" s="92">
        <v>145.245</v>
      </c>
      <c r="Z8" s="92">
        <v>122.209</v>
      </c>
      <c r="AA8" s="92">
        <v>196.964</v>
      </c>
      <c r="AB8" s="92">
        <v>189.75299999999999</v>
      </c>
      <c r="AC8" s="92">
        <v>125.967</v>
      </c>
      <c r="AD8" s="92">
        <v>271.94400000000002</v>
      </c>
      <c r="AE8" s="92">
        <v>125.131</v>
      </c>
      <c r="AF8" s="92">
        <v>142.86500000000001</v>
      </c>
      <c r="AG8" s="92">
        <v>287.51799999999997</v>
      </c>
      <c r="AH8" s="93">
        <v>150</v>
      </c>
      <c r="AI8" s="173">
        <v>287.62400000000002</v>
      </c>
      <c r="AJ8" s="173">
        <v>123.23399999999999</v>
      </c>
      <c r="AK8" s="173">
        <v>145.05699999999999</v>
      </c>
      <c r="AL8" s="173">
        <v>150.33099999999999</v>
      </c>
      <c r="AM8" s="173">
        <v>86.286000000000001</v>
      </c>
      <c r="AN8" s="173"/>
      <c r="AO8" s="173"/>
      <c r="AP8" s="173"/>
      <c r="AQ8" s="173"/>
      <c r="AR8" s="173"/>
      <c r="AS8" s="173"/>
      <c r="AT8" s="173"/>
      <c r="AU8" s="173"/>
      <c r="AV8" s="173"/>
      <c r="AW8" s="173"/>
      <c r="AX8" s="173"/>
      <c r="AY8" s="173"/>
    </row>
    <row r="9" spans="1:54" ht="15" x14ac:dyDescent="0.25">
      <c r="A9" s="224">
        <v>43586</v>
      </c>
      <c r="B9" s="89"/>
      <c r="C9" s="89"/>
      <c r="D9" s="90">
        <v>440</v>
      </c>
      <c r="E9" s="91">
        <v>300.42899999999997</v>
      </c>
      <c r="F9" s="92">
        <v>500.82600000000002</v>
      </c>
      <c r="G9" s="92">
        <v>354.286</v>
      </c>
      <c r="H9" s="92">
        <v>829.19200000000001</v>
      </c>
      <c r="I9" s="92">
        <v>572.447</v>
      </c>
      <c r="J9" s="92">
        <v>396.51799999999997</v>
      </c>
      <c r="K9" s="92">
        <v>193.78299999999999</v>
      </c>
      <c r="L9" s="92">
        <v>514.17100000000005</v>
      </c>
      <c r="M9" s="92">
        <v>265.41500000000002</v>
      </c>
      <c r="N9" s="92">
        <v>252.636</v>
      </c>
      <c r="O9" s="92">
        <v>388.71800000000002</v>
      </c>
      <c r="P9" s="92">
        <v>247.73599999999999</v>
      </c>
      <c r="Q9" s="92">
        <v>705.976</v>
      </c>
      <c r="R9" s="92">
        <v>284.76299999999998</v>
      </c>
      <c r="S9" s="92">
        <v>613.93899999999996</v>
      </c>
      <c r="T9" s="92">
        <v>579.18700000000001</v>
      </c>
      <c r="U9" s="92">
        <v>731.36199999999997</v>
      </c>
      <c r="V9" s="92">
        <v>425.46199999999999</v>
      </c>
      <c r="W9" s="92">
        <v>440</v>
      </c>
      <c r="X9" s="92">
        <v>562.86099999999999</v>
      </c>
      <c r="Y9" s="92">
        <v>372.363</v>
      </c>
      <c r="Z9" s="92">
        <v>156.261</v>
      </c>
      <c r="AA9" s="92">
        <v>517.93799999999999</v>
      </c>
      <c r="AB9" s="92">
        <v>281.26299999999998</v>
      </c>
      <c r="AC9" s="92">
        <v>454.62299999999999</v>
      </c>
      <c r="AD9" s="92">
        <v>552.86500000000001</v>
      </c>
      <c r="AE9" s="92">
        <v>289.18</v>
      </c>
      <c r="AF9" s="92">
        <v>690.38300000000004</v>
      </c>
      <c r="AG9" s="92">
        <v>751.87300000000005</v>
      </c>
      <c r="AH9" s="93">
        <v>389.34199999999998</v>
      </c>
      <c r="AI9" s="173">
        <v>778.57899999999995</v>
      </c>
      <c r="AJ9" s="173">
        <v>139.52199999999999</v>
      </c>
      <c r="AK9" s="173">
        <v>528.48699999999997</v>
      </c>
      <c r="AL9" s="173">
        <v>453.541</v>
      </c>
      <c r="AM9" s="173">
        <v>220.47399999999999</v>
      </c>
      <c r="AN9" s="173"/>
      <c r="AO9" s="173"/>
      <c r="AP9" s="173"/>
      <c r="AQ9" s="173"/>
      <c r="AR9" s="173"/>
      <c r="AS9" s="173"/>
      <c r="AT9" s="173"/>
      <c r="AU9" s="173"/>
      <c r="AV9" s="173"/>
      <c r="AW9" s="173"/>
      <c r="AX9" s="173"/>
      <c r="AY9" s="173"/>
    </row>
    <row r="10" spans="1:54" ht="15" x14ac:dyDescent="0.25">
      <c r="A10" s="224">
        <v>43617</v>
      </c>
      <c r="B10" s="89"/>
      <c r="C10" s="89"/>
      <c r="D10" s="90">
        <v>425</v>
      </c>
      <c r="E10" s="91">
        <v>225.59100000000001</v>
      </c>
      <c r="F10" s="92">
        <v>642.70399999999995</v>
      </c>
      <c r="G10" s="92">
        <v>647.17600000000004</v>
      </c>
      <c r="H10" s="92">
        <v>813.91200000000003</v>
      </c>
      <c r="I10" s="92">
        <v>339.32900000000001</v>
      </c>
      <c r="J10" s="92">
        <v>350.52499999999998</v>
      </c>
      <c r="K10" s="92">
        <v>76.262</v>
      </c>
      <c r="L10" s="92">
        <v>507.06099999999998</v>
      </c>
      <c r="M10" s="92">
        <v>168.221</v>
      </c>
      <c r="N10" s="92">
        <v>360.88799999999998</v>
      </c>
      <c r="O10" s="92">
        <v>425</v>
      </c>
      <c r="P10" s="92">
        <v>146.31</v>
      </c>
      <c r="Q10" s="92">
        <v>630.85400000000004</v>
      </c>
      <c r="R10" s="92">
        <v>164.89599999999999</v>
      </c>
      <c r="S10" s="92">
        <v>827.49900000000002</v>
      </c>
      <c r="T10" s="92">
        <v>487.08800000000002</v>
      </c>
      <c r="U10" s="92">
        <v>679.54</v>
      </c>
      <c r="V10" s="92">
        <v>453.82799999999997</v>
      </c>
      <c r="W10" s="92">
        <v>539.84799999999996</v>
      </c>
      <c r="X10" s="92">
        <v>387.75400000000002</v>
      </c>
      <c r="Y10" s="92">
        <v>225.173</v>
      </c>
      <c r="Z10" s="92">
        <v>176.613</v>
      </c>
      <c r="AA10" s="92">
        <v>482.37099999999998</v>
      </c>
      <c r="AB10" s="92">
        <v>146.88800000000001</v>
      </c>
      <c r="AC10" s="92">
        <v>472.00599999999997</v>
      </c>
      <c r="AD10" s="92">
        <v>331.23500000000001</v>
      </c>
      <c r="AE10" s="92">
        <v>154.089</v>
      </c>
      <c r="AF10" s="92">
        <v>849.92700000000002</v>
      </c>
      <c r="AG10" s="92">
        <v>579.95899999999995</v>
      </c>
      <c r="AH10" s="93">
        <v>670.726</v>
      </c>
      <c r="AI10" s="173">
        <v>1078.95</v>
      </c>
      <c r="AJ10" s="173">
        <v>63.076999999999998</v>
      </c>
      <c r="AK10" s="173">
        <v>303.75400000000002</v>
      </c>
      <c r="AL10" s="173">
        <v>514.23299999999995</v>
      </c>
      <c r="AM10" s="173">
        <v>294.50799999999998</v>
      </c>
      <c r="AN10" s="173"/>
      <c r="AO10" s="173"/>
      <c r="AP10" s="173"/>
      <c r="AQ10" s="173"/>
      <c r="AR10" s="173"/>
      <c r="AS10" s="173"/>
      <c r="AT10" s="173"/>
      <c r="AU10" s="173"/>
      <c r="AV10" s="173"/>
      <c r="AW10" s="173"/>
      <c r="AX10" s="173"/>
      <c r="AY10" s="173"/>
    </row>
    <row r="11" spans="1:54" ht="15" x14ac:dyDescent="0.25">
      <c r="A11" s="224">
        <v>43647</v>
      </c>
      <c r="B11" s="89"/>
      <c r="C11" s="89"/>
      <c r="D11" s="90">
        <v>68</v>
      </c>
      <c r="E11" s="91">
        <v>35.979999999999997</v>
      </c>
      <c r="F11" s="92">
        <v>216.13200000000001</v>
      </c>
      <c r="G11" s="92">
        <v>212.1</v>
      </c>
      <c r="H11" s="92">
        <v>178.71600000000001</v>
      </c>
      <c r="I11" s="92">
        <v>63.429000000000002</v>
      </c>
      <c r="J11" s="92">
        <v>65.007000000000005</v>
      </c>
      <c r="K11" s="92">
        <v>16.672000000000001</v>
      </c>
      <c r="L11" s="92">
        <v>68</v>
      </c>
      <c r="M11" s="92">
        <v>32.896000000000001</v>
      </c>
      <c r="N11" s="92">
        <v>67.611000000000004</v>
      </c>
      <c r="O11" s="92">
        <v>74.974999999999994</v>
      </c>
      <c r="P11" s="92">
        <v>29.015999999999998</v>
      </c>
      <c r="Q11" s="92">
        <v>149.86199999999999</v>
      </c>
      <c r="R11" s="92">
        <v>30.763999999999999</v>
      </c>
      <c r="S11" s="92">
        <v>318.24099999999999</v>
      </c>
      <c r="T11" s="92">
        <v>93.337999999999994</v>
      </c>
      <c r="U11" s="92">
        <v>117.79300000000001</v>
      </c>
      <c r="V11" s="92">
        <v>149.33199999999999</v>
      </c>
      <c r="W11" s="92">
        <v>129.55000000000001</v>
      </c>
      <c r="X11" s="92">
        <v>48.993000000000002</v>
      </c>
      <c r="Y11" s="92">
        <v>31.701000000000001</v>
      </c>
      <c r="Z11" s="92">
        <v>22.251000000000001</v>
      </c>
      <c r="AA11" s="92">
        <v>72.906000000000006</v>
      </c>
      <c r="AB11" s="92">
        <v>29.263999999999999</v>
      </c>
      <c r="AC11" s="92">
        <v>93.929000000000002</v>
      </c>
      <c r="AD11" s="92">
        <v>46.7</v>
      </c>
      <c r="AE11" s="92">
        <v>25.901</v>
      </c>
      <c r="AF11" s="92">
        <v>236.39699999999999</v>
      </c>
      <c r="AG11" s="92">
        <v>128.024</v>
      </c>
      <c r="AH11" s="93">
        <v>116.021</v>
      </c>
      <c r="AI11" s="173">
        <v>382.13</v>
      </c>
      <c r="AJ11" s="173">
        <v>12.263</v>
      </c>
      <c r="AK11" s="173">
        <v>39.543999999999997</v>
      </c>
      <c r="AL11" s="173">
        <v>71.171999999999997</v>
      </c>
      <c r="AM11" s="173">
        <v>44.289000000000001</v>
      </c>
      <c r="AN11" s="173"/>
      <c r="AO11" s="173"/>
      <c r="AP11" s="173"/>
      <c r="AQ11" s="173"/>
      <c r="AR11" s="173"/>
      <c r="AS11" s="173"/>
      <c r="AT11" s="173"/>
      <c r="AU11" s="173"/>
      <c r="AV11" s="173"/>
      <c r="AW11" s="173"/>
      <c r="AX11" s="173"/>
      <c r="AY11" s="173"/>
    </row>
    <row r="12" spans="1:54" ht="15" x14ac:dyDescent="0.25">
      <c r="A12" s="224">
        <v>43678</v>
      </c>
      <c r="B12" s="89"/>
      <c r="C12" s="89"/>
      <c r="D12" s="90">
        <v>18</v>
      </c>
      <c r="E12" s="91">
        <v>11.977</v>
      </c>
      <c r="F12" s="92">
        <v>30.995000000000001</v>
      </c>
      <c r="G12" s="92">
        <v>32.174999999999997</v>
      </c>
      <c r="H12" s="92">
        <v>36.997</v>
      </c>
      <c r="I12" s="92">
        <v>22.125</v>
      </c>
      <c r="J12" s="92">
        <v>17.670999999999999</v>
      </c>
      <c r="K12" s="92">
        <v>11.379</v>
      </c>
      <c r="L12" s="92">
        <v>18</v>
      </c>
      <c r="M12" s="92">
        <v>16.478999999999999</v>
      </c>
      <c r="N12" s="92">
        <v>16.5</v>
      </c>
      <c r="O12" s="92">
        <v>17.940000000000001</v>
      </c>
      <c r="P12" s="92">
        <v>11.509</v>
      </c>
      <c r="Q12" s="92">
        <v>29.04</v>
      </c>
      <c r="R12" s="92">
        <v>11.856999999999999</v>
      </c>
      <c r="S12" s="92">
        <v>40.415999999999997</v>
      </c>
      <c r="T12" s="92">
        <v>22.937999999999999</v>
      </c>
      <c r="U12" s="92">
        <v>32.091000000000001</v>
      </c>
      <c r="V12" s="92">
        <v>27.774000000000001</v>
      </c>
      <c r="W12" s="92">
        <v>24.722999999999999</v>
      </c>
      <c r="X12" s="92">
        <v>15.789</v>
      </c>
      <c r="Y12" s="92">
        <v>13.776999999999999</v>
      </c>
      <c r="Z12" s="92">
        <v>9.93</v>
      </c>
      <c r="AA12" s="92">
        <v>18.015000000000001</v>
      </c>
      <c r="AB12" s="92">
        <v>12.17</v>
      </c>
      <c r="AC12" s="92">
        <v>19.672000000000001</v>
      </c>
      <c r="AD12" s="92">
        <v>17.361999999999998</v>
      </c>
      <c r="AE12" s="92">
        <v>11.37</v>
      </c>
      <c r="AF12" s="92">
        <v>33.731999999999999</v>
      </c>
      <c r="AG12" s="92">
        <v>26.908000000000001</v>
      </c>
      <c r="AH12" s="93">
        <v>22.532</v>
      </c>
      <c r="AI12" s="173">
        <v>47.158999999999999</v>
      </c>
      <c r="AJ12" s="173">
        <v>8.19</v>
      </c>
      <c r="AK12" s="173">
        <v>17.21</v>
      </c>
      <c r="AL12" s="173">
        <v>26.724</v>
      </c>
      <c r="AM12" s="173">
        <v>12.750999999999999</v>
      </c>
      <c r="AN12" s="173"/>
      <c r="AO12" s="173"/>
      <c r="AP12" s="173"/>
      <c r="AQ12" s="173"/>
      <c r="AR12" s="173"/>
      <c r="AS12" s="173"/>
      <c r="AT12" s="173"/>
      <c r="AU12" s="173"/>
      <c r="AV12" s="173"/>
      <c r="AW12" s="173"/>
      <c r="AX12" s="173"/>
      <c r="AY12" s="173"/>
    </row>
    <row r="13" spans="1:54" ht="15" x14ac:dyDescent="0.25">
      <c r="A13" s="224">
        <v>43709</v>
      </c>
      <c r="B13" s="89"/>
      <c r="C13" s="89"/>
      <c r="D13" s="90">
        <v>14</v>
      </c>
      <c r="E13" s="91">
        <v>7.6230000000000002</v>
      </c>
      <c r="F13" s="92">
        <v>22.643000000000001</v>
      </c>
      <c r="G13" s="92">
        <v>12.526999999999999</v>
      </c>
      <c r="H13" s="92">
        <v>24.36</v>
      </c>
      <c r="I13" s="92">
        <v>14.047000000000001</v>
      </c>
      <c r="J13" s="92">
        <v>13.957000000000001</v>
      </c>
      <c r="K13" s="92">
        <v>5.8040000000000003</v>
      </c>
      <c r="L13" s="92">
        <v>18.617000000000001</v>
      </c>
      <c r="M13" s="92">
        <v>9.4510000000000005</v>
      </c>
      <c r="N13" s="92">
        <v>8.5500000000000007</v>
      </c>
      <c r="O13" s="92">
        <v>12.599</v>
      </c>
      <c r="P13" s="92">
        <v>5.5750000000000002</v>
      </c>
      <c r="Q13" s="92">
        <v>18.635999999999999</v>
      </c>
      <c r="R13" s="92">
        <v>5.93</v>
      </c>
      <c r="S13" s="92">
        <v>16.817</v>
      </c>
      <c r="T13" s="92">
        <v>14.411</v>
      </c>
      <c r="U13" s="92">
        <v>105.33799999999999</v>
      </c>
      <c r="V13" s="92">
        <v>12.413</v>
      </c>
      <c r="W13" s="92">
        <v>14</v>
      </c>
      <c r="X13" s="92">
        <v>22.535</v>
      </c>
      <c r="Y13" s="92">
        <v>8.5730000000000004</v>
      </c>
      <c r="Z13" s="92">
        <v>5.31</v>
      </c>
      <c r="AA13" s="92">
        <v>16.042999999999999</v>
      </c>
      <c r="AB13" s="92">
        <v>13.6</v>
      </c>
      <c r="AC13" s="92">
        <v>13.475</v>
      </c>
      <c r="AD13" s="92">
        <v>31.927</v>
      </c>
      <c r="AE13" s="92">
        <v>15.5</v>
      </c>
      <c r="AF13" s="92">
        <v>20.995000000000001</v>
      </c>
      <c r="AG13" s="92">
        <v>16.318000000000001</v>
      </c>
      <c r="AH13" s="93">
        <v>11.651999999999999</v>
      </c>
      <c r="AI13" s="173">
        <v>29.489000000000001</v>
      </c>
      <c r="AJ13" s="173">
        <v>2.7639999999999998</v>
      </c>
      <c r="AK13" s="173">
        <v>23.844000000000001</v>
      </c>
      <c r="AL13" s="173">
        <v>29.292999999999999</v>
      </c>
      <c r="AM13" s="173">
        <v>7.0359999999999996</v>
      </c>
      <c r="AN13" s="173"/>
      <c r="AO13" s="173"/>
      <c r="AP13" s="173"/>
      <c r="AQ13" s="173"/>
      <c r="AR13" s="173"/>
      <c r="AS13" s="173"/>
      <c r="AT13" s="173"/>
      <c r="AU13" s="173"/>
      <c r="AV13" s="173"/>
      <c r="AW13" s="173"/>
      <c r="AX13" s="173"/>
      <c r="AY13" s="173"/>
    </row>
    <row r="14" spans="1:54" ht="15" x14ac:dyDescent="0.25">
      <c r="A14" s="224">
        <v>43739</v>
      </c>
      <c r="B14" s="89"/>
      <c r="C14" s="89"/>
      <c r="D14" s="90">
        <v>26.74</v>
      </c>
      <c r="E14" s="91">
        <v>39.771999999999998</v>
      </c>
      <c r="F14" s="92">
        <v>27.544</v>
      </c>
      <c r="G14" s="92">
        <v>29.946999999999999</v>
      </c>
      <c r="H14" s="92">
        <v>29.494</v>
      </c>
      <c r="I14" s="92">
        <v>38.857999999999997</v>
      </c>
      <c r="J14" s="92">
        <v>43.845999999999997</v>
      </c>
      <c r="K14" s="92">
        <v>7.4029999999999996</v>
      </c>
      <c r="L14" s="92">
        <v>16.321999999999999</v>
      </c>
      <c r="M14" s="92">
        <v>10.388</v>
      </c>
      <c r="N14" s="92">
        <v>24.289000000000001</v>
      </c>
      <c r="O14" s="92">
        <v>12.308999999999999</v>
      </c>
      <c r="P14" s="92">
        <v>7.5839999999999996</v>
      </c>
      <c r="Q14" s="92">
        <v>34.927</v>
      </c>
      <c r="R14" s="92">
        <v>20.032</v>
      </c>
      <c r="S14" s="92">
        <v>37.018000000000001</v>
      </c>
      <c r="T14" s="92">
        <v>21.058</v>
      </c>
      <c r="U14" s="92">
        <v>75.179000000000002</v>
      </c>
      <c r="V14" s="92">
        <v>34.569000000000003</v>
      </c>
      <c r="W14" s="92">
        <v>15.962</v>
      </c>
      <c r="X14" s="92">
        <v>33.927999999999997</v>
      </c>
      <c r="Y14" s="92">
        <v>12.282</v>
      </c>
      <c r="Z14" s="92">
        <v>13.746</v>
      </c>
      <c r="AA14" s="92">
        <v>14.483000000000001</v>
      </c>
      <c r="AB14" s="92">
        <v>26.693000000000001</v>
      </c>
      <c r="AC14" s="92">
        <v>28.274999999999999</v>
      </c>
      <c r="AD14" s="92">
        <v>49.817</v>
      </c>
      <c r="AE14" s="92">
        <v>35.393000000000001</v>
      </c>
      <c r="AF14" s="92">
        <v>20.55</v>
      </c>
      <c r="AG14" s="92">
        <v>26.637</v>
      </c>
      <c r="AH14" s="93">
        <v>18.704999999999998</v>
      </c>
      <c r="AI14" s="173">
        <v>30.786999999999999</v>
      </c>
      <c r="AJ14" s="173">
        <v>5.5750000000000002</v>
      </c>
      <c r="AK14" s="173">
        <v>52.23</v>
      </c>
      <c r="AL14" s="173">
        <v>28.09</v>
      </c>
      <c r="AM14" s="173">
        <v>9.3010000000000002</v>
      </c>
      <c r="AN14" s="173"/>
      <c r="AO14" s="173"/>
      <c r="AP14" s="173"/>
      <c r="AQ14" s="173"/>
      <c r="AR14" s="173"/>
      <c r="AS14" s="173"/>
      <c r="AT14" s="173"/>
      <c r="AU14" s="173"/>
      <c r="AV14" s="173"/>
      <c r="AW14" s="173"/>
      <c r="AX14" s="173"/>
      <c r="AY14" s="173"/>
    </row>
    <row r="15" spans="1:54" ht="15" x14ac:dyDescent="0.25">
      <c r="A15" s="224">
        <v>43770</v>
      </c>
      <c r="B15" s="89"/>
      <c r="C15" s="89"/>
      <c r="D15" s="90">
        <v>28.9</v>
      </c>
      <c r="E15" s="91">
        <v>37.950000000000003</v>
      </c>
      <c r="F15" s="92">
        <v>33.81</v>
      </c>
      <c r="G15" s="92">
        <v>31.902000000000001</v>
      </c>
      <c r="H15" s="92">
        <v>46.435000000000002</v>
      </c>
      <c r="I15" s="92">
        <v>37.814999999999998</v>
      </c>
      <c r="J15" s="92">
        <v>42.981999999999999</v>
      </c>
      <c r="K15" s="92">
        <v>17.314</v>
      </c>
      <c r="L15" s="92">
        <v>21.504999999999999</v>
      </c>
      <c r="M15" s="92">
        <v>18.692</v>
      </c>
      <c r="N15" s="92">
        <v>37.286000000000001</v>
      </c>
      <c r="O15" s="92">
        <v>22.667999999999999</v>
      </c>
      <c r="P15" s="92">
        <v>18.693999999999999</v>
      </c>
      <c r="Q15" s="92">
        <v>32.372</v>
      </c>
      <c r="R15" s="92">
        <v>21.873000000000001</v>
      </c>
      <c r="S15" s="92">
        <v>39.494</v>
      </c>
      <c r="T15" s="92">
        <v>51.421999999999997</v>
      </c>
      <c r="U15" s="92">
        <v>36.255000000000003</v>
      </c>
      <c r="V15" s="92">
        <v>35.546999999999997</v>
      </c>
      <c r="W15" s="92">
        <v>21.61</v>
      </c>
      <c r="X15" s="92">
        <v>21.931000000000001</v>
      </c>
      <c r="Y15" s="92">
        <v>18.984999999999999</v>
      </c>
      <c r="Z15" s="92">
        <v>17.483000000000001</v>
      </c>
      <c r="AA15" s="92">
        <v>23.654</v>
      </c>
      <c r="AB15" s="92">
        <v>36.558</v>
      </c>
      <c r="AC15" s="92">
        <v>29.815999999999999</v>
      </c>
      <c r="AD15" s="92">
        <v>50.063000000000002</v>
      </c>
      <c r="AE15" s="92">
        <v>30.728999999999999</v>
      </c>
      <c r="AF15" s="92">
        <v>28.472000000000001</v>
      </c>
      <c r="AG15" s="92">
        <v>36.774999999999999</v>
      </c>
      <c r="AH15" s="93">
        <v>50.807000000000002</v>
      </c>
      <c r="AI15" s="173">
        <v>31.655000000000001</v>
      </c>
      <c r="AJ15" s="173">
        <v>14.458</v>
      </c>
      <c r="AK15" s="173">
        <v>52.375</v>
      </c>
      <c r="AL15" s="173">
        <v>26.393000000000001</v>
      </c>
      <c r="AM15" s="173">
        <v>20.192</v>
      </c>
      <c r="AN15" s="173"/>
      <c r="AO15" s="173"/>
      <c r="AP15" s="173"/>
      <c r="AQ15" s="173"/>
      <c r="AR15" s="173"/>
      <c r="AS15" s="173"/>
      <c r="AT15" s="173"/>
      <c r="AU15" s="173"/>
      <c r="AV15" s="173"/>
      <c r="AW15" s="173"/>
      <c r="AX15" s="173"/>
      <c r="AY15" s="173"/>
    </row>
    <row r="16" spans="1:54" ht="15" x14ac:dyDescent="0.25">
      <c r="A16" s="224">
        <v>43800</v>
      </c>
      <c r="B16" s="89"/>
      <c r="C16" s="89"/>
      <c r="D16" s="90">
        <v>25.27</v>
      </c>
      <c r="E16" s="91">
        <v>36.164999999999999</v>
      </c>
      <c r="F16" s="92">
        <v>27.02</v>
      </c>
      <c r="G16" s="92">
        <v>24.861000000000001</v>
      </c>
      <c r="H16" s="92">
        <v>35.148000000000003</v>
      </c>
      <c r="I16" s="92">
        <v>29.056999999999999</v>
      </c>
      <c r="J16" s="92">
        <v>29.741</v>
      </c>
      <c r="K16" s="92">
        <v>18.244</v>
      </c>
      <c r="L16" s="92">
        <v>23.216000000000001</v>
      </c>
      <c r="M16" s="92">
        <v>19.106000000000002</v>
      </c>
      <c r="N16" s="92">
        <v>25.707000000000001</v>
      </c>
      <c r="O16" s="92">
        <v>21.193999999999999</v>
      </c>
      <c r="P16" s="92">
        <v>17.184999999999999</v>
      </c>
      <c r="Q16" s="92">
        <v>26.532</v>
      </c>
      <c r="R16" s="92">
        <v>19.085000000000001</v>
      </c>
      <c r="S16" s="92">
        <v>41.110999999999997</v>
      </c>
      <c r="T16" s="92">
        <v>51.168999999999997</v>
      </c>
      <c r="U16" s="92">
        <v>28.419</v>
      </c>
      <c r="V16" s="92">
        <v>38.536000000000001</v>
      </c>
      <c r="W16" s="92">
        <v>22.946999999999999</v>
      </c>
      <c r="X16" s="92">
        <v>21.648</v>
      </c>
      <c r="Y16" s="92">
        <v>18.783999999999999</v>
      </c>
      <c r="Z16" s="92">
        <v>18.957999999999998</v>
      </c>
      <c r="AA16" s="92">
        <v>26.434000000000001</v>
      </c>
      <c r="AB16" s="92">
        <v>20.943000000000001</v>
      </c>
      <c r="AC16" s="92">
        <v>25.123000000000001</v>
      </c>
      <c r="AD16" s="92">
        <v>29.75</v>
      </c>
      <c r="AE16" s="92">
        <v>19.456</v>
      </c>
      <c r="AF16" s="92">
        <v>29.927</v>
      </c>
      <c r="AG16" s="92">
        <v>27.484999999999999</v>
      </c>
      <c r="AH16" s="93">
        <v>30.965</v>
      </c>
      <c r="AI16" s="173">
        <v>30.873999999999999</v>
      </c>
      <c r="AJ16" s="173">
        <v>16.154</v>
      </c>
      <c r="AK16" s="173">
        <v>31.048999999999999</v>
      </c>
      <c r="AL16" s="173">
        <v>29.091999999999999</v>
      </c>
      <c r="AM16" s="173">
        <v>23.300999999999998</v>
      </c>
      <c r="AN16" s="173"/>
      <c r="AO16" s="173"/>
      <c r="AP16" s="173"/>
      <c r="AQ16" s="173"/>
      <c r="AR16" s="173"/>
      <c r="AS16" s="173"/>
      <c r="AT16" s="173"/>
      <c r="AU16" s="173"/>
      <c r="AV16" s="173"/>
      <c r="AW16" s="173"/>
      <c r="AX16" s="173"/>
      <c r="AY16" s="173"/>
    </row>
    <row r="17" spans="1:51" ht="15" x14ac:dyDescent="0.25">
      <c r="A17" s="224">
        <v>43831</v>
      </c>
      <c r="B17" s="89"/>
      <c r="C17" s="89"/>
      <c r="D17" s="90">
        <v>25.07</v>
      </c>
      <c r="E17" s="91">
        <v>26.571999999999999</v>
      </c>
      <c r="F17" s="92">
        <v>23.832000000000001</v>
      </c>
      <c r="G17" s="92">
        <v>21.096</v>
      </c>
      <c r="H17" s="92">
        <v>29.157</v>
      </c>
      <c r="I17" s="92">
        <v>24.013000000000002</v>
      </c>
      <c r="J17" s="92">
        <v>21.771999999999998</v>
      </c>
      <c r="K17" s="92">
        <v>14.975</v>
      </c>
      <c r="L17" s="92">
        <v>20.555</v>
      </c>
      <c r="M17" s="92">
        <v>17.268999999999998</v>
      </c>
      <c r="N17" s="92">
        <v>19.734999999999999</v>
      </c>
      <c r="O17" s="92">
        <v>18.968</v>
      </c>
      <c r="P17" s="92">
        <v>15.260999999999999</v>
      </c>
      <c r="Q17" s="92">
        <v>24.4</v>
      </c>
      <c r="R17" s="92">
        <v>18.285</v>
      </c>
      <c r="S17" s="92">
        <v>25.791</v>
      </c>
      <c r="T17" s="92">
        <v>32.837000000000003</v>
      </c>
      <c r="U17" s="92">
        <v>27.57</v>
      </c>
      <c r="V17" s="92">
        <v>23.401</v>
      </c>
      <c r="W17" s="92">
        <v>24.263999999999999</v>
      </c>
      <c r="X17" s="92">
        <v>20.215</v>
      </c>
      <c r="Y17" s="92">
        <v>17.417999999999999</v>
      </c>
      <c r="Z17" s="92">
        <v>14.956</v>
      </c>
      <c r="AA17" s="92">
        <v>20.861999999999998</v>
      </c>
      <c r="AB17" s="92">
        <v>27.437000000000001</v>
      </c>
      <c r="AC17" s="92">
        <v>22.690999999999999</v>
      </c>
      <c r="AD17" s="92">
        <v>24.943000000000001</v>
      </c>
      <c r="AE17" s="92">
        <v>17.132999999999999</v>
      </c>
      <c r="AF17" s="92">
        <v>25.844000000000001</v>
      </c>
      <c r="AG17" s="92">
        <v>24.138000000000002</v>
      </c>
      <c r="AH17" s="93">
        <v>24.065000000000001</v>
      </c>
      <c r="AI17" s="173">
        <v>29</v>
      </c>
      <c r="AJ17" s="173">
        <v>12.994</v>
      </c>
      <c r="AK17" s="173">
        <v>22.649000000000001</v>
      </c>
      <c r="AL17" s="173">
        <v>21.562999999999999</v>
      </c>
      <c r="AM17" s="173">
        <v>23.664000000000001</v>
      </c>
      <c r="AN17" s="173"/>
      <c r="AO17" s="173"/>
      <c r="AP17" s="173"/>
      <c r="AQ17" s="173"/>
      <c r="AR17" s="173"/>
      <c r="AS17" s="173"/>
      <c r="AT17" s="173"/>
      <c r="AU17" s="173"/>
      <c r="AV17" s="173"/>
      <c r="AW17" s="173"/>
      <c r="AX17" s="173"/>
      <c r="AY17" s="173"/>
    </row>
    <row r="18" spans="1:51" ht="15" x14ac:dyDescent="0.25">
      <c r="A18" s="224">
        <v>43862</v>
      </c>
      <c r="B18" s="89"/>
      <c r="C18" s="89"/>
      <c r="D18" s="90">
        <v>27.87</v>
      </c>
      <c r="E18" s="91">
        <v>26.158999999999999</v>
      </c>
      <c r="F18" s="92">
        <v>23.488</v>
      </c>
      <c r="G18" s="92">
        <v>18.449000000000002</v>
      </c>
      <c r="H18" s="92">
        <v>25.495999999999999</v>
      </c>
      <c r="I18" s="92">
        <v>66.393000000000001</v>
      </c>
      <c r="J18" s="92">
        <v>36.332000000000001</v>
      </c>
      <c r="K18" s="92">
        <v>12.872999999999999</v>
      </c>
      <c r="L18" s="92">
        <v>18.024999999999999</v>
      </c>
      <c r="M18" s="92">
        <v>16.024999999999999</v>
      </c>
      <c r="N18" s="92">
        <v>19.062000000000001</v>
      </c>
      <c r="O18" s="92">
        <v>18.434000000000001</v>
      </c>
      <c r="P18" s="92">
        <v>14.483000000000001</v>
      </c>
      <c r="Q18" s="92">
        <v>22.908000000000001</v>
      </c>
      <c r="R18" s="92">
        <v>32.58</v>
      </c>
      <c r="S18" s="92">
        <v>32.47</v>
      </c>
      <c r="T18" s="92">
        <v>32.545000000000002</v>
      </c>
      <c r="U18" s="92">
        <v>28.177</v>
      </c>
      <c r="V18" s="92">
        <v>36.048000000000002</v>
      </c>
      <c r="W18" s="92">
        <v>33.152999999999999</v>
      </c>
      <c r="X18" s="92">
        <v>18.902000000000001</v>
      </c>
      <c r="Y18" s="92">
        <v>15.708</v>
      </c>
      <c r="Z18" s="92">
        <v>21.414000000000001</v>
      </c>
      <c r="AA18" s="92">
        <v>21.462</v>
      </c>
      <c r="AB18" s="92">
        <v>28.146000000000001</v>
      </c>
      <c r="AC18" s="92">
        <v>18.457000000000001</v>
      </c>
      <c r="AD18" s="92">
        <v>28.997</v>
      </c>
      <c r="AE18" s="92">
        <v>14.965</v>
      </c>
      <c r="AF18" s="92">
        <v>28.427</v>
      </c>
      <c r="AG18" s="92">
        <v>21.148</v>
      </c>
      <c r="AH18" s="93">
        <v>19.916</v>
      </c>
      <c r="AI18" s="173">
        <v>26.515000000000001</v>
      </c>
      <c r="AJ18" s="173">
        <v>11.298</v>
      </c>
      <c r="AK18" s="173">
        <v>26.216000000000001</v>
      </c>
      <c r="AL18" s="173">
        <v>43.366</v>
      </c>
      <c r="AM18" s="173">
        <v>19.96</v>
      </c>
      <c r="AN18" s="173"/>
      <c r="AO18" s="173"/>
      <c r="AP18" s="173"/>
      <c r="AQ18" s="173"/>
      <c r="AR18" s="173"/>
      <c r="AS18" s="173"/>
      <c r="AT18" s="173"/>
      <c r="AU18" s="173"/>
      <c r="AV18" s="173"/>
      <c r="AW18" s="173"/>
      <c r="AX18" s="173"/>
      <c r="AY18" s="173"/>
    </row>
    <row r="19" spans="1:51" ht="15" x14ac:dyDescent="0.25">
      <c r="A19" s="224">
        <v>43891</v>
      </c>
      <c r="B19" s="89"/>
      <c r="C19" s="89"/>
      <c r="D19" s="90">
        <v>76.75</v>
      </c>
      <c r="E19" s="91">
        <v>75.474000000000004</v>
      </c>
      <c r="F19" s="92">
        <v>70.858000000000004</v>
      </c>
      <c r="G19" s="92">
        <v>33.685000000000002</v>
      </c>
      <c r="H19" s="92">
        <v>59.192</v>
      </c>
      <c r="I19" s="92">
        <v>232.98500000000001</v>
      </c>
      <c r="J19" s="92">
        <v>50.618000000000002</v>
      </c>
      <c r="K19" s="92">
        <v>28.515000000000001</v>
      </c>
      <c r="L19" s="92">
        <v>93.528000000000006</v>
      </c>
      <c r="M19" s="92">
        <v>61.82</v>
      </c>
      <c r="N19" s="92">
        <v>49.573999999999998</v>
      </c>
      <c r="O19" s="92">
        <v>59.46</v>
      </c>
      <c r="P19" s="92">
        <v>63.317999999999998</v>
      </c>
      <c r="Q19" s="92">
        <v>80.022000000000006</v>
      </c>
      <c r="R19" s="92">
        <v>86.399000000000001</v>
      </c>
      <c r="S19" s="92">
        <v>77.444999999999993</v>
      </c>
      <c r="T19" s="92">
        <v>111.157</v>
      </c>
      <c r="U19" s="92">
        <v>87.691999999999993</v>
      </c>
      <c r="V19" s="92">
        <v>90.116</v>
      </c>
      <c r="W19" s="92">
        <v>57.027000000000001</v>
      </c>
      <c r="X19" s="92">
        <v>57.381</v>
      </c>
      <c r="Y19" s="92">
        <v>34.524000000000001</v>
      </c>
      <c r="Z19" s="92">
        <v>61.92</v>
      </c>
      <c r="AA19" s="92">
        <v>115.57299999999999</v>
      </c>
      <c r="AB19" s="92">
        <v>43.875999999999998</v>
      </c>
      <c r="AC19" s="92">
        <v>47.210999999999999</v>
      </c>
      <c r="AD19" s="92">
        <v>142.73400000000001</v>
      </c>
      <c r="AE19" s="92">
        <v>32.433</v>
      </c>
      <c r="AF19" s="92">
        <v>110.73699999999999</v>
      </c>
      <c r="AG19" s="92">
        <v>37.256</v>
      </c>
      <c r="AH19" s="93">
        <v>84.914000000000001</v>
      </c>
      <c r="AI19" s="173">
        <v>87.094999999999999</v>
      </c>
      <c r="AJ19" s="173">
        <v>40.357999999999997</v>
      </c>
      <c r="AK19" s="173">
        <v>66.213999999999999</v>
      </c>
      <c r="AL19" s="173">
        <v>90.013999999999996</v>
      </c>
      <c r="AM19" s="173">
        <v>37.695999999999998</v>
      </c>
      <c r="AN19" s="173"/>
      <c r="AO19" s="173"/>
      <c r="AP19" s="173"/>
      <c r="AQ19" s="173"/>
      <c r="AR19" s="173"/>
      <c r="AS19" s="173"/>
      <c r="AT19" s="173"/>
      <c r="AU19" s="173"/>
      <c r="AV19" s="173"/>
      <c r="AW19" s="173"/>
      <c r="AX19" s="173"/>
      <c r="AY19" s="173"/>
    </row>
    <row r="20" spans="1:51" ht="15" x14ac:dyDescent="0.25">
      <c r="A20" s="224">
        <v>43922</v>
      </c>
      <c r="B20" s="89"/>
      <c r="C20" s="89"/>
      <c r="D20" s="90">
        <v>215.16</v>
      </c>
      <c r="E20" s="91">
        <v>179.702</v>
      </c>
      <c r="F20" s="92">
        <v>113.27</v>
      </c>
      <c r="G20" s="92">
        <v>227.023</v>
      </c>
      <c r="H20" s="92">
        <v>327.99099999999999</v>
      </c>
      <c r="I20" s="92">
        <v>482.90600000000001</v>
      </c>
      <c r="J20" s="92">
        <v>165.249</v>
      </c>
      <c r="K20" s="92">
        <v>165.91900000000001</v>
      </c>
      <c r="L20" s="92">
        <v>255.22200000000001</v>
      </c>
      <c r="M20" s="92">
        <v>171.95400000000001</v>
      </c>
      <c r="N20" s="92">
        <v>128.578</v>
      </c>
      <c r="O20" s="92">
        <v>144.934</v>
      </c>
      <c r="P20" s="92">
        <v>236.221</v>
      </c>
      <c r="Q20" s="92">
        <v>177.80699999999999</v>
      </c>
      <c r="R20" s="92">
        <v>114.593</v>
      </c>
      <c r="S20" s="92">
        <v>339.61700000000002</v>
      </c>
      <c r="T20" s="92">
        <v>297.23399999999998</v>
      </c>
      <c r="U20" s="92">
        <v>241.74299999999999</v>
      </c>
      <c r="V20" s="92">
        <v>223.87100000000001</v>
      </c>
      <c r="W20" s="92">
        <v>194.15100000000001</v>
      </c>
      <c r="X20" s="92">
        <v>166.40799999999999</v>
      </c>
      <c r="Y20" s="92">
        <v>121.881</v>
      </c>
      <c r="Z20" s="92">
        <v>207.03399999999999</v>
      </c>
      <c r="AA20" s="92">
        <v>253.43100000000001</v>
      </c>
      <c r="AB20" s="92">
        <v>164.91399999999999</v>
      </c>
      <c r="AC20" s="92">
        <v>334.613</v>
      </c>
      <c r="AD20" s="92">
        <v>189.27600000000001</v>
      </c>
      <c r="AE20" s="92">
        <v>133.126</v>
      </c>
      <c r="AF20" s="92">
        <v>274.96199999999999</v>
      </c>
      <c r="AG20" s="92">
        <v>168.08</v>
      </c>
      <c r="AH20" s="93">
        <v>412.7</v>
      </c>
      <c r="AI20" s="173">
        <v>172.249</v>
      </c>
      <c r="AJ20" s="173">
        <v>114.068</v>
      </c>
      <c r="AK20" s="173">
        <v>233.876</v>
      </c>
      <c r="AL20" s="173">
        <v>113.45699999999999</v>
      </c>
      <c r="AM20" s="173">
        <v>86.051000000000002</v>
      </c>
      <c r="AN20" s="173"/>
      <c r="AO20" s="173"/>
      <c r="AP20" s="173"/>
      <c r="AQ20" s="173"/>
      <c r="AR20" s="173"/>
      <c r="AS20" s="173"/>
      <c r="AT20" s="173"/>
      <c r="AU20" s="173"/>
      <c r="AV20" s="173"/>
      <c r="AW20" s="173"/>
      <c r="AX20" s="173"/>
      <c r="AY20" s="173"/>
    </row>
    <row r="21" spans="1:51" ht="15" x14ac:dyDescent="0.25">
      <c r="A21" s="224">
        <v>43952</v>
      </c>
      <c r="B21" s="89"/>
      <c r="C21" s="89"/>
      <c r="D21" s="90">
        <v>531.97</v>
      </c>
      <c r="E21" s="91">
        <v>550.06100000000004</v>
      </c>
      <c r="F21" s="92">
        <v>480.36599999999999</v>
      </c>
      <c r="G21" s="92">
        <v>1176.107</v>
      </c>
      <c r="H21" s="92">
        <v>792.44</v>
      </c>
      <c r="I21" s="92">
        <v>627.12</v>
      </c>
      <c r="J21" s="92">
        <v>324.93200000000002</v>
      </c>
      <c r="K21" s="92">
        <v>453.02600000000001</v>
      </c>
      <c r="L21" s="92">
        <v>314.32100000000003</v>
      </c>
      <c r="M21" s="92">
        <v>245.16300000000001</v>
      </c>
      <c r="N21" s="92">
        <v>438.01100000000002</v>
      </c>
      <c r="O21" s="92">
        <v>338.04700000000003</v>
      </c>
      <c r="P21" s="92">
        <v>711.78700000000003</v>
      </c>
      <c r="Q21" s="92">
        <v>407.899</v>
      </c>
      <c r="R21" s="92">
        <v>659.04300000000001</v>
      </c>
      <c r="S21" s="92">
        <v>766.428</v>
      </c>
      <c r="T21" s="92">
        <v>931.55899999999997</v>
      </c>
      <c r="U21" s="92">
        <v>680.22400000000005</v>
      </c>
      <c r="V21" s="92">
        <v>540.85900000000004</v>
      </c>
      <c r="W21" s="92">
        <v>488.791</v>
      </c>
      <c r="X21" s="92">
        <v>424.678</v>
      </c>
      <c r="Y21" s="92">
        <v>148.89099999999999</v>
      </c>
      <c r="Z21" s="92">
        <v>543.99599999999998</v>
      </c>
      <c r="AA21" s="92">
        <v>390.16199999999998</v>
      </c>
      <c r="AB21" s="92">
        <v>561.00599999999997</v>
      </c>
      <c r="AC21" s="92">
        <v>655.07299999999998</v>
      </c>
      <c r="AD21" s="92">
        <v>431.38600000000002</v>
      </c>
      <c r="AE21" s="92">
        <v>658.18100000000004</v>
      </c>
      <c r="AF21" s="92">
        <v>727.71299999999997</v>
      </c>
      <c r="AG21" s="92">
        <v>423.142</v>
      </c>
      <c r="AH21" s="93">
        <v>938.75</v>
      </c>
      <c r="AI21" s="173">
        <v>216.02199999999999</v>
      </c>
      <c r="AJ21" s="173">
        <v>363.31</v>
      </c>
      <c r="AK21" s="173">
        <v>651.99300000000005</v>
      </c>
      <c r="AL21" s="173">
        <v>335.23099999999999</v>
      </c>
      <c r="AM21" s="173">
        <v>273.50599999999997</v>
      </c>
      <c r="AN21" s="173"/>
      <c r="AO21" s="173"/>
      <c r="AP21" s="173"/>
      <c r="AQ21" s="173"/>
      <c r="AR21" s="173"/>
      <c r="AS21" s="173"/>
      <c r="AT21" s="173"/>
      <c r="AU21" s="173"/>
      <c r="AV21" s="173"/>
      <c r="AW21" s="173"/>
      <c r="AX21" s="173"/>
      <c r="AY21" s="173"/>
    </row>
    <row r="22" spans="1:51" ht="15" x14ac:dyDescent="0.25">
      <c r="A22" s="224">
        <v>43983</v>
      </c>
      <c r="B22" s="89"/>
      <c r="C22" s="89"/>
      <c r="D22" s="90">
        <v>420.22</v>
      </c>
      <c r="E22" s="91">
        <v>603.23599999999999</v>
      </c>
      <c r="F22" s="92">
        <v>824.19299999999998</v>
      </c>
      <c r="G22" s="92">
        <v>1019.932</v>
      </c>
      <c r="H22" s="92">
        <v>450.95299999999997</v>
      </c>
      <c r="I22" s="92">
        <v>520.52099999999996</v>
      </c>
      <c r="J22" s="92">
        <v>102.232</v>
      </c>
      <c r="K22" s="92">
        <v>434.733</v>
      </c>
      <c r="L22" s="92">
        <v>201.51499999999999</v>
      </c>
      <c r="M22" s="92">
        <v>354.91300000000001</v>
      </c>
      <c r="N22" s="92">
        <v>407.267</v>
      </c>
      <c r="O22" s="92">
        <v>178.74</v>
      </c>
      <c r="P22" s="92">
        <v>699.12599999999998</v>
      </c>
      <c r="Q22" s="92">
        <v>220.364</v>
      </c>
      <c r="R22" s="92">
        <v>878.95500000000004</v>
      </c>
      <c r="S22" s="92">
        <v>562.81100000000004</v>
      </c>
      <c r="T22" s="92">
        <v>830.61</v>
      </c>
      <c r="U22" s="92">
        <v>505.26400000000001</v>
      </c>
      <c r="V22" s="92">
        <v>557.04100000000005</v>
      </c>
      <c r="W22" s="92">
        <v>310.75400000000002</v>
      </c>
      <c r="X22" s="92">
        <v>244.017</v>
      </c>
      <c r="Y22" s="92">
        <v>138.15700000000001</v>
      </c>
      <c r="Z22" s="92">
        <v>493.09800000000001</v>
      </c>
      <c r="AA22" s="92">
        <v>200.76499999999999</v>
      </c>
      <c r="AB22" s="92">
        <v>536.46799999999996</v>
      </c>
      <c r="AC22" s="92">
        <v>347.892</v>
      </c>
      <c r="AD22" s="92">
        <v>180.553</v>
      </c>
      <c r="AE22" s="92">
        <v>772.50400000000002</v>
      </c>
      <c r="AF22" s="92">
        <v>548.24400000000003</v>
      </c>
      <c r="AG22" s="92">
        <v>641.64099999999996</v>
      </c>
      <c r="AH22" s="93">
        <v>1279.242</v>
      </c>
      <c r="AI22" s="173">
        <v>73.031999999999996</v>
      </c>
      <c r="AJ22" s="173">
        <v>205.36600000000001</v>
      </c>
      <c r="AK22" s="173">
        <v>534.447</v>
      </c>
      <c r="AL22" s="173">
        <v>312.221</v>
      </c>
      <c r="AM22" s="173">
        <v>169.69399999999999</v>
      </c>
      <c r="AN22" s="173"/>
      <c r="AO22" s="173"/>
      <c r="AP22" s="173"/>
      <c r="AQ22" s="173"/>
      <c r="AR22" s="173"/>
      <c r="AS22" s="173"/>
      <c r="AT22" s="173"/>
      <c r="AU22" s="173"/>
      <c r="AV22" s="173"/>
      <c r="AW22" s="173"/>
      <c r="AX22" s="173"/>
      <c r="AY22" s="173"/>
    </row>
    <row r="23" spans="1:51" ht="15" x14ac:dyDescent="0.25">
      <c r="A23" s="224">
        <v>44013</v>
      </c>
      <c r="B23" s="89"/>
      <c r="C23" s="89"/>
      <c r="D23" s="90">
        <v>100.03</v>
      </c>
      <c r="E23" s="91">
        <v>187.33500000000001</v>
      </c>
      <c r="F23" s="92">
        <v>254.66200000000001</v>
      </c>
      <c r="G23" s="92">
        <v>223.92599999999999</v>
      </c>
      <c r="H23" s="92">
        <v>86.98</v>
      </c>
      <c r="I23" s="92">
        <v>99.908000000000001</v>
      </c>
      <c r="J23" s="92">
        <v>23.721</v>
      </c>
      <c r="K23" s="92">
        <v>58.152000000000001</v>
      </c>
      <c r="L23" s="92">
        <v>40.040999999999997</v>
      </c>
      <c r="M23" s="92">
        <v>63.329000000000001</v>
      </c>
      <c r="N23" s="92">
        <v>69.841999999999999</v>
      </c>
      <c r="O23" s="92">
        <v>37.728000000000002</v>
      </c>
      <c r="P23" s="92">
        <v>173.31299999999999</v>
      </c>
      <c r="Q23" s="92">
        <v>42.305</v>
      </c>
      <c r="R23" s="92">
        <v>326.21800000000002</v>
      </c>
      <c r="S23" s="92">
        <v>109.83</v>
      </c>
      <c r="T23" s="92">
        <v>152.62799999999999</v>
      </c>
      <c r="U23" s="92">
        <v>156.58600000000001</v>
      </c>
      <c r="V23" s="92">
        <v>125.822</v>
      </c>
      <c r="W23" s="92">
        <v>38.917999999999999</v>
      </c>
      <c r="X23" s="92">
        <v>35.667999999999999</v>
      </c>
      <c r="Y23" s="92">
        <v>18.617000000000001</v>
      </c>
      <c r="Z23" s="92">
        <v>74.031999999999996</v>
      </c>
      <c r="AA23" s="92">
        <v>39.082999999999998</v>
      </c>
      <c r="AB23" s="92">
        <v>114.43300000000001</v>
      </c>
      <c r="AC23" s="92">
        <v>49.814999999999998</v>
      </c>
      <c r="AD23" s="92">
        <v>33.072000000000003</v>
      </c>
      <c r="AE23" s="92">
        <v>184.73699999999999</v>
      </c>
      <c r="AF23" s="92">
        <v>118.096</v>
      </c>
      <c r="AG23" s="92">
        <v>101.30800000000001</v>
      </c>
      <c r="AH23" s="93">
        <v>453.54199999999997</v>
      </c>
      <c r="AI23" s="173">
        <v>18.734999999999999</v>
      </c>
      <c r="AJ23" s="173">
        <v>27.516999999999999</v>
      </c>
      <c r="AK23" s="173">
        <v>73.823999999999998</v>
      </c>
      <c r="AL23" s="173">
        <v>46.207000000000001</v>
      </c>
      <c r="AM23" s="173">
        <v>26.073</v>
      </c>
      <c r="AN23" s="173"/>
      <c r="AO23" s="173"/>
      <c r="AP23" s="173"/>
      <c r="AQ23" s="173"/>
      <c r="AR23" s="173"/>
      <c r="AS23" s="173"/>
      <c r="AT23" s="173"/>
      <c r="AU23" s="173"/>
      <c r="AV23" s="173"/>
      <c r="AW23" s="173"/>
      <c r="AX23" s="173"/>
      <c r="AY23" s="173"/>
    </row>
    <row r="24" spans="1:51" ht="15" x14ac:dyDescent="0.25">
      <c r="A24" s="224">
        <v>44044</v>
      </c>
      <c r="B24" s="89"/>
      <c r="C24" s="89"/>
      <c r="D24" s="90">
        <v>25.12</v>
      </c>
      <c r="E24" s="91">
        <v>29.23</v>
      </c>
      <c r="F24" s="92">
        <v>38.292000000000002</v>
      </c>
      <c r="G24" s="92">
        <v>45.698999999999998</v>
      </c>
      <c r="H24" s="92">
        <v>31.937999999999999</v>
      </c>
      <c r="I24" s="92">
        <v>27.745999999999999</v>
      </c>
      <c r="J24" s="92">
        <v>14.276999999999999</v>
      </c>
      <c r="K24" s="92">
        <v>16.713000000000001</v>
      </c>
      <c r="L24" s="92">
        <v>19.652000000000001</v>
      </c>
      <c r="M24" s="92">
        <v>16.678999999999998</v>
      </c>
      <c r="N24" s="92">
        <v>18.879000000000001</v>
      </c>
      <c r="O24" s="92">
        <v>14.291</v>
      </c>
      <c r="P24" s="92">
        <v>31.529</v>
      </c>
      <c r="Q24" s="92">
        <v>17.036000000000001</v>
      </c>
      <c r="R24" s="92">
        <v>41.103999999999999</v>
      </c>
      <c r="S24" s="92">
        <v>27.22</v>
      </c>
      <c r="T24" s="92">
        <v>40.274999999999999</v>
      </c>
      <c r="U24" s="92">
        <v>33.854999999999997</v>
      </c>
      <c r="V24" s="92">
        <v>26.585999999999999</v>
      </c>
      <c r="W24" s="92">
        <v>15.944000000000001</v>
      </c>
      <c r="X24" s="92">
        <v>16.178999999999998</v>
      </c>
      <c r="Y24" s="92">
        <v>10.621</v>
      </c>
      <c r="Z24" s="92">
        <v>18.498000000000001</v>
      </c>
      <c r="AA24" s="92">
        <v>15.784000000000001</v>
      </c>
      <c r="AB24" s="92">
        <v>22.713999999999999</v>
      </c>
      <c r="AC24" s="92">
        <v>19.902000000000001</v>
      </c>
      <c r="AD24" s="92">
        <v>15.864000000000001</v>
      </c>
      <c r="AE24" s="92">
        <v>30.370999999999999</v>
      </c>
      <c r="AF24" s="92">
        <v>28.363</v>
      </c>
      <c r="AG24" s="92">
        <v>24.187999999999999</v>
      </c>
      <c r="AH24" s="93">
        <v>53.868000000000002</v>
      </c>
      <c r="AI24" s="173">
        <v>14.134</v>
      </c>
      <c r="AJ24" s="173">
        <v>13.778</v>
      </c>
      <c r="AK24" s="173">
        <v>32.857999999999997</v>
      </c>
      <c r="AL24" s="173">
        <v>14.922000000000001</v>
      </c>
      <c r="AM24" s="173">
        <v>10.036</v>
      </c>
      <c r="AN24" s="173"/>
      <c r="AO24" s="173"/>
      <c r="AP24" s="173"/>
      <c r="AQ24" s="173"/>
      <c r="AR24" s="173"/>
      <c r="AS24" s="173"/>
      <c r="AT24" s="173"/>
      <c r="AU24" s="173"/>
      <c r="AV24" s="173"/>
      <c r="AW24" s="173"/>
      <c r="AX24" s="173"/>
      <c r="AY24" s="173"/>
    </row>
    <row r="25" spans="1:51" ht="15" x14ac:dyDescent="0.25">
      <c r="A25" s="224">
        <v>44075</v>
      </c>
      <c r="B25" s="89"/>
      <c r="C25" s="89"/>
      <c r="D25" s="90">
        <v>18.899999999999999</v>
      </c>
      <c r="E25" s="91">
        <v>20.52</v>
      </c>
      <c r="F25" s="92">
        <v>14.298999999999999</v>
      </c>
      <c r="G25" s="92">
        <v>27.347000000000001</v>
      </c>
      <c r="H25" s="92">
        <v>19.081</v>
      </c>
      <c r="I25" s="92">
        <v>20.655999999999999</v>
      </c>
      <c r="J25" s="92">
        <v>7.5679999999999996</v>
      </c>
      <c r="K25" s="92">
        <v>15.776</v>
      </c>
      <c r="L25" s="92">
        <v>10.327</v>
      </c>
      <c r="M25" s="92">
        <v>7.8849999999999998</v>
      </c>
      <c r="N25" s="92">
        <v>12.11</v>
      </c>
      <c r="O25" s="92">
        <v>7.0209999999999999</v>
      </c>
      <c r="P25" s="92">
        <v>17.172000000000001</v>
      </c>
      <c r="Q25" s="92">
        <v>9.3870000000000005</v>
      </c>
      <c r="R25" s="92">
        <v>15.336</v>
      </c>
      <c r="S25" s="92">
        <v>15.651</v>
      </c>
      <c r="T25" s="92">
        <v>104.277</v>
      </c>
      <c r="U25" s="92">
        <v>16.058</v>
      </c>
      <c r="V25" s="92">
        <v>13.968</v>
      </c>
      <c r="W25" s="92">
        <v>22.175999999999998</v>
      </c>
      <c r="X25" s="92">
        <v>9.1639999999999997</v>
      </c>
      <c r="Y25" s="92">
        <v>5.202</v>
      </c>
      <c r="Z25" s="92">
        <v>14.342000000000001</v>
      </c>
      <c r="AA25" s="92">
        <v>16.013000000000002</v>
      </c>
      <c r="AB25" s="92">
        <v>13.487</v>
      </c>
      <c r="AC25" s="92">
        <v>32.817</v>
      </c>
      <c r="AD25" s="92">
        <v>18.829999999999998</v>
      </c>
      <c r="AE25" s="92">
        <v>17.329000000000001</v>
      </c>
      <c r="AF25" s="92">
        <v>15.803000000000001</v>
      </c>
      <c r="AG25" s="92">
        <v>12.167</v>
      </c>
      <c r="AH25" s="93">
        <v>29.187999999999999</v>
      </c>
      <c r="AI25" s="173">
        <v>7.51</v>
      </c>
      <c r="AJ25" s="173">
        <v>17.059999999999999</v>
      </c>
      <c r="AK25" s="173">
        <v>28.077000000000002</v>
      </c>
      <c r="AL25" s="173">
        <v>7.835</v>
      </c>
      <c r="AM25" s="173">
        <v>5.08</v>
      </c>
      <c r="AN25" s="173"/>
      <c r="AO25" s="173"/>
      <c r="AP25" s="173"/>
      <c r="AQ25" s="173"/>
      <c r="AR25" s="173"/>
      <c r="AS25" s="173"/>
      <c r="AT25" s="173"/>
      <c r="AU25" s="173"/>
      <c r="AV25" s="173"/>
      <c r="AW25" s="173"/>
      <c r="AX25" s="173"/>
      <c r="AY25" s="173"/>
    </row>
    <row r="26" spans="1:51" ht="15" x14ac:dyDescent="0.25">
      <c r="A26" s="224">
        <v>44105</v>
      </c>
      <c r="B26" s="89"/>
      <c r="C26" s="89"/>
      <c r="D26" s="90">
        <v>32.32</v>
      </c>
      <c r="E26" s="91">
        <v>26.629000000000001</v>
      </c>
      <c r="F26" s="92">
        <v>33.194000000000003</v>
      </c>
      <c r="G26" s="92">
        <v>34.491</v>
      </c>
      <c r="H26" s="92">
        <v>47.225000000000001</v>
      </c>
      <c r="I26" s="92">
        <v>52.140999999999998</v>
      </c>
      <c r="J26" s="92">
        <v>10.188000000000001</v>
      </c>
      <c r="K26" s="92">
        <v>14.613</v>
      </c>
      <c r="L26" s="92">
        <v>12.340999999999999</v>
      </c>
      <c r="M26" s="92">
        <v>24.933</v>
      </c>
      <c r="N26" s="92">
        <v>12.951000000000001</v>
      </c>
      <c r="O26" s="92">
        <v>9.6080000000000005</v>
      </c>
      <c r="P26" s="92">
        <v>35.183</v>
      </c>
      <c r="Q26" s="92">
        <v>25.393999999999998</v>
      </c>
      <c r="R26" s="92">
        <v>36.915999999999997</v>
      </c>
      <c r="S26" s="92">
        <v>23.105</v>
      </c>
      <c r="T26" s="92">
        <v>81.17</v>
      </c>
      <c r="U26" s="92">
        <v>40.343000000000004</v>
      </c>
      <c r="V26" s="92">
        <v>17.064</v>
      </c>
      <c r="W26" s="92">
        <v>32.316000000000003</v>
      </c>
      <c r="X26" s="92">
        <v>13.907</v>
      </c>
      <c r="Y26" s="92">
        <v>13.68</v>
      </c>
      <c r="Z26" s="92">
        <v>14.035</v>
      </c>
      <c r="AA26" s="92">
        <v>29.439</v>
      </c>
      <c r="AB26" s="92">
        <v>29.640999999999998</v>
      </c>
      <c r="AC26" s="92">
        <v>51.164999999999999</v>
      </c>
      <c r="AD26" s="92">
        <v>40.42</v>
      </c>
      <c r="AE26" s="92">
        <v>18.940000000000001</v>
      </c>
      <c r="AF26" s="92">
        <v>27.553000000000001</v>
      </c>
      <c r="AG26" s="92">
        <v>21.152999999999999</v>
      </c>
      <c r="AH26" s="93">
        <v>32.536000000000001</v>
      </c>
      <c r="AI26" s="173">
        <v>11.362</v>
      </c>
      <c r="AJ26" s="173">
        <v>46.04</v>
      </c>
      <c r="AK26" s="173">
        <v>30.858000000000001</v>
      </c>
      <c r="AL26" s="173">
        <v>10.95</v>
      </c>
      <c r="AM26" s="173">
        <v>36.875999999999998</v>
      </c>
      <c r="AN26" s="173"/>
      <c r="AO26" s="173"/>
      <c r="AP26" s="173"/>
      <c r="AQ26" s="173"/>
      <c r="AR26" s="173"/>
      <c r="AS26" s="173"/>
      <c r="AT26" s="173"/>
      <c r="AU26" s="173"/>
      <c r="AV26" s="173"/>
      <c r="AW26" s="173"/>
      <c r="AX26" s="173"/>
      <c r="AY26" s="173"/>
    </row>
    <row r="27" spans="1:51" ht="15" x14ac:dyDescent="0.25">
      <c r="A27" s="224">
        <v>44136</v>
      </c>
      <c r="B27" s="89"/>
      <c r="C27" s="89"/>
      <c r="D27" s="90">
        <v>31.63</v>
      </c>
      <c r="E27" s="91">
        <v>33.162999999999997</v>
      </c>
      <c r="F27" s="92">
        <v>34.198</v>
      </c>
      <c r="G27" s="92">
        <v>50.87</v>
      </c>
      <c r="H27" s="92">
        <v>44.521000000000001</v>
      </c>
      <c r="I27" s="92">
        <v>50.323999999999998</v>
      </c>
      <c r="J27" s="92">
        <v>20.391999999999999</v>
      </c>
      <c r="K27" s="92">
        <v>20.178999999999998</v>
      </c>
      <c r="L27" s="92">
        <v>20.559000000000001</v>
      </c>
      <c r="M27" s="92">
        <v>36.244</v>
      </c>
      <c r="N27" s="92">
        <v>23.24</v>
      </c>
      <c r="O27" s="92">
        <v>20.759</v>
      </c>
      <c r="P27" s="92">
        <v>32.472999999999999</v>
      </c>
      <c r="Q27" s="92">
        <v>26.135000000000002</v>
      </c>
      <c r="R27" s="92">
        <v>39.911000000000001</v>
      </c>
      <c r="S27" s="92">
        <v>55.686999999999998</v>
      </c>
      <c r="T27" s="92">
        <v>39.896999999999998</v>
      </c>
      <c r="U27" s="92">
        <v>40.618000000000002</v>
      </c>
      <c r="V27" s="92">
        <v>22.638000000000002</v>
      </c>
      <c r="W27" s="92">
        <v>21.85</v>
      </c>
      <c r="X27" s="92">
        <v>20.52</v>
      </c>
      <c r="Y27" s="92">
        <v>17.565000000000001</v>
      </c>
      <c r="Z27" s="92">
        <v>23.486000000000001</v>
      </c>
      <c r="AA27" s="92">
        <v>39.450000000000003</v>
      </c>
      <c r="AB27" s="92">
        <v>30.934999999999999</v>
      </c>
      <c r="AC27" s="92">
        <v>50.805</v>
      </c>
      <c r="AD27" s="92">
        <v>33.448999999999998</v>
      </c>
      <c r="AE27" s="92">
        <v>27.027999999999999</v>
      </c>
      <c r="AF27" s="92">
        <v>37.572000000000003</v>
      </c>
      <c r="AG27" s="92">
        <v>51.545000000000002</v>
      </c>
      <c r="AH27" s="93">
        <v>33.103999999999999</v>
      </c>
      <c r="AI27" s="173">
        <v>20.173999999999999</v>
      </c>
      <c r="AJ27" s="173">
        <v>46.866</v>
      </c>
      <c r="AK27" s="173">
        <v>28.713000000000001</v>
      </c>
      <c r="AL27" s="173">
        <v>21.831</v>
      </c>
      <c r="AM27" s="173">
        <v>35.348999999999997</v>
      </c>
      <c r="AN27" s="173"/>
      <c r="AO27" s="173"/>
      <c r="AP27" s="173"/>
      <c r="AQ27" s="173"/>
      <c r="AR27" s="173"/>
      <c r="AS27" s="173"/>
      <c r="AT27" s="173"/>
      <c r="AU27" s="173"/>
      <c r="AV27" s="173"/>
      <c r="AW27" s="173"/>
      <c r="AX27" s="173"/>
      <c r="AY27" s="173"/>
    </row>
    <row r="28" spans="1:51" ht="15" x14ac:dyDescent="0.25">
      <c r="A28" s="224">
        <v>44166</v>
      </c>
      <c r="B28" s="89"/>
      <c r="C28" s="89"/>
      <c r="D28" s="90">
        <v>25.27</v>
      </c>
      <c r="E28" s="91">
        <v>26.376999999999999</v>
      </c>
      <c r="F28" s="92">
        <v>27</v>
      </c>
      <c r="G28" s="92">
        <v>38.578000000000003</v>
      </c>
      <c r="H28" s="92">
        <v>35.110999999999997</v>
      </c>
      <c r="I28" s="92">
        <v>35.298000000000002</v>
      </c>
      <c r="J28" s="92">
        <v>20.93</v>
      </c>
      <c r="K28" s="92">
        <v>21.672000000000001</v>
      </c>
      <c r="L28" s="92">
        <v>20.861000000000001</v>
      </c>
      <c r="M28" s="92">
        <v>24.884</v>
      </c>
      <c r="N28" s="92">
        <v>21.478000000000002</v>
      </c>
      <c r="O28" s="92">
        <v>18.922000000000001</v>
      </c>
      <c r="P28" s="92">
        <v>26.565000000000001</v>
      </c>
      <c r="Q28" s="92">
        <v>23.155000000000001</v>
      </c>
      <c r="R28" s="92">
        <v>40.012999999999998</v>
      </c>
      <c r="S28" s="92">
        <v>51.286999999999999</v>
      </c>
      <c r="T28" s="92">
        <v>31.600999999999999</v>
      </c>
      <c r="U28" s="92">
        <v>42.323</v>
      </c>
      <c r="V28" s="92">
        <v>23.885999999999999</v>
      </c>
      <c r="W28" s="92">
        <v>21.623000000000001</v>
      </c>
      <c r="X28" s="92">
        <v>20.204999999999998</v>
      </c>
      <c r="Y28" s="92">
        <v>18.603000000000002</v>
      </c>
      <c r="Z28" s="92">
        <v>25.757999999999999</v>
      </c>
      <c r="AA28" s="92">
        <v>23.177</v>
      </c>
      <c r="AB28" s="92">
        <v>26.013000000000002</v>
      </c>
      <c r="AC28" s="92">
        <v>30.573</v>
      </c>
      <c r="AD28" s="92">
        <v>22.548999999999999</v>
      </c>
      <c r="AE28" s="92">
        <v>28.157</v>
      </c>
      <c r="AF28" s="92">
        <v>28.297999999999998</v>
      </c>
      <c r="AG28" s="92">
        <v>32.159999999999997</v>
      </c>
      <c r="AH28" s="93">
        <v>32.270000000000003</v>
      </c>
      <c r="AI28" s="173">
        <v>21.512</v>
      </c>
      <c r="AJ28" s="173">
        <v>26.82</v>
      </c>
      <c r="AK28" s="173">
        <v>31.533000000000001</v>
      </c>
      <c r="AL28" s="173">
        <v>25.183</v>
      </c>
      <c r="AM28" s="173">
        <v>33.414000000000001</v>
      </c>
      <c r="AN28" s="173"/>
      <c r="AO28" s="173"/>
      <c r="AP28" s="173"/>
      <c r="AQ28" s="173"/>
      <c r="AR28" s="173"/>
      <c r="AS28" s="173"/>
      <c r="AT28" s="173"/>
      <c r="AU28" s="173"/>
      <c r="AV28" s="173"/>
      <c r="AW28" s="173"/>
      <c r="AX28" s="173"/>
      <c r="AY28" s="173"/>
    </row>
    <row r="29" spans="1:51" ht="15" x14ac:dyDescent="0.25">
      <c r="A29" s="224">
        <v>44197</v>
      </c>
      <c r="B29" s="89"/>
      <c r="C29" s="89"/>
      <c r="D29" s="90">
        <v>25.07</v>
      </c>
      <c r="E29" s="91">
        <v>23.469000000000001</v>
      </c>
      <c r="F29" s="92">
        <v>23.335000000000001</v>
      </c>
      <c r="G29" s="92">
        <v>32.735999999999997</v>
      </c>
      <c r="H29" s="92">
        <v>29.559000000000001</v>
      </c>
      <c r="I29" s="92">
        <v>27.373999999999999</v>
      </c>
      <c r="J29" s="92">
        <v>17.518999999999998</v>
      </c>
      <c r="K29" s="92">
        <v>19.222000000000001</v>
      </c>
      <c r="L29" s="92">
        <v>18.913</v>
      </c>
      <c r="M29" s="92">
        <v>19.381</v>
      </c>
      <c r="N29" s="92">
        <v>19.373000000000001</v>
      </c>
      <c r="O29" s="92">
        <v>16.989999999999998</v>
      </c>
      <c r="P29" s="92">
        <v>24.431999999999999</v>
      </c>
      <c r="Q29" s="92">
        <v>22.350999999999999</v>
      </c>
      <c r="R29" s="92">
        <v>25.571000000000002</v>
      </c>
      <c r="S29" s="92">
        <v>34.287999999999997</v>
      </c>
      <c r="T29" s="92">
        <v>30.779</v>
      </c>
      <c r="U29" s="92">
        <v>27.294</v>
      </c>
      <c r="V29" s="92">
        <v>25.300999999999998</v>
      </c>
      <c r="W29" s="92">
        <v>20.202999999999999</v>
      </c>
      <c r="X29" s="92">
        <v>18.757999999999999</v>
      </c>
      <c r="Y29" s="92">
        <v>14.895</v>
      </c>
      <c r="Z29" s="92">
        <v>20.434000000000001</v>
      </c>
      <c r="AA29" s="92">
        <v>30.097999999999999</v>
      </c>
      <c r="AB29" s="92">
        <v>23.507000000000001</v>
      </c>
      <c r="AC29" s="92">
        <v>26.129000000000001</v>
      </c>
      <c r="AD29" s="92">
        <v>20.154</v>
      </c>
      <c r="AE29" s="92">
        <v>24.452999999999999</v>
      </c>
      <c r="AF29" s="92">
        <v>24.908999999999999</v>
      </c>
      <c r="AG29" s="92">
        <v>25.091000000000001</v>
      </c>
      <c r="AH29" s="93">
        <v>30.45</v>
      </c>
      <c r="AI29" s="173">
        <v>18.055</v>
      </c>
      <c r="AJ29" s="173">
        <v>19.045999999999999</v>
      </c>
      <c r="AK29" s="173">
        <v>23.797000000000001</v>
      </c>
      <c r="AL29" s="173">
        <v>24.87</v>
      </c>
      <c r="AM29" s="173">
        <v>24.489000000000001</v>
      </c>
      <c r="AN29" s="173"/>
      <c r="AO29" s="173"/>
      <c r="AP29" s="173"/>
      <c r="AQ29" s="173"/>
      <c r="AR29" s="173"/>
      <c r="AS29" s="173"/>
      <c r="AT29" s="173"/>
      <c r="AU29" s="173"/>
      <c r="AV29" s="173"/>
      <c r="AW29" s="173"/>
      <c r="AX29" s="173"/>
      <c r="AY29" s="173"/>
    </row>
    <row r="30" spans="1:51" ht="15" x14ac:dyDescent="0.25">
      <c r="A30" s="224">
        <v>44228</v>
      </c>
      <c r="B30" s="89"/>
      <c r="C30" s="89"/>
      <c r="D30" s="90">
        <v>27.87</v>
      </c>
      <c r="E30" s="91">
        <v>22.414000000000001</v>
      </c>
      <c r="F30" s="92">
        <v>19.760999999999999</v>
      </c>
      <c r="G30" s="92">
        <v>27.71</v>
      </c>
      <c r="H30" s="92">
        <v>68.108000000000004</v>
      </c>
      <c r="I30" s="92">
        <v>41.204000000000001</v>
      </c>
      <c r="J30" s="92">
        <v>14.659000000000001</v>
      </c>
      <c r="K30" s="92">
        <v>16.286999999999999</v>
      </c>
      <c r="L30" s="92">
        <v>16.844999999999999</v>
      </c>
      <c r="M30" s="92">
        <v>18.187999999999999</v>
      </c>
      <c r="N30" s="92">
        <v>18.157</v>
      </c>
      <c r="O30" s="92">
        <v>15.484</v>
      </c>
      <c r="P30" s="92">
        <v>21.774999999999999</v>
      </c>
      <c r="Q30" s="92">
        <v>35.784999999999997</v>
      </c>
      <c r="R30" s="92">
        <v>31.498999999999999</v>
      </c>
      <c r="S30" s="92">
        <v>33.085999999999999</v>
      </c>
      <c r="T30" s="92">
        <v>29.817</v>
      </c>
      <c r="U30" s="92">
        <v>39.140999999999998</v>
      </c>
      <c r="V30" s="92">
        <v>32.997</v>
      </c>
      <c r="W30" s="92">
        <v>18.248000000000001</v>
      </c>
      <c r="X30" s="92">
        <v>16.22</v>
      </c>
      <c r="Y30" s="92">
        <v>20.652000000000001</v>
      </c>
      <c r="Z30" s="92">
        <v>20.431999999999999</v>
      </c>
      <c r="AA30" s="92">
        <v>28.939</v>
      </c>
      <c r="AB30" s="92">
        <v>18.54</v>
      </c>
      <c r="AC30" s="92">
        <v>29.265000000000001</v>
      </c>
      <c r="AD30" s="92">
        <v>17.053000000000001</v>
      </c>
      <c r="AE30" s="92">
        <v>26.135999999999999</v>
      </c>
      <c r="AF30" s="92">
        <v>21.1</v>
      </c>
      <c r="AG30" s="92">
        <v>20.309999999999999</v>
      </c>
      <c r="AH30" s="93">
        <v>26.850999999999999</v>
      </c>
      <c r="AI30" s="173">
        <v>15.234</v>
      </c>
      <c r="AJ30" s="173">
        <v>21.347000000000001</v>
      </c>
      <c r="AK30" s="173">
        <v>44.709000000000003</v>
      </c>
      <c r="AL30" s="173">
        <v>20.553999999999998</v>
      </c>
      <c r="AM30" s="173">
        <v>22.943999999999999</v>
      </c>
      <c r="AN30" s="173"/>
      <c r="AO30" s="173"/>
      <c r="AP30" s="173"/>
      <c r="AQ30" s="173"/>
      <c r="AR30" s="173"/>
      <c r="AS30" s="173"/>
      <c r="AT30" s="173"/>
      <c r="AU30" s="173"/>
      <c r="AV30" s="173"/>
      <c r="AW30" s="173"/>
      <c r="AX30" s="173"/>
      <c r="AY30" s="173"/>
    </row>
    <row r="31" spans="1:51" ht="15" x14ac:dyDescent="0.25">
      <c r="A31" s="224">
        <v>44256</v>
      </c>
      <c r="B31" s="89"/>
      <c r="C31" s="89"/>
      <c r="D31" s="90">
        <v>76.75</v>
      </c>
      <c r="E31" s="91">
        <v>69.406000000000006</v>
      </c>
      <c r="F31" s="92">
        <v>35.942</v>
      </c>
      <c r="G31" s="92">
        <v>64.097999999999999</v>
      </c>
      <c r="H31" s="92">
        <v>236.976</v>
      </c>
      <c r="I31" s="92">
        <v>57.832000000000001</v>
      </c>
      <c r="J31" s="92">
        <v>30.896000000000001</v>
      </c>
      <c r="K31" s="92">
        <v>90.77</v>
      </c>
      <c r="L31" s="92">
        <v>61.05</v>
      </c>
      <c r="M31" s="92">
        <v>49.137999999999998</v>
      </c>
      <c r="N31" s="92">
        <v>59.81</v>
      </c>
      <c r="O31" s="92">
        <v>65.286000000000001</v>
      </c>
      <c r="P31" s="92">
        <v>79.358000000000004</v>
      </c>
      <c r="Q31" s="92">
        <v>93.158000000000001</v>
      </c>
      <c r="R31" s="92">
        <v>77.055999999999997</v>
      </c>
      <c r="S31" s="92">
        <v>114.089</v>
      </c>
      <c r="T31" s="92">
        <v>88.897999999999996</v>
      </c>
      <c r="U31" s="92">
        <v>96.61</v>
      </c>
      <c r="V31" s="92">
        <v>57.948999999999998</v>
      </c>
      <c r="W31" s="92">
        <v>57.347000000000001</v>
      </c>
      <c r="X31" s="92">
        <v>34.643000000000001</v>
      </c>
      <c r="Y31" s="92">
        <v>61.639000000000003</v>
      </c>
      <c r="Z31" s="92">
        <v>114.261</v>
      </c>
      <c r="AA31" s="92">
        <v>46.561999999999998</v>
      </c>
      <c r="AB31" s="92">
        <v>45.476999999999997</v>
      </c>
      <c r="AC31" s="92">
        <v>144.63800000000001</v>
      </c>
      <c r="AD31" s="92">
        <v>35.411000000000001</v>
      </c>
      <c r="AE31" s="92">
        <v>106.60899999999999</v>
      </c>
      <c r="AF31" s="92">
        <v>36.927999999999997</v>
      </c>
      <c r="AG31" s="92">
        <v>87.418999999999997</v>
      </c>
      <c r="AH31" s="93">
        <v>89.097999999999999</v>
      </c>
      <c r="AI31" s="173">
        <v>46.223999999999997</v>
      </c>
      <c r="AJ31" s="173">
        <v>59.893000000000001</v>
      </c>
      <c r="AK31" s="173">
        <v>93.212000000000003</v>
      </c>
      <c r="AL31" s="173">
        <v>39.329000000000001</v>
      </c>
      <c r="AM31" s="173">
        <v>70.040000000000006</v>
      </c>
      <c r="AN31" s="173"/>
      <c r="AO31" s="173"/>
      <c r="AP31" s="173"/>
      <c r="AQ31" s="173"/>
      <c r="AR31" s="173"/>
      <c r="AS31" s="173"/>
      <c r="AT31" s="173"/>
      <c r="AU31" s="173"/>
      <c r="AV31" s="173"/>
      <c r="AW31" s="173"/>
      <c r="AX31" s="173"/>
      <c r="AY31" s="173"/>
    </row>
    <row r="32" spans="1:51" ht="15" x14ac:dyDescent="0.25">
      <c r="A32" s="224">
        <v>44287</v>
      </c>
      <c r="B32" s="89"/>
      <c r="C32" s="89"/>
      <c r="D32" s="90">
        <v>215.16</v>
      </c>
      <c r="E32" s="91">
        <v>110.149</v>
      </c>
      <c r="F32" s="92">
        <v>232.822</v>
      </c>
      <c r="G32" s="92">
        <v>340.10399999999998</v>
      </c>
      <c r="H32" s="92">
        <v>499.77199999999999</v>
      </c>
      <c r="I32" s="92">
        <v>176.93600000000001</v>
      </c>
      <c r="J32" s="92">
        <v>171.846</v>
      </c>
      <c r="K32" s="92">
        <v>249.95699999999999</v>
      </c>
      <c r="L32" s="92">
        <v>172.78399999999999</v>
      </c>
      <c r="M32" s="92">
        <v>126.29</v>
      </c>
      <c r="N32" s="92">
        <v>144.559</v>
      </c>
      <c r="O32" s="92">
        <v>239.02799999999999</v>
      </c>
      <c r="P32" s="92">
        <v>173.876</v>
      </c>
      <c r="Q32" s="92">
        <v>120.389</v>
      </c>
      <c r="R32" s="92">
        <v>336.68099999999998</v>
      </c>
      <c r="S32" s="92">
        <v>301.25200000000001</v>
      </c>
      <c r="T32" s="92">
        <v>240.10300000000001</v>
      </c>
      <c r="U32" s="92">
        <v>230.55799999999999</v>
      </c>
      <c r="V32" s="92">
        <v>195.232</v>
      </c>
      <c r="W32" s="92">
        <v>165.346</v>
      </c>
      <c r="X32" s="92">
        <v>121.149</v>
      </c>
      <c r="Y32" s="92">
        <v>204.262</v>
      </c>
      <c r="Z32" s="92">
        <v>251.661</v>
      </c>
      <c r="AA32" s="92">
        <v>171.501</v>
      </c>
      <c r="AB32" s="92">
        <v>327.04500000000002</v>
      </c>
      <c r="AC32" s="92">
        <v>191.143</v>
      </c>
      <c r="AD32" s="92">
        <v>137.797</v>
      </c>
      <c r="AE32" s="92">
        <v>266.72800000000001</v>
      </c>
      <c r="AF32" s="92">
        <v>162.47</v>
      </c>
      <c r="AG32" s="92">
        <v>414.12900000000002</v>
      </c>
      <c r="AH32" s="93">
        <v>173.99199999999999</v>
      </c>
      <c r="AI32" s="173">
        <v>124.28100000000001</v>
      </c>
      <c r="AJ32" s="173">
        <v>214.66300000000001</v>
      </c>
      <c r="AK32" s="173">
        <v>115.45699999999999</v>
      </c>
      <c r="AL32" s="173">
        <v>88.278999999999996</v>
      </c>
      <c r="AM32" s="173">
        <v>165.47200000000001</v>
      </c>
      <c r="AN32" s="173"/>
      <c r="AO32" s="173"/>
      <c r="AP32" s="173"/>
      <c r="AQ32" s="173"/>
      <c r="AR32" s="173"/>
      <c r="AS32" s="173"/>
      <c r="AT32" s="173"/>
      <c r="AU32" s="173"/>
      <c r="AV32" s="173"/>
      <c r="AW32" s="173"/>
      <c r="AX32" s="173"/>
      <c r="AY32" s="173"/>
    </row>
    <row r="33" spans="1:51" ht="15" x14ac:dyDescent="0.25">
      <c r="A33" s="224">
        <v>44317</v>
      </c>
      <c r="B33" s="89"/>
      <c r="C33" s="89"/>
      <c r="D33" s="90">
        <v>531.97</v>
      </c>
      <c r="E33" s="91">
        <v>472.303</v>
      </c>
      <c r="F33" s="92">
        <v>1192.3910000000001</v>
      </c>
      <c r="G33" s="92">
        <v>802.65599999999995</v>
      </c>
      <c r="H33" s="92">
        <v>631.928</v>
      </c>
      <c r="I33" s="92">
        <v>338.42500000000001</v>
      </c>
      <c r="J33" s="92">
        <v>466.92899999999997</v>
      </c>
      <c r="K33" s="92">
        <v>310.42700000000002</v>
      </c>
      <c r="L33" s="92">
        <v>243.304</v>
      </c>
      <c r="M33" s="92">
        <v>434.83800000000002</v>
      </c>
      <c r="N33" s="92">
        <v>337.15699999999998</v>
      </c>
      <c r="O33" s="92">
        <v>724.12800000000004</v>
      </c>
      <c r="P33" s="92">
        <v>403.19099999999997</v>
      </c>
      <c r="Q33" s="92">
        <v>676.779</v>
      </c>
      <c r="R33" s="92">
        <v>764.70799999999997</v>
      </c>
      <c r="S33" s="92">
        <v>940.67399999999998</v>
      </c>
      <c r="T33" s="92">
        <v>680.27800000000002</v>
      </c>
      <c r="U33" s="92">
        <v>548.40899999999999</v>
      </c>
      <c r="V33" s="92">
        <v>488.608</v>
      </c>
      <c r="W33" s="92">
        <v>420.37900000000002</v>
      </c>
      <c r="X33" s="92">
        <v>148.44900000000001</v>
      </c>
      <c r="Y33" s="92">
        <v>539.55799999999999</v>
      </c>
      <c r="Z33" s="92">
        <v>389.988</v>
      </c>
      <c r="AA33" s="92">
        <v>575.25699999999995</v>
      </c>
      <c r="AB33" s="92">
        <v>653.375</v>
      </c>
      <c r="AC33" s="92">
        <v>433.58100000000002</v>
      </c>
      <c r="AD33" s="92">
        <v>669.52200000000005</v>
      </c>
      <c r="AE33" s="92">
        <v>716.73099999999999</v>
      </c>
      <c r="AF33" s="92">
        <v>398.37599999999998</v>
      </c>
      <c r="AG33" s="92">
        <v>936.54</v>
      </c>
      <c r="AH33" s="93">
        <v>217.31800000000001</v>
      </c>
      <c r="AI33" s="173">
        <v>378.14299999999997</v>
      </c>
      <c r="AJ33" s="173">
        <v>604.97299999999996</v>
      </c>
      <c r="AK33" s="173">
        <v>336.84699999999998</v>
      </c>
      <c r="AL33" s="173">
        <v>275.154</v>
      </c>
      <c r="AM33" s="173">
        <v>523.30499999999995</v>
      </c>
      <c r="AN33" s="173"/>
      <c r="AO33" s="173"/>
      <c r="AP33" s="173"/>
      <c r="AQ33" s="173"/>
      <c r="AR33" s="173"/>
      <c r="AS33" s="173"/>
      <c r="AT33" s="173"/>
      <c r="AU33" s="173"/>
      <c r="AV33" s="173"/>
      <c r="AW33" s="173"/>
      <c r="AX33" s="173"/>
      <c r="AY33" s="173"/>
    </row>
    <row r="34" spans="1:51" ht="15" x14ac:dyDescent="0.25">
      <c r="A34" s="224">
        <v>44348</v>
      </c>
      <c r="B34" s="89"/>
      <c r="C34" s="89"/>
      <c r="D34" s="90">
        <v>420.22</v>
      </c>
      <c r="E34" s="91">
        <v>819.89800000000002</v>
      </c>
      <c r="F34" s="92">
        <v>1024.0519999999999</v>
      </c>
      <c r="G34" s="92">
        <v>453.41399999999999</v>
      </c>
      <c r="H34" s="92">
        <v>530.10400000000004</v>
      </c>
      <c r="I34" s="92">
        <v>105.834</v>
      </c>
      <c r="J34" s="92">
        <v>441.62599999999998</v>
      </c>
      <c r="K34" s="92">
        <v>199.809</v>
      </c>
      <c r="L34" s="92">
        <v>362.56900000000002</v>
      </c>
      <c r="M34" s="92">
        <v>405.77</v>
      </c>
      <c r="N34" s="92">
        <v>178.53299999999999</v>
      </c>
      <c r="O34" s="92">
        <v>704.78899999999999</v>
      </c>
      <c r="P34" s="92">
        <v>226.03899999999999</v>
      </c>
      <c r="Q34" s="92">
        <v>888.82399999999996</v>
      </c>
      <c r="R34" s="92">
        <v>562.06899999999996</v>
      </c>
      <c r="S34" s="92">
        <v>832.23599999999999</v>
      </c>
      <c r="T34" s="92">
        <v>514.90599999999995</v>
      </c>
      <c r="U34" s="92">
        <v>559.46</v>
      </c>
      <c r="V34" s="92">
        <v>311.21300000000002</v>
      </c>
      <c r="W34" s="92">
        <v>242.76900000000001</v>
      </c>
      <c r="X34" s="92">
        <v>142.745</v>
      </c>
      <c r="Y34" s="92">
        <v>491.63799999999998</v>
      </c>
      <c r="Z34" s="92">
        <v>200.05500000000001</v>
      </c>
      <c r="AA34" s="92">
        <v>541.20100000000002</v>
      </c>
      <c r="AB34" s="92">
        <v>360.44299999999998</v>
      </c>
      <c r="AC34" s="92">
        <v>180.57599999999999</v>
      </c>
      <c r="AD34" s="92">
        <v>780.29499999999996</v>
      </c>
      <c r="AE34" s="92">
        <v>545.81600000000003</v>
      </c>
      <c r="AF34" s="92">
        <v>656.31700000000001</v>
      </c>
      <c r="AG34" s="92">
        <v>1278.2080000000001</v>
      </c>
      <c r="AH34" s="93">
        <v>73.701999999999998</v>
      </c>
      <c r="AI34" s="173">
        <v>210.24199999999999</v>
      </c>
      <c r="AJ34" s="173">
        <v>555.70100000000002</v>
      </c>
      <c r="AK34" s="173">
        <v>313.572</v>
      </c>
      <c r="AL34" s="173">
        <v>170.81700000000001</v>
      </c>
      <c r="AM34" s="173">
        <v>603.64700000000005</v>
      </c>
      <c r="AN34" s="173"/>
      <c r="AO34" s="173"/>
      <c r="AP34" s="173"/>
      <c r="AQ34" s="173"/>
      <c r="AR34" s="173"/>
      <c r="AS34" s="173"/>
      <c r="AT34" s="173"/>
      <c r="AU34" s="173"/>
      <c r="AV34" s="173"/>
      <c r="AW34" s="173"/>
      <c r="AX34" s="173"/>
      <c r="AY34" s="173"/>
    </row>
    <row r="35" spans="1:51" ht="15" x14ac:dyDescent="0.25">
      <c r="A35" s="224">
        <v>44378</v>
      </c>
      <c r="B35" s="89"/>
      <c r="C35" s="89"/>
      <c r="D35" s="90">
        <v>100.03</v>
      </c>
      <c r="E35" s="94">
        <v>253.55799999999999</v>
      </c>
      <c r="F35" s="95">
        <v>223.77600000000001</v>
      </c>
      <c r="G35" s="95">
        <v>88.206000000000003</v>
      </c>
      <c r="H35" s="95">
        <v>107.794</v>
      </c>
      <c r="I35" s="95">
        <v>26.63</v>
      </c>
      <c r="J35" s="95">
        <v>58.710999999999999</v>
      </c>
      <c r="K35" s="95">
        <v>39.054000000000002</v>
      </c>
      <c r="L35" s="95">
        <v>67.994</v>
      </c>
      <c r="M35" s="95">
        <v>68.954999999999998</v>
      </c>
      <c r="N35" s="95">
        <v>37.637</v>
      </c>
      <c r="O35" s="95">
        <v>173.226</v>
      </c>
      <c r="P35" s="95">
        <v>44.658000000000001</v>
      </c>
      <c r="Q35" s="95">
        <v>327.56599999999997</v>
      </c>
      <c r="R35" s="95">
        <v>109.13</v>
      </c>
      <c r="S35" s="95">
        <v>152.21100000000001</v>
      </c>
      <c r="T35" s="95">
        <v>165.68299999999999</v>
      </c>
      <c r="U35" s="95">
        <v>126.82899999999999</v>
      </c>
      <c r="V35" s="95">
        <v>39.11</v>
      </c>
      <c r="W35" s="95">
        <v>35.337000000000003</v>
      </c>
      <c r="X35" s="95">
        <v>19.875</v>
      </c>
      <c r="Y35" s="95">
        <v>73.697999999999993</v>
      </c>
      <c r="Z35" s="95">
        <v>38.6</v>
      </c>
      <c r="AA35" s="95">
        <v>114.94199999999999</v>
      </c>
      <c r="AB35" s="95">
        <v>52.253</v>
      </c>
      <c r="AC35" s="95">
        <v>33.296999999999997</v>
      </c>
      <c r="AD35" s="95">
        <v>185.46299999999999</v>
      </c>
      <c r="AE35" s="95">
        <v>116.92100000000001</v>
      </c>
      <c r="AF35" s="95">
        <v>108.38</v>
      </c>
      <c r="AG35" s="95">
        <v>452.77100000000002</v>
      </c>
      <c r="AH35" s="96">
        <v>19.114999999999998</v>
      </c>
      <c r="AI35" s="173">
        <v>29.792000000000002</v>
      </c>
      <c r="AJ35" s="173">
        <v>76.286000000000001</v>
      </c>
      <c r="AK35" s="173">
        <v>47.182000000000002</v>
      </c>
      <c r="AL35" s="173">
        <v>26.434999999999999</v>
      </c>
      <c r="AM35" s="173">
        <v>197.90700000000001</v>
      </c>
      <c r="AN35" s="173"/>
      <c r="AO35" s="173"/>
      <c r="AP35" s="173"/>
      <c r="AQ35" s="173"/>
      <c r="AR35" s="173"/>
      <c r="AS35" s="173"/>
      <c r="AT35" s="173"/>
      <c r="AU35" s="173"/>
      <c r="AV35" s="173"/>
      <c r="AW35" s="173"/>
      <c r="AX35" s="173"/>
      <c r="AY35" s="173"/>
    </row>
    <row r="36" spans="1:51" ht="15" x14ac:dyDescent="0.25">
      <c r="A36" s="224">
        <v>44409</v>
      </c>
      <c r="B36" s="89"/>
      <c r="C36" s="89"/>
      <c r="D36" s="90">
        <v>25.12</v>
      </c>
      <c r="E36">
        <v>38.286000000000001</v>
      </c>
      <c r="F36">
        <v>46.302999999999997</v>
      </c>
      <c r="G36">
        <v>33.593000000000004</v>
      </c>
      <c r="H36">
        <v>30.556999999999999</v>
      </c>
      <c r="I36">
        <v>17.155999999999999</v>
      </c>
      <c r="J36">
        <v>17.206</v>
      </c>
      <c r="K36">
        <v>19.061</v>
      </c>
      <c r="L36">
        <v>17.445</v>
      </c>
      <c r="M36">
        <v>18.779</v>
      </c>
      <c r="N36">
        <v>14.492000000000001</v>
      </c>
      <c r="O36">
        <v>31.846</v>
      </c>
      <c r="P36">
        <v>17.152000000000001</v>
      </c>
      <c r="Q36">
        <v>42.363</v>
      </c>
      <c r="R36">
        <v>27.253</v>
      </c>
      <c r="S36">
        <v>40.850999999999999</v>
      </c>
      <c r="T36">
        <v>36.298000000000002</v>
      </c>
      <c r="U36">
        <v>28.265999999999998</v>
      </c>
      <c r="V36">
        <v>16.379000000000001</v>
      </c>
      <c r="W36">
        <v>16.260000000000002</v>
      </c>
      <c r="X36">
        <v>11.236000000000001</v>
      </c>
      <c r="Y36">
        <v>18.492000000000001</v>
      </c>
      <c r="Z36">
        <v>15.59</v>
      </c>
      <c r="AA36">
        <v>23.303000000000001</v>
      </c>
      <c r="AB36">
        <v>20.126000000000001</v>
      </c>
      <c r="AC36">
        <v>16.271000000000001</v>
      </c>
      <c r="AD36">
        <v>31.164000000000001</v>
      </c>
      <c r="AE36">
        <v>27.815999999999999</v>
      </c>
      <c r="AF36">
        <v>24.978999999999999</v>
      </c>
      <c r="AG36">
        <v>54.322000000000003</v>
      </c>
      <c r="AH36">
        <v>14.896000000000001</v>
      </c>
      <c r="AI36" s="173">
        <v>15.704000000000001</v>
      </c>
      <c r="AJ36" s="173">
        <v>30.065000000000001</v>
      </c>
      <c r="AK36" s="173">
        <v>15.968999999999999</v>
      </c>
      <c r="AL36" s="173">
        <v>10.46</v>
      </c>
      <c r="AM36" s="173">
        <v>29.786000000000001</v>
      </c>
      <c r="AN36" s="173"/>
      <c r="AO36" s="173"/>
      <c r="AP36" s="173"/>
      <c r="AQ36" s="173"/>
      <c r="AR36" s="173"/>
      <c r="AS36" s="173"/>
      <c r="AT36" s="173"/>
      <c r="AU36" s="173"/>
      <c r="AV36" s="173"/>
      <c r="AW36" s="173"/>
      <c r="AX36" s="173"/>
      <c r="AY36" s="173"/>
    </row>
    <row r="37" spans="1:51" ht="15" x14ac:dyDescent="0.25">
      <c r="A37" s="224">
        <v>44440</v>
      </c>
      <c r="B37" s="89"/>
      <c r="C37" s="89"/>
      <c r="D37" s="90">
        <v>18.899999999999999</v>
      </c>
      <c r="E37">
        <v>14.173999999999999</v>
      </c>
      <c r="F37">
        <v>27.821000000000002</v>
      </c>
      <c r="G37">
        <v>20.536000000000001</v>
      </c>
      <c r="H37">
        <v>21.984000000000002</v>
      </c>
      <c r="I37">
        <v>9.9610000000000003</v>
      </c>
      <c r="J37">
        <v>16.224</v>
      </c>
      <c r="K37">
        <v>9.891</v>
      </c>
      <c r="L37">
        <v>8.3640000000000008</v>
      </c>
      <c r="M37">
        <v>12.04</v>
      </c>
      <c r="N37">
        <v>7.234</v>
      </c>
      <c r="O37">
        <v>17.408000000000001</v>
      </c>
      <c r="P37">
        <v>9.34</v>
      </c>
      <c r="Q37">
        <v>16.422999999999998</v>
      </c>
      <c r="R37">
        <v>15.643000000000001</v>
      </c>
      <c r="S37">
        <v>104.91800000000001</v>
      </c>
      <c r="T37">
        <v>17.315999999999999</v>
      </c>
      <c r="U37">
        <v>15.509</v>
      </c>
      <c r="V37">
        <v>22.606000000000002</v>
      </c>
      <c r="W37">
        <v>9.2509999999999994</v>
      </c>
      <c r="X37">
        <v>5.6760000000000002</v>
      </c>
      <c r="Y37">
        <v>14.367000000000001</v>
      </c>
      <c r="Z37">
        <v>15.773</v>
      </c>
      <c r="AA37">
        <v>14.005000000000001</v>
      </c>
      <c r="AB37">
        <v>31.454000000000001</v>
      </c>
      <c r="AC37">
        <v>19.244</v>
      </c>
      <c r="AD37">
        <v>17.983000000000001</v>
      </c>
      <c r="AE37">
        <v>15.273</v>
      </c>
      <c r="AF37">
        <v>12.568</v>
      </c>
      <c r="AG37">
        <v>29.573</v>
      </c>
      <c r="AH37">
        <v>8.3309999999999995</v>
      </c>
      <c r="AI37" s="173">
        <v>19.231000000000002</v>
      </c>
      <c r="AJ37" s="173">
        <v>28.524000000000001</v>
      </c>
      <c r="AK37" s="173">
        <v>8.7330000000000005</v>
      </c>
      <c r="AL37" s="173">
        <v>5.4539999999999997</v>
      </c>
      <c r="AM37" s="173">
        <v>19.308</v>
      </c>
      <c r="AN37" s="173"/>
      <c r="AO37" s="173"/>
      <c r="AP37" s="173"/>
      <c r="AQ37" s="173"/>
      <c r="AR37" s="173"/>
      <c r="AS37" s="173"/>
      <c r="AT37" s="173"/>
      <c r="AU37" s="173"/>
      <c r="AV37" s="173"/>
      <c r="AW37" s="173"/>
      <c r="AX37" s="173"/>
      <c r="AY37" s="173"/>
    </row>
    <row r="38" spans="1:51" ht="15" x14ac:dyDescent="0.25">
      <c r="A38" s="224">
        <v>44470</v>
      </c>
      <c r="B38" s="89"/>
      <c r="C38" s="89"/>
      <c r="D38" s="90">
        <v>32.32</v>
      </c>
      <c r="E38">
        <v>33.176000000000002</v>
      </c>
      <c r="F38">
        <v>34.921999999999997</v>
      </c>
      <c r="G38">
        <v>48.935000000000002</v>
      </c>
      <c r="H38">
        <v>55.393999999999998</v>
      </c>
      <c r="I38">
        <v>12.804</v>
      </c>
      <c r="J38">
        <v>15.023999999999999</v>
      </c>
      <c r="K38">
        <v>11.699</v>
      </c>
      <c r="L38">
        <v>24.581</v>
      </c>
      <c r="M38">
        <v>12.743</v>
      </c>
      <c r="N38">
        <v>9.6929999999999996</v>
      </c>
      <c r="O38">
        <v>35.384999999999998</v>
      </c>
      <c r="P38">
        <v>25.169</v>
      </c>
      <c r="Q38">
        <v>38.012</v>
      </c>
      <c r="R38">
        <v>23.050999999999998</v>
      </c>
      <c r="S38">
        <v>81.638000000000005</v>
      </c>
      <c r="T38">
        <v>41.453000000000003</v>
      </c>
      <c r="U38">
        <v>18.581</v>
      </c>
      <c r="V38">
        <v>32.735999999999997</v>
      </c>
      <c r="W38">
        <v>13.92</v>
      </c>
      <c r="X38">
        <v>14.345000000000001</v>
      </c>
      <c r="Y38">
        <v>13.987</v>
      </c>
      <c r="Z38">
        <v>29.11</v>
      </c>
      <c r="AA38">
        <v>30.117999999999999</v>
      </c>
      <c r="AB38">
        <v>52.256</v>
      </c>
      <c r="AC38">
        <v>40.878</v>
      </c>
      <c r="AD38">
        <v>19.55</v>
      </c>
      <c r="AE38">
        <v>26.992999999999999</v>
      </c>
      <c r="AF38">
        <v>20.6</v>
      </c>
      <c r="AG38">
        <v>32.863</v>
      </c>
      <c r="AH38">
        <v>12.111000000000001</v>
      </c>
      <c r="AI38" s="173">
        <v>48.829000000000001</v>
      </c>
      <c r="AJ38" s="173">
        <v>29.838000000000001</v>
      </c>
      <c r="AK38" s="173">
        <v>11.919</v>
      </c>
      <c r="AL38" s="173">
        <v>37.426000000000002</v>
      </c>
      <c r="AM38" s="173">
        <v>26.655000000000001</v>
      </c>
      <c r="AN38" s="173"/>
      <c r="AO38" s="173"/>
      <c r="AP38" s="173"/>
      <c r="AQ38" s="173"/>
      <c r="AR38" s="173"/>
      <c r="AS38" s="173"/>
      <c r="AT38" s="173"/>
      <c r="AU38" s="173"/>
      <c r="AV38" s="173"/>
      <c r="AW38" s="173"/>
      <c r="AX38" s="173"/>
      <c r="AY38" s="173"/>
    </row>
    <row r="39" spans="1:51" ht="15" x14ac:dyDescent="0.25">
      <c r="A39" s="224">
        <v>44501</v>
      </c>
      <c r="B39" s="89"/>
      <c r="C39" s="89"/>
      <c r="D39" s="90">
        <v>31.63</v>
      </c>
      <c r="E39">
        <v>34.201000000000001</v>
      </c>
      <c r="F39">
        <v>51.33</v>
      </c>
      <c r="G39">
        <v>45.884</v>
      </c>
      <c r="H39">
        <v>52.933999999999997</v>
      </c>
      <c r="I39">
        <v>22.957999999999998</v>
      </c>
      <c r="J39">
        <v>20.620999999999999</v>
      </c>
      <c r="K39">
        <v>19.960999999999999</v>
      </c>
      <c r="L39">
        <v>37.621000000000002</v>
      </c>
      <c r="M39">
        <v>23.071999999999999</v>
      </c>
      <c r="N39">
        <v>20.847000000000001</v>
      </c>
      <c r="O39">
        <v>32.686</v>
      </c>
      <c r="P39">
        <v>26.472999999999999</v>
      </c>
      <c r="Q39">
        <v>40.954999999999998</v>
      </c>
      <c r="R39">
        <v>55.68</v>
      </c>
      <c r="S39">
        <v>40.307000000000002</v>
      </c>
      <c r="T39">
        <v>41.637</v>
      </c>
      <c r="U39">
        <v>24.036999999999999</v>
      </c>
      <c r="V39">
        <v>22.23</v>
      </c>
      <c r="W39">
        <v>20.559000000000001</v>
      </c>
      <c r="X39">
        <v>18.048999999999999</v>
      </c>
      <c r="Y39">
        <v>23.472999999999999</v>
      </c>
      <c r="Z39">
        <v>39.139000000000003</v>
      </c>
      <c r="AA39">
        <v>31.401</v>
      </c>
      <c r="AB39">
        <v>52.13</v>
      </c>
      <c r="AC39">
        <v>33.848999999999997</v>
      </c>
      <c r="AD39">
        <v>27.622</v>
      </c>
      <c r="AE39">
        <v>37.107999999999997</v>
      </c>
      <c r="AF39">
        <v>52.63</v>
      </c>
      <c r="AG39">
        <v>33.462000000000003</v>
      </c>
      <c r="AH39">
        <v>20.888999999999999</v>
      </c>
      <c r="AI39" s="173">
        <v>49.295000000000002</v>
      </c>
      <c r="AJ39" s="173">
        <v>27.870999999999999</v>
      </c>
      <c r="AK39" s="173">
        <v>22.777999999999999</v>
      </c>
      <c r="AL39" s="173">
        <v>35.893999999999998</v>
      </c>
      <c r="AM39" s="173">
        <v>32.656999999999996</v>
      </c>
      <c r="AN39" s="173"/>
      <c r="AO39" s="173"/>
      <c r="AP39" s="173"/>
      <c r="AQ39" s="173"/>
      <c r="AR39" s="173"/>
      <c r="AS39" s="173"/>
      <c r="AT39" s="173"/>
      <c r="AU39" s="173"/>
      <c r="AV39" s="173"/>
      <c r="AW39" s="173"/>
      <c r="AX39" s="173"/>
      <c r="AY39" s="173"/>
    </row>
    <row r="40" spans="1:51" ht="15" x14ac:dyDescent="0.25">
      <c r="A40" s="224">
        <v>44531</v>
      </c>
      <c r="B40" s="89"/>
      <c r="C40" s="89"/>
      <c r="D40" s="90">
        <v>25.27</v>
      </c>
      <c r="E40">
        <v>27.053999999999998</v>
      </c>
      <c r="F40">
        <v>39.036999999999999</v>
      </c>
      <c r="G40">
        <v>36.427999999999997</v>
      </c>
      <c r="H40">
        <v>37.960999999999999</v>
      </c>
      <c r="I40">
        <v>23.545000000000002</v>
      </c>
      <c r="J40">
        <v>22.157</v>
      </c>
      <c r="K40">
        <v>20.332000000000001</v>
      </c>
      <c r="L40">
        <v>26.01</v>
      </c>
      <c r="M40">
        <v>21.361000000000001</v>
      </c>
      <c r="N40">
        <v>19.036999999999999</v>
      </c>
      <c r="O40">
        <v>26.812999999999999</v>
      </c>
      <c r="P40">
        <v>23.338000000000001</v>
      </c>
      <c r="Q40">
        <v>41.082999999999998</v>
      </c>
      <c r="R40">
        <v>51.311999999999998</v>
      </c>
      <c r="S40">
        <v>32.048000000000002</v>
      </c>
      <c r="T40">
        <v>44.466999999999999</v>
      </c>
      <c r="U40">
        <v>25.303999999999998</v>
      </c>
      <c r="V40">
        <v>22.023</v>
      </c>
      <c r="W40">
        <v>20.303999999999998</v>
      </c>
      <c r="X40">
        <v>19.507000000000001</v>
      </c>
      <c r="Y40">
        <v>25.792000000000002</v>
      </c>
      <c r="Z40">
        <v>22.972999999999999</v>
      </c>
      <c r="AA40">
        <v>26.501999999999999</v>
      </c>
      <c r="AB40">
        <v>31.364000000000001</v>
      </c>
      <c r="AC40">
        <v>22.981000000000002</v>
      </c>
      <c r="AD40">
        <v>28.79</v>
      </c>
      <c r="AE40">
        <v>27.887</v>
      </c>
      <c r="AF40">
        <v>32.792999999999999</v>
      </c>
      <c r="AG40">
        <v>32.67</v>
      </c>
      <c r="AH40">
        <v>22.251999999999999</v>
      </c>
      <c r="AI40" s="173">
        <v>28.905999999999999</v>
      </c>
      <c r="AJ40" s="173">
        <v>30.541</v>
      </c>
      <c r="AK40" s="173">
        <v>26.178000000000001</v>
      </c>
      <c r="AL40" s="173">
        <v>33.99</v>
      </c>
      <c r="AM40" s="173">
        <v>26.08</v>
      </c>
      <c r="AN40" s="173"/>
      <c r="AO40" s="173"/>
      <c r="AP40" s="173"/>
      <c r="AQ40" s="173"/>
      <c r="AR40" s="173"/>
      <c r="AS40" s="173"/>
      <c r="AT40" s="173"/>
      <c r="AU40" s="173"/>
      <c r="AV40" s="173"/>
      <c r="AW40" s="173"/>
      <c r="AX40" s="173"/>
      <c r="AY40" s="173"/>
    </row>
    <row r="41" spans="1:51" ht="15" x14ac:dyDescent="0.25">
      <c r="A41" s="224">
        <v>44562</v>
      </c>
      <c r="B41" s="89"/>
      <c r="C41" s="89"/>
      <c r="D41" s="90">
        <v>25.07</v>
      </c>
      <c r="E41">
        <v>23.385000000000002</v>
      </c>
      <c r="F41">
        <v>33.162999999999997</v>
      </c>
      <c r="G41">
        <v>30.774999999999999</v>
      </c>
      <c r="H41">
        <v>29.082000000000001</v>
      </c>
      <c r="I41">
        <v>19.899999999999999</v>
      </c>
      <c r="J41">
        <v>19.689</v>
      </c>
      <c r="K41">
        <v>18.411999999999999</v>
      </c>
      <c r="L41">
        <v>20.036000000000001</v>
      </c>
      <c r="M41">
        <v>19.260999999999999</v>
      </c>
      <c r="N41">
        <v>17.099</v>
      </c>
      <c r="O41">
        <v>24.669</v>
      </c>
      <c r="P41">
        <v>22.302</v>
      </c>
      <c r="Q41">
        <v>26.523</v>
      </c>
      <c r="R41">
        <v>34.332999999999998</v>
      </c>
      <c r="S41">
        <v>31.199000000000002</v>
      </c>
      <c r="T41">
        <v>28.486000000000001</v>
      </c>
      <c r="U41">
        <v>26.73</v>
      </c>
      <c r="V41">
        <v>20.582999999999998</v>
      </c>
      <c r="W41">
        <v>18.853999999999999</v>
      </c>
      <c r="X41">
        <v>15.505000000000001</v>
      </c>
      <c r="Y41">
        <v>20.483000000000001</v>
      </c>
      <c r="Z41">
        <v>29.882000000000001</v>
      </c>
      <c r="AA41">
        <v>23.969000000000001</v>
      </c>
      <c r="AB41">
        <v>26.422000000000001</v>
      </c>
      <c r="AC41">
        <v>20.562999999999999</v>
      </c>
      <c r="AD41">
        <v>25.05</v>
      </c>
      <c r="AE41">
        <v>24.521999999999998</v>
      </c>
      <c r="AF41">
        <v>25.733000000000001</v>
      </c>
      <c r="AG41">
        <v>30.83</v>
      </c>
      <c r="AH41">
        <v>18.75</v>
      </c>
      <c r="AI41" s="173">
        <v>20.923999999999999</v>
      </c>
      <c r="AJ41" s="173">
        <v>22.867000000000001</v>
      </c>
      <c r="AK41" s="173">
        <v>25.806999999999999</v>
      </c>
      <c r="AL41" s="173">
        <v>24.988</v>
      </c>
      <c r="AM41" s="173">
        <v>22.954999999999998</v>
      </c>
      <c r="AN41" s="173"/>
      <c r="AO41" s="173"/>
      <c r="AP41" s="173"/>
      <c r="AQ41" s="173"/>
      <c r="AR41" s="173"/>
      <c r="AS41" s="173"/>
      <c r="AT41" s="173"/>
      <c r="AU41" s="173"/>
      <c r="AV41" s="173"/>
      <c r="AW41" s="173"/>
      <c r="AX41" s="173"/>
      <c r="AY41" s="173"/>
    </row>
    <row r="42" spans="1:51" ht="15" x14ac:dyDescent="0.25">
      <c r="A42" s="224">
        <v>44593</v>
      </c>
      <c r="B42" s="89"/>
      <c r="C42" s="89"/>
      <c r="D42" s="90">
        <v>27.87</v>
      </c>
      <c r="E42">
        <v>19.802</v>
      </c>
      <c r="F42">
        <v>28.077000000000002</v>
      </c>
      <c r="G42">
        <v>69.751999999999995</v>
      </c>
      <c r="H42">
        <v>43.155000000000001</v>
      </c>
      <c r="I42">
        <v>16.687000000000001</v>
      </c>
      <c r="J42">
        <v>16.690000000000001</v>
      </c>
      <c r="K42">
        <v>16.417000000000002</v>
      </c>
      <c r="L42">
        <v>18.503</v>
      </c>
      <c r="M42">
        <v>18.062999999999999</v>
      </c>
      <c r="N42">
        <v>15.58</v>
      </c>
      <c r="O42">
        <v>21.983000000000001</v>
      </c>
      <c r="P42">
        <v>34.405999999999999</v>
      </c>
      <c r="Q42">
        <v>32.503</v>
      </c>
      <c r="R42">
        <v>33.128</v>
      </c>
      <c r="S42">
        <v>30.178999999999998</v>
      </c>
      <c r="T42">
        <v>39.378999999999998</v>
      </c>
      <c r="U42">
        <v>34.429000000000002</v>
      </c>
      <c r="V42">
        <v>18.576000000000001</v>
      </c>
      <c r="W42">
        <v>16.308</v>
      </c>
      <c r="X42">
        <v>21.251000000000001</v>
      </c>
      <c r="Y42">
        <v>20.484999999999999</v>
      </c>
      <c r="Z42">
        <v>28.745000000000001</v>
      </c>
      <c r="AA42">
        <v>18.931000000000001</v>
      </c>
      <c r="AB42">
        <v>28.957999999999998</v>
      </c>
      <c r="AC42">
        <v>17.405000000000001</v>
      </c>
      <c r="AD42">
        <v>26.687999999999999</v>
      </c>
      <c r="AE42">
        <v>20.77</v>
      </c>
      <c r="AF42">
        <v>20.617000000000001</v>
      </c>
      <c r="AG42">
        <v>27.175999999999998</v>
      </c>
      <c r="AH42">
        <v>15.826000000000001</v>
      </c>
      <c r="AI42" s="173">
        <v>23.081</v>
      </c>
      <c r="AJ42" s="173">
        <v>43.493000000000002</v>
      </c>
      <c r="AK42" s="173">
        <v>21.384</v>
      </c>
      <c r="AL42" s="173">
        <v>23.373999999999999</v>
      </c>
      <c r="AM42" s="173">
        <v>21.393999999999998</v>
      </c>
      <c r="AN42" s="173"/>
      <c r="AO42" s="173"/>
      <c r="AP42" s="173"/>
      <c r="AQ42" s="173"/>
      <c r="AR42" s="173"/>
      <c r="AS42" s="173"/>
      <c r="AT42" s="173"/>
      <c r="AU42" s="173"/>
      <c r="AV42" s="173"/>
      <c r="AW42" s="173"/>
      <c r="AX42" s="173"/>
      <c r="AY42" s="173"/>
    </row>
    <row r="43" spans="1:51" ht="15" x14ac:dyDescent="0.25">
      <c r="A43" s="224">
        <v>44621</v>
      </c>
      <c r="B43" s="89"/>
      <c r="C43" s="89"/>
      <c r="D43" s="90">
        <v>76.75</v>
      </c>
      <c r="E43">
        <v>35.981000000000002</v>
      </c>
      <c r="F43">
        <v>64.641999999999996</v>
      </c>
      <c r="G43">
        <v>240.06200000000001</v>
      </c>
      <c r="H43">
        <v>59.749000000000002</v>
      </c>
      <c r="I43">
        <v>33.802</v>
      </c>
      <c r="J43">
        <v>91.438000000000002</v>
      </c>
      <c r="K43">
        <v>60.326999999999998</v>
      </c>
      <c r="L43">
        <v>48.761000000000003</v>
      </c>
      <c r="M43">
        <v>59.595999999999997</v>
      </c>
      <c r="N43">
        <v>65.331999999999994</v>
      </c>
      <c r="O43">
        <v>79.643000000000001</v>
      </c>
      <c r="P43">
        <v>93.619</v>
      </c>
      <c r="Q43">
        <v>78.602999999999994</v>
      </c>
      <c r="R43">
        <v>114.07</v>
      </c>
      <c r="S43">
        <v>89.481999999999999</v>
      </c>
      <c r="T43">
        <v>97.466999999999999</v>
      </c>
      <c r="U43">
        <v>60.003</v>
      </c>
      <c r="V43">
        <v>57.808</v>
      </c>
      <c r="W43">
        <v>34.758000000000003</v>
      </c>
      <c r="X43">
        <v>60.936999999999998</v>
      </c>
      <c r="Y43">
        <v>113.88200000000001</v>
      </c>
      <c r="Z43">
        <v>46.262999999999998</v>
      </c>
      <c r="AA43">
        <v>46.002000000000002</v>
      </c>
      <c r="AB43">
        <v>141.494</v>
      </c>
      <c r="AC43">
        <v>35.844000000000001</v>
      </c>
      <c r="AD43">
        <v>107.673</v>
      </c>
      <c r="AE43">
        <v>36.506999999999998</v>
      </c>
      <c r="AF43">
        <v>85.488</v>
      </c>
      <c r="AG43">
        <v>89.67</v>
      </c>
      <c r="AH43">
        <v>47.009</v>
      </c>
      <c r="AI43" s="173">
        <v>62.953000000000003</v>
      </c>
      <c r="AJ43" s="173">
        <v>87.216999999999999</v>
      </c>
      <c r="AK43" s="173">
        <v>40.292999999999999</v>
      </c>
      <c r="AL43" s="173">
        <v>70.665000000000006</v>
      </c>
      <c r="AM43" s="173">
        <v>68.564999999999998</v>
      </c>
      <c r="AN43" s="173"/>
      <c r="AO43" s="173"/>
      <c r="AP43" s="173"/>
      <c r="AQ43" s="173"/>
      <c r="AR43" s="173"/>
      <c r="AS43" s="173"/>
      <c r="AT43" s="173"/>
      <c r="AU43" s="173"/>
      <c r="AV43" s="173"/>
      <c r="AW43" s="173"/>
      <c r="AX43" s="173"/>
      <c r="AY43" s="173"/>
    </row>
    <row r="44" spans="1:51" ht="15" x14ac:dyDescent="0.25">
      <c r="A44" s="224">
        <v>44652</v>
      </c>
      <c r="B44" s="89"/>
      <c r="C44" s="89"/>
      <c r="D44" s="90">
        <v>215.16</v>
      </c>
      <c r="E44">
        <v>232.036</v>
      </c>
      <c r="F44">
        <v>341.24799999999999</v>
      </c>
      <c r="G44">
        <v>502.11799999999999</v>
      </c>
      <c r="H44">
        <v>169.071</v>
      </c>
      <c r="I44">
        <v>177.06700000000001</v>
      </c>
      <c r="J44">
        <v>251.36799999999999</v>
      </c>
      <c r="K44">
        <v>171.22300000000001</v>
      </c>
      <c r="L44">
        <v>126.268</v>
      </c>
      <c r="M44">
        <v>144.04599999999999</v>
      </c>
      <c r="N44">
        <v>238.75700000000001</v>
      </c>
      <c r="O44">
        <v>174.25299999999999</v>
      </c>
      <c r="P44">
        <v>116.087</v>
      </c>
      <c r="Q44">
        <v>339.00799999999998</v>
      </c>
      <c r="R44">
        <v>301.09800000000001</v>
      </c>
      <c r="S44">
        <v>241.096</v>
      </c>
      <c r="T44">
        <v>216.577</v>
      </c>
      <c r="U44">
        <v>197.38499999999999</v>
      </c>
      <c r="V44">
        <v>166.053</v>
      </c>
      <c r="W44">
        <v>120.95699999999999</v>
      </c>
      <c r="X44">
        <v>195.09899999999999</v>
      </c>
      <c r="Y44">
        <v>251.21600000000001</v>
      </c>
      <c r="Z44">
        <v>170.81200000000001</v>
      </c>
      <c r="AA44">
        <v>328.84399999999999</v>
      </c>
      <c r="AB44">
        <v>188.32900000000001</v>
      </c>
      <c r="AC44">
        <v>138.672</v>
      </c>
      <c r="AD44">
        <v>268.04899999999998</v>
      </c>
      <c r="AE44">
        <v>161.51400000000001</v>
      </c>
      <c r="AF44">
        <v>402.68700000000001</v>
      </c>
      <c r="AG44">
        <v>174.29300000000001</v>
      </c>
      <c r="AH44">
        <v>125.271</v>
      </c>
      <c r="AI44" s="173">
        <v>219.18600000000001</v>
      </c>
      <c r="AJ44" s="173">
        <v>116.13800000000001</v>
      </c>
      <c r="AK44" s="173">
        <v>89.191999999999993</v>
      </c>
      <c r="AL44" s="173">
        <v>166.423</v>
      </c>
      <c r="AM44" s="173">
        <v>102.09399999999999</v>
      </c>
      <c r="AN44" s="173"/>
      <c r="AO44" s="173"/>
      <c r="AP44" s="173"/>
      <c r="AQ44" s="173"/>
      <c r="AR44" s="173"/>
      <c r="AS44" s="173"/>
      <c r="AT44" s="173"/>
      <c r="AU44" s="173"/>
      <c r="AV44" s="173"/>
      <c r="AW44" s="173"/>
      <c r="AX44" s="173"/>
      <c r="AY44" s="173"/>
    </row>
    <row r="45" spans="1:51" ht="15" x14ac:dyDescent="0.25">
      <c r="A45" s="224">
        <v>44682</v>
      </c>
      <c r="B45" s="89"/>
      <c r="C45" s="89"/>
      <c r="D45" s="90">
        <v>531.97</v>
      </c>
      <c r="E45">
        <v>1190.76</v>
      </c>
      <c r="F45">
        <v>803.59100000000001</v>
      </c>
      <c r="G45">
        <v>632.98599999999999</v>
      </c>
      <c r="H45">
        <v>345.733</v>
      </c>
      <c r="I45">
        <v>470.52100000000002</v>
      </c>
      <c r="J45">
        <v>311.37</v>
      </c>
      <c r="K45">
        <v>242.523</v>
      </c>
      <c r="L45">
        <v>421.47399999999999</v>
      </c>
      <c r="M45">
        <v>336.93200000000002</v>
      </c>
      <c r="N45">
        <v>723.60299999999995</v>
      </c>
      <c r="O45">
        <v>403.40600000000001</v>
      </c>
      <c r="P45">
        <v>655.95799999999997</v>
      </c>
      <c r="Q45">
        <v>766.072</v>
      </c>
      <c r="R45">
        <v>940.63599999999997</v>
      </c>
      <c r="S45">
        <v>681.11800000000005</v>
      </c>
      <c r="T45">
        <v>541.97699999999998</v>
      </c>
      <c r="U45">
        <v>490.10899999999998</v>
      </c>
      <c r="V45">
        <v>420.9</v>
      </c>
      <c r="W45">
        <v>148.339</v>
      </c>
      <c r="X45">
        <v>517.76700000000005</v>
      </c>
      <c r="Y45">
        <v>389.92599999999999</v>
      </c>
      <c r="Z45">
        <v>574.53099999999995</v>
      </c>
      <c r="AA45">
        <v>654.798</v>
      </c>
      <c r="AB45">
        <v>432.815</v>
      </c>
      <c r="AC45">
        <v>671.15700000000004</v>
      </c>
      <c r="AD45">
        <v>717.99199999999996</v>
      </c>
      <c r="AE45">
        <v>397.56799999999998</v>
      </c>
      <c r="AF45">
        <v>910.09699999999998</v>
      </c>
      <c r="AG45">
        <v>217.53200000000001</v>
      </c>
      <c r="AH45">
        <v>379.06099999999998</v>
      </c>
      <c r="AI45" s="173">
        <v>609.40300000000002</v>
      </c>
      <c r="AJ45" s="173">
        <v>328.00799999999998</v>
      </c>
      <c r="AK45" s="173">
        <v>276.06900000000002</v>
      </c>
      <c r="AL45" s="173">
        <v>525.1</v>
      </c>
      <c r="AM45" s="173">
        <v>443.05200000000002</v>
      </c>
      <c r="AN45" s="173"/>
      <c r="AO45" s="173"/>
      <c r="AP45" s="173"/>
      <c r="AQ45" s="173"/>
      <c r="AR45" s="173"/>
      <c r="AS45" s="173"/>
      <c r="AT45" s="173"/>
      <c r="AU45" s="173"/>
      <c r="AV45" s="173"/>
      <c r="AW45" s="173"/>
      <c r="AX45" s="173"/>
      <c r="AY45" s="173"/>
    </row>
    <row r="46" spans="1:51" ht="15" x14ac:dyDescent="0.25">
      <c r="A46" s="224">
        <v>44713</v>
      </c>
      <c r="B46" s="89"/>
      <c r="C46" s="89"/>
      <c r="D46" s="90">
        <v>420.22</v>
      </c>
      <c r="E46">
        <v>1024.0540000000001</v>
      </c>
      <c r="F46">
        <v>453.69400000000002</v>
      </c>
      <c r="G46">
        <v>530.83000000000004</v>
      </c>
      <c r="H46">
        <v>110.589</v>
      </c>
      <c r="I46">
        <v>443.608</v>
      </c>
      <c r="J46">
        <v>200.16200000000001</v>
      </c>
      <c r="K46">
        <v>362.01799999999997</v>
      </c>
      <c r="L46">
        <v>416.49299999999999</v>
      </c>
      <c r="M46">
        <v>178.37799999999999</v>
      </c>
      <c r="N46">
        <v>704.87</v>
      </c>
      <c r="O46">
        <v>226.09100000000001</v>
      </c>
      <c r="P46">
        <v>887.16399999999999</v>
      </c>
      <c r="Q46">
        <v>562.72500000000002</v>
      </c>
      <c r="R46">
        <v>832.26400000000001</v>
      </c>
      <c r="S46">
        <v>515.25</v>
      </c>
      <c r="T46">
        <v>572.95100000000002</v>
      </c>
      <c r="U46">
        <v>311.995</v>
      </c>
      <c r="V46">
        <v>242.99700000000001</v>
      </c>
      <c r="W46">
        <v>142.72800000000001</v>
      </c>
      <c r="X46">
        <v>517.04100000000005</v>
      </c>
      <c r="Y46">
        <v>200.07300000000001</v>
      </c>
      <c r="Z46">
        <v>540.99300000000005</v>
      </c>
      <c r="AA46">
        <v>360.76400000000001</v>
      </c>
      <c r="AB46">
        <v>185.98500000000001</v>
      </c>
      <c r="AC46">
        <v>780.98400000000004</v>
      </c>
      <c r="AD46">
        <v>546.21699999999998</v>
      </c>
      <c r="AE46">
        <v>655.98400000000004</v>
      </c>
      <c r="AF46">
        <v>1281.9380000000001</v>
      </c>
      <c r="AG46">
        <v>73.906999999999996</v>
      </c>
      <c r="AH46">
        <v>210.678</v>
      </c>
      <c r="AI46" s="173">
        <v>557.66200000000003</v>
      </c>
      <c r="AJ46" s="173">
        <v>318.303</v>
      </c>
      <c r="AK46" s="173">
        <v>171.43700000000001</v>
      </c>
      <c r="AL46" s="173">
        <v>604.36</v>
      </c>
      <c r="AM46" s="173">
        <v>834.18200000000002</v>
      </c>
      <c r="AN46" s="173"/>
      <c r="AO46" s="173"/>
      <c r="AP46" s="173"/>
      <c r="AQ46" s="173"/>
      <c r="AR46" s="173"/>
      <c r="AS46" s="173"/>
      <c r="AT46" s="173"/>
      <c r="AU46" s="173"/>
      <c r="AV46" s="173"/>
      <c r="AW46" s="173"/>
      <c r="AX46" s="173"/>
      <c r="AY46" s="173"/>
    </row>
    <row r="47" spans="1:51" ht="15" x14ac:dyDescent="0.25">
      <c r="A47" s="224">
        <v>44743</v>
      </c>
      <c r="B47" s="89"/>
      <c r="C47" s="89"/>
      <c r="D47" s="90">
        <v>100.03</v>
      </c>
      <c r="E47">
        <v>223.86099999999999</v>
      </c>
      <c r="F47">
        <v>88.43</v>
      </c>
      <c r="G47">
        <v>108.496</v>
      </c>
      <c r="H47">
        <v>28.317</v>
      </c>
      <c r="I47">
        <v>59.978000000000002</v>
      </c>
      <c r="J47">
        <v>39.280999999999999</v>
      </c>
      <c r="K47">
        <v>67.712999999999994</v>
      </c>
      <c r="L47">
        <v>73.793000000000006</v>
      </c>
      <c r="M47">
        <v>37.564999999999998</v>
      </c>
      <c r="N47">
        <v>173.316</v>
      </c>
      <c r="O47">
        <v>44.756</v>
      </c>
      <c r="P47">
        <v>345.12400000000002</v>
      </c>
      <c r="Q47">
        <v>109.65600000000001</v>
      </c>
      <c r="R47">
        <v>152.24799999999999</v>
      </c>
      <c r="S47">
        <v>166.07300000000001</v>
      </c>
      <c r="T47">
        <v>136.226</v>
      </c>
      <c r="U47">
        <v>39.831000000000003</v>
      </c>
      <c r="V47">
        <v>35.527000000000001</v>
      </c>
      <c r="W47">
        <v>19.945</v>
      </c>
      <c r="X47">
        <v>78.317999999999998</v>
      </c>
      <c r="Y47">
        <v>38.661000000000001</v>
      </c>
      <c r="Z47">
        <v>114.831</v>
      </c>
      <c r="AA47">
        <v>52.441000000000003</v>
      </c>
      <c r="AB47">
        <v>34.966000000000001</v>
      </c>
      <c r="AC47">
        <v>185.715</v>
      </c>
      <c r="AD47">
        <v>117.236</v>
      </c>
      <c r="AE47">
        <v>108.14700000000001</v>
      </c>
      <c r="AF47">
        <v>480.03699999999998</v>
      </c>
      <c r="AG47">
        <v>19.364999999999998</v>
      </c>
      <c r="AH47">
        <v>30.149000000000001</v>
      </c>
      <c r="AI47" s="173">
        <v>77.207999999999998</v>
      </c>
      <c r="AJ47" s="173">
        <v>48.951000000000001</v>
      </c>
      <c r="AK47" s="173">
        <v>26.975999999999999</v>
      </c>
      <c r="AL47" s="173">
        <v>198.184</v>
      </c>
      <c r="AM47" s="173">
        <v>268.166</v>
      </c>
      <c r="AN47" s="173"/>
      <c r="AO47" s="173"/>
      <c r="AP47" s="173"/>
      <c r="AQ47" s="173"/>
      <c r="AR47" s="173"/>
      <c r="AS47" s="173"/>
      <c r="AT47" s="173"/>
      <c r="AU47" s="173"/>
      <c r="AV47" s="173"/>
      <c r="AW47" s="173"/>
      <c r="AX47" s="173"/>
      <c r="AY47" s="173"/>
    </row>
    <row r="48" spans="1:51" ht="15" x14ac:dyDescent="0.25">
      <c r="A48" s="224">
        <v>44774</v>
      </c>
      <c r="B48" s="89"/>
      <c r="C48" s="89"/>
      <c r="D48" s="90">
        <v>25.12</v>
      </c>
      <c r="E48">
        <v>46.418999999999997</v>
      </c>
      <c r="F48">
        <v>33.853000000000002</v>
      </c>
      <c r="G48">
        <v>31.204000000000001</v>
      </c>
      <c r="H48">
        <v>18.318000000000001</v>
      </c>
      <c r="I48">
        <v>18.395</v>
      </c>
      <c r="J48">
        <v>19.271999999999998</v>
      </c>
      <c r="K48">
        <v>17.241</v>
      </c>
      <c r="L48">
        <v>19.315000000000001</v>
      </c>
      <c r="M48">
        <v>14.506</v>
      </c>
      <c r="N48">
        <v>31.925000000000001</v>
      </c>
      <c r="O48">
        <v>17.329999999999998</v>
      </c>
      <c r="P48">
        <v>44.225000000000001</v>
      </c>
      <c r="Q48">
        <v>27.783999999999999</v>
      </c>
      <c r="R48">
        <v>40.889000000000003</v>
      </c>
      <c r="S48">
        <v>36.576000000000001</v>
      </c>
      <c r="T48">
        <v>29.396999999999998</v>
      </c>
      <c r="U48">
        <v>17.13</v>
      </c>
      <c r="V48">
        <v>16.466999999999999</v>
      </c>
      <c r="W48">
        <v>11.324999999999999</v>
      </c>
      <c r="X48">
        <v>18.969000000000001</v>
      </c>
      <c r="Y48">
        <v>15.641999999999999</v>
      </c>
      <c r="Z48">
        <v>23.248000000000001</v>
      </c>
      <c r="AA48">
        <v>20.329000000000001</v>
      </c>
      <c r="AB48">
        <v>16.462</v>
      </c>
      <c r="AC48">
        <v>31.34</v>
      </c>
      <c r="AD48">
        <v>28.114999999999998</v>
      </c>
      <c r="AE48">
        <v>24.779</v>
      </c>
      <c r="AF48">
        <v>56.962000000000003</v>
      </c>
      <c r="AG48">
        <v>15.127000000000001</v>
      </c>
      <c r="AH48">
        <v>15.992000000000001</v>
      </c>
      <c r="AI48" s="173">
        <v>31.06</v>
      </c>
      <c r="AJ48" s="173">
        <v>15.635</v>
      </c>
      <c r="AK48" s="173">
        <v>10.929</v>
      </c>
      <c r="AL48" s="173">
        <v>29.956</v>
      </c>
      <c r="AM48" s="173">
        <v>39.872999999999998</v>
      </c>
      <c r="AN48" s="173"/>
      <c r="AO48" s="173"/>
      <c r="AP48" s="173"/>
      <c r="AQ48" s="173"/>
      <c r="AR48" s="173"/>
      <c r="AS48" s="173"/>
      <c r="AT48" s="173"/>
      <c r="AU48" s="173"/>
      <c r="AV48" s="173"/>
      <c r="AW48" s="173"/>
      <c r="AX48" s="173"/>
      <c r="AY48" s="173"/>
    </row>
    <row r="49" spans="1:1005" ht="15" x14ac:dyDescent="0.25">
      <c r="A49" s="224">
        <v>44805</v>
      </c>
      <c r="B49" s="89"/>
      <c r="C49" s="89"/>
      <c r="D49" s="90">
        <v>18.899999999999999</v>
      </c>
      <c r="E49">
        <v>27.948</v>
      </c>
      <c r="F49">
        <v>20.776</v>
      </c>
      <c r="G49">
        <v>22.594000000000001</v>
      </c>
      <c r="H49">
        <v>10.837</v>
      </c>
      <c r="I49">
        <v>17.416</v>
      </c>
      <c r="J49">
        <v>10.071999999999999</v>
      </c>
      <c r="K49">
        <v>8.23</v>
      </c>
      <c r="L49">
        <v>12.244</v>
      </c>
      <c r="M49">
        <v>7.2510000000000003</v>
      </c>
      <c r="N49">
        <v>17.489000000000001</v>
      </c>
      <c r="O49">
        <v>9.4930000000000003</v>
      </c>
      <c r="P49">
        <v>16.404</v>
      </c>
      <c r="Q49">
        <v>16.148</v>
      </c>
      <c r="R49">
        <v>104.955</v>
      </c>
      <c r="S49">
        <v>17.558</v>
      </c>
      <c r="T49">
        <v>16.012</v>
      </c>
      <c r="U49">
        <v>23.446000000000002</v>
      </c>
      <c r="V49">
        <v>9.43</v>
      </c>
      <c r="W49">
        <v>5.7610000000000001</v>
      </c>
      <c r="X49">
        <v>14.502000000000001</v>
      </c>
      <c r="Y49">
        <v>15.861000000000001</v>
      </c>
      <c r="Z49">
        <v>13.936999999999999</v>
      </c>
      <c r="AA49">
        <v>31.648</v>
      </c>
      <c r="AB49">
        <v>18.681000000000001</v>
      </c>
      <c r="AC49">
        <v>18.14</v>
      </c>
      <c r="AD49">
        <v>15.558999999999999</v>
      </c>
      <c r="AE49">
        <v>12.358000000000001</v>
      </c>
      <c r="AF49">
        <v>29.652999999999999</v>
      </c>
      <c r="AG49">
        <v>8.5370000000000008</v>
      </c>
      <c r="AH49">
        <v>19.614999999999998</v>
      </c>
      <c r="AI49" s="173">
        <v>29.367999999999999</v>
      </c>
      <c r="AJ49" s="173">
        <v>8.2420000000000009</v>
      </c>
      <c r="AK49" s="173">
        <v>5.8810000000000002</v>
      </c>
      <c r="AL49" s="173">
        <v>19.466999999999999</v>
      </c>
      <c r="AM49" s="173">
        <v>14.012</v>
      </c>
      <c r="AN49" s="173"/>
      <c r="AO49" s="173"/>
      <c r="AP49" s="173"/>
      <c r="AQ49" s="173"/>
      <c r="AR49" s="173"/>
      <c r="AS49" s="173"/>
      <c r="AT49" s="173"/>
      <c r="AU49" s="173"/>
      <c r="AV49" s="173"/>
      <c r="AW49" s="173"/>
      <c r="AX49" s="173"/>
      <c r="AY49" s="173"/>
    </row>
    <row r="50" spans="1:1005" ht="15" x14ac:dyDescent="0.25">
      <c r="A50" s="224">
        <v>44835</v>
      </c>
      <c r="B50" s="89"/>
      <c r="C50" s="89"/>
      <c r="D50" s="90">
        <v>32.32</v>
      </c>
      <c r="E50">
        <v>35.052</v>
      </c>
      <c r="F50">
        <v>49.19</v>
      </c>
      <c r="G50">
        <v>56.084000000000003</v>
      </c>
      <c r="H50">
        <v>13.606</v>
      </c>
      <c r="I50">
        <v>16.14</v>
      </c>
      <c r="J50">
        <v>11.93</v>
      </c>
      <c r="K50">
        <v>24.327000000000002</v>
      </c>
      <c r="L50">
        <v>12.978999999999999</v>
      </c>
      <c r="M50">
        <v>9.6669999999999998</v>
      </c>
      <c r="N50">
        <v>35.472000000000001</v>
      </c>
      <c r="O50">
        <v>25.341999999999999</v>
      </c>
      <c r="P50">
        <v>38.082999999999998</v>
      </c>
      <c r="Q50">
        <v>23.547000000000001</v>
      </c>
      <c r="R50">
        <v>81.665000000000006</v>
      </c>
      <c r="S50">
        <v>41.704999999999998</v>
      </c>
      <c r="T50">
        <v>19.149999999999999</v>
      </c>
      <c r="U50">
        <v>33.506999999999998</v>
      </c>
      <c r="V50">
        <v>14.132</v>
      </c>
      <c r="W50">
        <v>14.42</v>
      </c>
      <c r="X50">
        <v>14.289</v>
      </c>
      <c r="Y50">
        <v>29.161000000000001</v>
      </c>
      <c r="Z50">
        <v>30.042000000000002</v>
      </c>
      <c r="AA50">
        <v>52.448999999999998</v>
      </c>
      <c r="AB50">
        <v>41.231999999999999</v>
      </c>
      <c r="AC50">
        <v>19.707000000000001</v>
      </c>
      <c r="AD50">
        <v>27.277999999999999</v>
      </c>
      <c r="AE50">
        <v>20.381</v>
      </c>
      <c r="AF50">
        <v>33.228999999999999</v>
      </c>
      <c r="AG50">
        <v>12.348000000000001</v>
      </c>
      <c r="AH50">
        <v>49.256</v>
      </c>
      <c r="AI50" s="173">
        <v>30.699000000000002</v>
      </c>
      <c r="AJ50" s="173">
        <v>11.343999999999999</v>
      </c>
      <c r="AK50" s="173">
        <v>38.006</v>
      </c>
      <c r="AL50" s="173">
        <v>26.812000000000001</v>
      </c>
      <c r="AM50" s="173">
        <v>32.896999999999998</v>
      </c>
      <c r="AN50" s="173"/>
      <c r="AO50" s="173"/>
      <c r="AP50" s="173"/>
      <c r="AQ50" s="173"/>
      <c r="AR50" s="173"/>
      <c r="AS50" s="173"/>
      <c r="AT50" s="173"/>
      <c r="AU50" s="173"/>
      <c r="AV50" s="173"/>
      <c r="AW50" s="173"/>
      <c r="AX50" s="173"/>
      <c r="AY50" s="173"/>
    </row>
    <row r="51" spans="1:1005" ht="15" x14ac:dyDescent="0.25">
      <c r="A51" s="224">
        <v>44866</v>
      </c>
      <c r="B51" s="89"/>
      <c r="C51" s="89"/>
      <c r="D51" s="90">
        <v>31.63</v>
      </c>
      <c r="E51">
        <v>51.448999999999998</v>
      </c>
      <c r="F51">
        <v>46.103000000000002</v>
      </c>
      <c r="G51">
        <v>53.546999999999997</v>
      </c>
      <c r="H51">
        <v>23.966000000000001</v>
      </c>
      <c r="I51">
        <v>21.707999999999998</v>
      </c>
      <c r="J51">
        <v>20.192</v>
      </c>
      <c r="K51">
        <v>37.381</v>
      </c>
      <c r="L51">
        <v>23.279</v>
      </c>
      <c r="M51">
        <v>20.797999999999998</v>
      </c>
      <c r="N51">
        <v>32.759</v>
      </c>
      <c r="O51">
        <v>26.617000000000001</v>
      </c>
      <c r="P51">
        <v>40.466000000000001</v>
      </c>
      <c r="Q51">
        <v>56.27</v>
      </c>
      <c r="R51">
        <v>40.331000000000003</v>
      </c>
      <c r="S51">
        <v>41.872</v>
      </c>
      <c r="T51">
        <v>24.518999999999998</v>
      </c>
      <c r="U51">
        <v>22.908999999999999</v>
      </c>
      <c r="V51">
        <v>20.765999999999998</v>
      </c>
      <c r="W51">
        <v>18.123000000000001</v>
      </c>
      <c r="X51">
        <v>23.4</v>
      </c>
      <c r="Y51">
        <v>39.177999999999997</v>
      </c>
      <c r="Z51">
        <v>31.341999999999999</v>
      </c>
      <c r="AA51">
        <v>52.316000000000003</v>
      </c>
      <c r="AB51">
        <v>35.222000000000001</v>
      </c>
      <c r="AC51">
        <v>27.765000000000001</v>
      </c>
      <c r="AD51">
        <v>37.365000000000002</v>
      </c>
      <c r="AE51">
        <v>52.402000000000001</v>
      </c>
      <c r="AF51">
        <v>33.859000000000002</v>
      </c>
      <c r="AG51">
        <v>21.11</v>
      </c>
      <c r="AH51">
        <v>49.65</v>
      </c>
      <c r="AI51" s="173">
        <v>28.623000000000001</v>
      </c>
      <c r="AJ51" s="173">
        <v>22.317</v>
      </c>
      <c r="AK51" s="173">
        <v>36.396000000000001</v>
      </c>
      <c r="AL51" s="173">
        <v>32.813000000000002</v>
      </c>
      <c r="AM51" s="173">
        <v>34.381</v>
      </c>
      <c r="AN51" s="173"/>
      <c r="AO51" s="173"/>
      <c r="AP51" s="173"/>
      <c r="AQ51" s="173"/>
      <c r="AR51" s="173"/>
      <c r="AS51" s="173"/>
      <c r="AT51" s="173"/>
      <c r="AU51" s="173"/>
      <c r="AV51" s="173"/>
      <c r="AW51" s="173"/>
      <c r="AX51" s="173"/>
      <c r="AY51" s="173"/>
    </row>
    <row r="52" spans="1:1005" ht="15" x14ac:dyDescent="0.25">
      <c r="A52" s="224">
        <v>44896</v>
      </c>
      <c r="B52" s="89"/>
      <c r="C52" s="89"/>
      <c r="D52" s="90">
        <v>25.27</v>
      </c>
      <c r="E52">
        <v>39.143999999999998</v>
      </c>
      <c r="F52">
        <v>36.645000000000003</v>
      </c>
      <c r="G52">
        <v>38.484999999999999</v>
      </c>
      <c r="H52">
        <v>24.6</v>
      </c>
      <c r="I52">
        <v>23.25</v>
      </c>
      <c r="J52">
        <v>20.56</v>
      </c>
      <c r="K52">
        <v>25.785</v>
      </c>
      <c r="L52">
        <v>21.774000000000001</v>
      </c>
      <c r="M52">
        <v>18.986000000000001</v>
      </c>
      <c r="N52">
        <v>26.885000000000002</v>
      </c>
      <c r="O52">
        <v>23.481999999999999</v>
      </c>
      <c r="P52">
        <v>42.036999999999999</v>
      </c>
      <c r="Q52">
        <v>51.847000000000001</v>
      </c>
      <c r="R52">
        <v>32.072000000000003</v>
      </c>
      <c r="S52">
        <v>44.695999999999998</v>
      </c>
      <c r="T52">
        <v>25.786000000000001</v>
      </c>
      <c r="U52">
        <v>22.683</v>
      </c>
      <c r="V52">
        <v>20.507999999999999</v>
      </c>
      <c r="W52">
        <v>19.581</v>
      </c>
      <c r="X52">
        <v>26.19</v>
      </c>
      <c r="Y52">
        <v>23.02</v>
      </c>
      <c r="Z52">
        <v>26.443000000000001</v>
      </c>
      <c r="AA52">
        <v>31.524000000000001</v>
      </c>
      <c r="AB52">
        <v>23.266999999999999</v>
      </c>
      <c r="AC52">
        <v>28.931999999999999</v>
      </c>
      <c r="AD52">
        <v>28.143999999999998</v>
      </c>
      <c r="AE52">
        <v>32.584000000000003</v>
      </c>
      <c r="AF52">
        <v>33.021999999999998</v>
      </c>
      <c r="AG52">
        <v>22.469000000000001</v>
      </c>
      <c r="AH52">
        <v>29.228999999999999</v>
      </c>
      <c r="AI52" s="173">
        <v>31.317</v>
      </c>
      <c r="AJ52" s="173">
        <v>25.463999999999999</v>
      </c>
      <c r="AK52" s="173">
        <v>34.604999999999997</v>
      </c>
      <c r="AL52" s="173">
        <v>26.228000000000002</v>
      </c>
      <c r="AM52" s="173">
        <v>27.143000000000001</v>
      </c>
      <c r="AN52" s="173"/>
      <c r="AO52" s="173"/>
      <c r="AP52" s="173"/>
      <c r="AQ52" s="173"/>
      <c r="AR52" s="173"/>
      <c r="AS52" s="173"/>
      <c r="AT52" s="173"/>
      <c r="AU52" s="173"/>
      <c r="AV52" s="173"/>
      <c r="AW52" s="173"/>
      <c r="AX52" s="173"/>
      <c r="AY52" s="173"/>
    </row>
    <row r="53" spans="1:1005" ht="15" x14ac:dyDescent="0.25">
      <c r="A53" s="224">
        <v>44927</v>
      </c>
      <c r="B53" s="89"/>
      <c r="C53" s="89"/>
      <c r="D53" s="90">
        <v>25.07</v>
      </c>
      <c r="E53">
        <v>33.264000000000003</v>
      </c>
      <c r="F53">
        <v>30.98</v>
      </c>
      <c r="G53">
        <v>29.553000000000001</v>
      </c>
      <c r="H53">
        <v>20.844999999999999</v>
      </c>
      <c r="I53">
        <v>20.696999999999999</v>
      </c>
      <c r="J53">
        <v>18.63</v>
      </c>
      <c r="K53">
        <v>19.829000000000001</v>
      </c>
      <c r="L53">
        <v>19.509</v>
      </c>
      <c r="M53">
        <v>17.052</v>
      </c>
      <c r="N53">
        <v>24.736999999999998</v>
      </c>
      <c r="O53">
        <v>22.437999999999999</v>
      </c>
      <c r="P53">
        <v>26.657</v>
      </c>
      <c r="Q53">
        <v>34.792000000000002</v>
      </c>
      <c r="R53">
        <v>31.219000000000001</v>
      </c>
      <c r="S53">
        <v>28.695</v>
      </c>
      <c r="T53">
        <v>27.036000000000001</v>
      </c>
      <c r="U53">
        <v>21.207000000000001</v>
      </c>
      <c r="V53">
        <v>19.047999999999998</v>
      </c>
      <c r="W53">
        <v>15.583</v>
      </c>
      <c r="X53">
        <v>20.71</v>
      </c>
      <c r="Y53">
        <v>29.931000000000001</v>
      </c>
      <c r="Z53">
        <v>23.913</v>
      </c>
      <c r="AA53">
        <v>26.574000000000002</v>
      </c>
      <c r="AB53">
        <v>20.689</v>
      </c>
      <c r="AC53">
        <v>25.186</v>
      </c>
      <c r="AD53">
        <v>24.765999999999998</v>
      </c>
      <c r="AE53">
        <v>25.558</v>
      </c>
      <c r="AF53">
        <v>31.023</v>
      </c>
      <c r="AG53">
        <v>18.957000000000001</v>
      </c>
      <c r="AH53">
        <v>21.225000000000001</v>
      </c>
      <c r="AI53" s="173">
        <v>23.568999999999999</v>
      </c>
      <c r="AJ53" s="173">
        <v>25.736999999999998</v>
      </c>
      <c r="AK53" s="173">
        <v>25.442</v>
      </c>
      <c r="AL53" s="173">
        <v>23.097000000000001</v>
      </c>
      <c r="AM53" s="173">
        <v>23.222000000000001</v>
      </c>
      <c r="AN53" s="173"/>
      <c r="AO53" s="173"/>
      <c r="AP53" s="173"/>
      <c r="AQ53" s="173"/>
      <c r="AR53" s="173"/>
      <c r="AS53" s="173"/>
      <c r="AT53" s="173"/>
      <c r="AU53" s="173"/>
      <c r="AV53" s="173"/>
      <c r="AW53" s="173"/>
      <c r="AX53" s="173"/>
      <c r="AY53" s="173"/>
    </row>
    <row r="54" spans="1:1005" ht="15" x14ac:dyDescent="0.25">
      <c r="A54" s="224">
        <v>44958</v>
      </c>
      <c r="B54" s="89"/>
      <c r="C54" s="89"/>
      <c r="D54" s="90">
        <v>27.87</v>
      </c>
      <c r="E54">
        <v>28.163</v>
      </c>
      <c r="F54">
        <v>69.989000000000004</v>
      </c>
      <c r="G54">
        <v>43.636000000000003</v>
      </c>
      <c r="H54">
        <v>17.454000000000001</v>
      </c>
      <c r="I54">
        <v>17.552</v>
      </c>
      <c r="J54">
        <v>16.606000000000002</v>
      </c>
      <c r="K54">
        <v>18.324999999999999</v>
      </c>
      <c r="L54">
        <v>18.119</v>
      </c>
      <c r="M54">
        <v>15.542</v>
      </c>
      <c r="N54">
        <v>22.042000000000002</v>
      </c>
      <c r="O54">
        <v>34.536999999999999</v>
      </c>
      <c r="P54">
        <v>31.297999999999998</v>
      </c>
      <c r="Q54">
        <v>33.54</v>
      </c>
      <c r="R54">
        <v>30.195</v>
      </c>
      <c r="S54">
        <v>39.58</v>
      </c>
      <c r="T54">
        <v>34.469000000000001</v>
      </c>
      <c r="U54">
        <v>19.125</v>
      </c>
      <c r="V54">
        <v>16.477</v>
      </c>
      <c r="W54">
        <v>21.318999999999999</v>
      </c>
      <c r="X54">
        <v>20.231999999999999</v>
      </c>
      <c r="Y54">
        <v>28.782</v>
      </c>
      <c r="Z54">
        <v>18.885000000000002</v>
      </c>
      <c r="AA54">
        <v>29.102</v>
      </c>
      <c r="AB54">
        <v>17.501999999999999</v>
      </c>
      <c r="AC54">
        <v>26.812000000000001</v>
      </c>
      <c r="AD54">
        <v>20.978999999999999</v>
      </c>
      <c r="AE54">
        <v>20.469000000000001</v>
      </c>
      <c r="AF54">
        <v>27.297999999999998</v>
      </c>
      <c r="AG54">
        <v>16.004999999999999</v>
      </c>
      <c r="AH54">
        <v>23.353000000000002</v>
      </c>
      <c r="AI54" s="173">
        <v>44.351999999999997</v>
      </c>
      <c r="AJ54" s="173">
        <v>20.390999999999998</v>
      </c>
      <c r="AK54" s="173">
        <v>23.791</v>
      </c>
      <c r="AL54" s="173">
        <v>21.521000000000001</v>
      </c>
      <c r="AM54" s="173">
        <v>19.652000000000001</v>
      </c>
      <c r="AN54" s="173"/>
      <c r="AO54" s="173"/>
      <c r="AP54" s="173"/>
      <c r="AQ54" s="173"/>
      <c r="AR54" s="173"/>
      <c r="AS54" s="173"/>
      <c r="AT54" s="173"/>
      <c r="AU54" s="173"/>
      <c r="AV54" s="173"/>
      <c r="AW54" s="173"/>
      <c r="AX54" s="173"/>
      <c r="AY54" s="173"/>
    </row>
    <row r="55" spans="1:1005" ht="15" x14ac:dyDescent="0.25">
      <c r="A55" s="224">
        <v>44986</v>
      </c>
      <c r="B55" s="89"/>
      <c r="C55" s="89"/>
      <c r="D55" s="90">
        <v>76.75</v>
      </c>
      <c r="E55">
        <v>64.736000000000004</v>
      </c>
      <c r="F55">
        <v>240.43600000000001</v>
      </c>
      <c r="G55">
        <v>60.347999999999999</v>
      </c>
      <c r="H55">
        <v>32.671999999999997</v>
      </c>
      <c r="I55">
        <v>93.42</v>
      </c>
      <c r="J55">
        <v>60.573</v>
      </c>
      <c r="K55">
        <v>48.468000000000004</v>
      </c>
      <c r="L55">
        <v>57.984000000000002</v>
      </c>
      <c r="M55">
        <v>65.119</v>
      </c>
      <c r="N55">
        <v>79.680999999999997</v>
      </c>
      <c r="O55">
        <v>93.751999999999995</v>
      </c>
      <c r="P55">
        <v>77.549000000000007</v>
      </c>
      <c r="Q55">
        <v>114.93300000000001</v>
      </c>
      <c r="R55">
        <v>89.506</v>
      </c>
      <c r="S55">
        <v>97.826999999999998</v>
      </c>
      <c r="T55">
        <v>58.674999999999997</v>
      </c>
      <c r="U55">
        <v>58.676000000000002</v>
      </c>
      <c r="V55">
        <v>34.957999999999998</v>
      </c>
      <c r="W55">
        <v>61.058</v>
      </c>
      <c r="X55">
        <v>109.76300000000001</v>
      </c>
      <c r="Y55">
        <v>46.26</v>
      </c>
      <c r="Z55">
        <v>45.911000000000001</v>
      </c>
      <c r="AA55">
        <v>141.76300000000001</v>
      </c>
      <c r="AB55">
        <v>33.781999999999996</v>
      </c>
      <c r="AC55">
        <v>107.905</v>
      </c>
      <c r="AD55">
        <v>36.762</v>
      </c>
      <c r="AE55">
        <v>85.198999999999998</v>
      </c>
      <c r="AF55">
        <v>86.471999999999994</v>
      </c>
      <c r="AG55">
        <v>47.281999999999996</v>
      </c>
      <c r="AH55">
        <v>63.308</v>
      </c>
      <c r="AI55" s="173">
        <v>88.263999999999996</v>
      </c>
      <c r="AJ55" s="173">
        <v>38.65</v>
      </c>
      <c r="AK55" s="173">
        <v>71.332999999999998</v>
      </c>
      <c r="AL55" s="173">
        <v>68.756</v>
      </c>
      <c r="AM55" s="173">
        <v>35.92</v>
      </c>
      <c r="AN55" s="173"/>
      <c r="AO55" s="173"/>
      <c r="AP55" s="173"/>
      <c r="AQ55" s="173"/>
      <c r="AR55" s="173"/>
      <c r="AS55" s="173"/>
      <c r="AT55" s="173"/>
      <c r="AU55" s="173"/>
      <c r="AV55" s="173"/>
      <c r="AW55" s="173"/>
      <c r="AX55" s="173"/>
      <c r="AY55" s="173"/>
    </row>
    <row r="56" spans="1:1005" ht="15" x14ac:dyDescent="0.25">
      <c r="A56" s="224">
        <v>45017</v>
      </c>
      <c r="B56" s="89"/>
      <c r="C56" s="89"/>
      <c r="D56" s="90">
        <v>215.16</v>
      </c>
      <c r="E56">
        <v>341.34</v>
      </c>
      <c r="F56">
        <v>502.44099999999997</v>
      </c>
      <c r="G56">
        <v>169.60499999999999</v>
      </c>
      <c r="H56">
        <v>174.428</v>
      </c>
      <c r="I56">
        <v>253.21199999999999</v>
      </c>
      <c r="J56">
        <v>171.64500000000001</v>
      </c>
      <c r="K56">
        <v>125.646</v>
      </c>
      <c r="L56">
        <v>139.40700000000001</v>
      </c>
      <c r="M56">
        <v>238.45500000000001</v>
      </c>
      <c r="N56">
        <v>174.23</v>
      </c>
      <c r="O56">
        <v>116.15600000000001</v>
      </c>
      <c r="P56">
        <v>330.21</v>
      </c>
      <c r="Q56">
        <v>301.82299999999998</v>
      </c>
      <c r="R56">
        <v>241.18100000000001</v>
      </c>
      <c r="S56">
        <v>216.88</v>
      </c>
      <c r="T56">
        <v>187.55099999999999</v>
      </c>
      <c r="U56">
        <v>166.98099999999999</v>
      </c>
      <c r="V56">
        <v>121.19199999999999</v>
      </c>
      <c r="W56">
        <v>194.91300000000001</v>
      </c>
      <c r="X56">
        <v>248.60900000000001</v>
      </c>
      <c r="Y56">
        <v>170.66499999999999</v>
      </c>
      <c r="Z56">
        <v>328.41800000000001</v>
      </c>
      <c r="AA56">
        <v>188.57599999999999</v>
      </c>
      <c r="AB56">
        <v>136.28899999999999</v>
      </c>
      <c r="AC56">
        <v>268.35300000000001</v>
      </c>
      <c r="AD56">
        <v>161.82499999999999</v>
      </c>
      <c r="AE56">
        <v>401.89699999999999</v>
      </c>
      <c r="AF56">
        <v>170.17400000000001</v>
      </c>
      <c r="AG56">
        <v>125.57599999999999</v>
      </c>
      <c r="AH56">
        <v>219.52</v>
      </c>
      <c r="AI56" s="173">
        <v>116.78400000000001</v>
      </c>
      <c r="AJ56" s="173">
        <v>85.93</v>
      </c>
      <c r="AK56" s="173">
        <v>167.19300000000001</v>
      </c>
      <c r="AL56" s="173">
        <v>102.342</v>
      </c>
      <c r="AM56" s="173">
        <v>233.06899999999999</v>
      </c>
      <c r="AN56" s="173"/>
      <c r="AO56" s="173"/>
      <c r="AP56" s="173"/>
      <c r="AQ56" s="173"/>
      <c r="AR56" s="173"/>
      <c r="AS56" s="173"/>
      <c r="AT56" s="173"/>
      <c r="AU56" s="173"/>
      <c r="AV56" s="173"/>
      <c r="AW56" s="173"/>
      <c r="AX56" s="173"/>
      <c r="AY56" s="173"/>
    </row>
    <row r="57" spans="1:1005" ht="15" x14ac:dyDescent="0.25">
      <c r="A57" s="224">
        <v>45047</v>
      </c>
      <c r="B57" s="89"/>
      <c r="C57" s="89"/>
      <c r="D57" s="90">
        <v>531.97</v>
      </c>
      <c r="E57">
        <v>803.62099999999998</v>
      </c>
      <c r="F57">
        <v>633.11199999999997</v>
      </c>
      <c r="G57">
        <v>346.09500000000003</v>
      </c>
      <c r="H57">
        <v>452.08</v>
      </c>
      <c r="I57">
        <v>312.17200000000003</v>
      </c>
      <c r="J57">
        <v>242.77099999999999</v>
      </c>
      <c r="K57">
        <v>420.99</v>
      </c>
      <c r="L57">
        <v>328.23599999999999</v>
      </c>
      <c r="M57">
        <v>723.029</v>
      </c>
      <c r="N57">
        <v>403.43400000000003</v>
      </c>
      <c r="O57">
        <v>656.14599999999996</v>
      </c>
      <c r="P57">
        <v>756.375</v>
      </c>
      <c r="Q57">
        <v>941.31299999999999</v>
      </c>
      <c r="R57">
        <v>681.14599999999996</v>
      </c>
      <c r="S57">
        <v>542.23900000000003</v>
      </c>
      <c r="T57">
        <v>483.09800000000001</v>
      </c>
      <c r="U57">
        <v>421.47500000000002</v>
      </c>
      <c r="V57">
        <v>148.47200000000001</v>
      </c>
      <c r="W57">
        <v>517.57500000000005</v>
      </c>
      <c r="X57">
        <v>386.51499999999999</v>
      </c>
      <c r="Y57">
        <v>574.32799999999997</v>
      </c>
      <c r="Z57">
        <v>654.62199999999996</v>
      </c>
      <c r="AA57">
        <v>432.95800000000003</v>
      </c>
      <c r="AB57">
        <v>647.01499999999999</v>
      </c>
      <c r="AC57">
        <v>718.3</v>
      </c>
      <c r="AD57">
        <v>397.77100000000002</v>
      </c>
      <c r="AE57">
        <v>909.69399999999996</v>
      </c>
      <c r="AF57">
        <v>221.732</v>
      </c>
      <c r="AG57">
        <v>379.24099999999999</v>
      </c>
      <c r="AH57">
        <v>609.73299999999995</v>
      </c>
      <c r="AI57" s="173">
        <v>328.779</v>
      </c>
      <c r="AJ57" s="173">
        <v>265.27999999999997</v>
      </c>
      <c r="AK57" s="173">
        <v>525.94600000000003</v>
      </c>
      <c r="AL57" s="173">
        <v>443.50200000000001</v>
      </c>
      <c r="AM57" s="173">
        <v>1192.877</v>
      </c>
      <c r="AN57" s="173"/>
      <c r="AO57" s="173"/>
      <c r="AP57" s="173"/>
      <c r="AQ57" s="173"/>
      <c r="AR57" s="173"/>
      <c r="AS57" s="173"/>
      <c r="AT57" s="173"/>
      <c r="AU57" s="173"/>
      <c r="AV57" s="173"/>
      <c r="AW57" s="173"/>
      <c r="AX57" s="173"/>
      <c r="AY57" s="173"/>
    </row>
    <row r="58" spans="1:1005" ht="15" x14ac:dyDescent="0.25">
      <c r="A58" s="224">
        <v>45078</v>
      </c>
      <c r="B58" s="89"/>
      <c r="C58" s="89"/>
      <c r="D58" s="90">
        <v>420.22</v>
      </c>
      <c r="E58">
        <v>453.74799999999999</v>
      </c>
      <c r="F58">
        <v>530.92899999999997</v>
      </c>
      <c r="G58">
        <v>110.876</v>
      </c>
      <c r="H58">
        <v>459.952</v>
      </c>
      <c r="I58">
        <v>200.732</v>
      </c>
      <c r="J58">
        <v>362.19600000000003</v>
      </c>
      <c r="K58">
        <v>416.35899999999998</v>
      </c>
      <c r="L58">
        <v>189.03100000000001</v>
      </c>
      <c r="M58">
        <v>704.79200000000003</v>
      </c>
      <c r="N58">
        <v>226.12100000000001</v>
      </c>
      <c r="O58">
        <v>887.25699999999995</v>
      </c>
      <c r="P58">
        <v>572.59799999999996</v>
      </c>
      <c r="Q58">
        <v>832.55200000000002</v>
      </c>
      <c r="R58">
        <v>515.29200000000003</v>
      </c>
      <c r="S58">
        <v>573.04999999999995</v>
      </c>
      <c r="T58">
        <v>326.81200000000001</v>
      </c>
      <c r="U58">
        <v>243.30799999999999</v>
      </c>
      <c r="V58">
        <v>142.82</v>
      </c>
      <c r="W58">
        <v>517.06100000000004</v>
      </c>
      <c r="X58">
        <v>205.04300000000001</v>
      </c>
      <c r="Y58">
        <v>540.99199999999996</v>
      </c>
      <c r="Z58">
        <v>360.71199999999999</v>
      </c>
      <c r="AA58">
        <v>186.041</v>
      </c>
      <c r="AB58">
        <v>791.12900000000002</v>
      </c>
      <c r="AC58">
        <v>546.28099999999995</v>
      </c>
      <c r="AD58">
        <v>656.125</v>
      </c>
      <c r="AE58">
        <v>1281.8409999999999</v>
      </c>
      <c r="AF58">
        <v>76.450999999999993</v>
      </c>
      <c r="AG58">
        <v>210.78100000000001</v>
      </c>
      <c r="AH58">
        <v>557.86500000000001</v>
      </c>
      <c r="AI58" s="173">
        <v>318.76400000000001</v>
      </c>
      <c r="AJ58" s="173">
        <v>182.40799999999999</v>
      </c>
      <c r="AK58" s="173">
        <v>604.66600000000005</v>
      </c>
      <c r="AL58" s="173">
        <v>834.39</v>
      </c>
      <c r="AM58" s="173">
        <v>1023.08</v>
      </c>
      <c r="AN58" s="173"/>
      <c r="AO58" s="173"/>
      <c r="AP58" s="173"/>
      <c r="AQ58" s="173"/>
      <c r="AR58" s="173"/>
      <c r="AS58" s="173"/>
      <c r="AT58" s="173"/>
      <c r="AU58" s="173"/>
      <c r="AV58" s="173"/>
      <c r="AW58" s="173"/>
      <c r="AX58" s="173"/>
      <c r="AY58" s="173"/>
    </row>
    <row r="59" spans="1:1005" ht="15" x14ac:dyDescent="0.25">
      <c r="A59" s="224">
        <v>45108</v>
      </c>
      <c r="B59" s="89"/>
      <c r="C59" s="89"/>
      <c r="D59" s="90">
        <v>100.03</v>
      </c>
      <c r="E59">
        <v>88.480999999999995</v>
      </c>
      <c r="F59">
        <v>108.61799999999999</v>
      </c>
      <c r="G59">
        <v>28.62</v>
      </c>
      <c r="H59">
        <v>64.960999999999999</v>
      </c>
      <c r="I59">
        <v>39.832999999999998</v>
      </c>
      <c r="J59">
        <v>67.843000000000004</v>
      </c>
      <c r="K59">
        <v>73.688000000000002</v>
      </c>
      <c r="L59">
        <v>39.082999999999998</v>
      </c>
      <c r="M59">
        <v>173.321</v>
      </c>
      <c r="N59">
        <v>44.792999999999999</v>
      </c>
      <c r="O59">
        <v>345.22399999999999</v>
      </c>
      <c r="P59">
        <v>116.86499999999999</v>
      </c>
      <c r="Q59">
        <v>152.50399999999999</v>
      </c>
      <c r="R59">
        <v>166.09899999999999</v>
      </c>
      <c r="S59">
        <v>136.364</v>
      </c>
      <c r="T59">
        <v>42.012999999999998</v>
      </c>
      <c r="U59">
        <v>35.853000000000002</v>
      </c>
      <c r="V59">
        <v>20.059000000000001</v>
      </c>
      <c r="W59">
        <v>78.353999999999999</v>
      </c>
      <c r="X59">
        <v>40.771999999999998</v>
      </c>
      <c r="Y59">
        <v>114.874</v>
      </c>
      <c r="Z59">
        <v>52.404000000000003</v>
      </c>
      <c r="AA59">
        <v>35.063000000000002</v>
      </c>
      <c r="AB59">
        <v>200.75200000000001</v>
      </c>
      <c r="AC59">
        <v>117.301</v>
      </c>
      <c r="AD59">
        <v>108.289</v>
      </c>
      <c r="AE59">
        <v>479.97500000000002</v>
      </c>
      <c r="AF59">
        <v>19.713999999999999</v>
      </c>
      <c r="AG59">
        <v>30.288</v>
      </c>
      <c r="AH59">
        <v>77.381</v>
      </c>
      <c r="AI59" s="173">
        <v>49.405999999999999</v>
      </c>
      <c r="AJ59" s="173">
        <v>27.547000000000001</v>
      </c>
      <c r="AK59" s="173">
        <v>198.42500000000001</v>
      </c>
      <c r="AL59" s="173">
        <v>268.26100000000002</v>
      </c>
      <c r="AM59" s="173">
        <v>223.23500000000001</v>
      </c>
      <c r="AN59" s="173"/>
      <c r="AO59" s="173"/>
      <c r="AP59" s="173"/>
      <c r="AQ59" s="173"/>
      <c r="AR59" s="173"/>
      <c r="AS59" s="173"/>
      <c r="AT59" s="173"/>
      <c r="AU59" s="173"/>
      <c r="AV59" s="173"/>
      <c r="AW59" s="173"/>
      <c r="AX59" s="173"/>
      <c r="AY59" s="173"/>
    </row>
    <row r="60" spans="1:1005" ht="15" x14ac:dyDescent="0.25">
      <c r="A60" s="224">
        <v>45139</v>
      </c>
      <c r="B60" s="89"/>
      <c r="C60" s="89"/>
      <c r="D60" s="90">
        <v>25.12</v>
      </c>
      <c r="E60">
        <v>33.911999999999999</v>
      </c>
      <c r="F60">
        <v>31.335000000000001</v>
      </c>
      <c r="G60">
        <v>18.611000000000001</v>
      </c>
      <c r="H60">
        <v>19.100999999999999</v>
      </c>
      <c r="I60">
        <v>19.832000000000001</v>
      </c>
      <c r="J60">
        <v>17.341999999999999</v>
      </c>
      <c r="K60">
        <v>19.233000000000001</v>
      </c>
      <c r="L60">
        <v>14.731</v>
      </c>
      <c r="M60">
        <v>31.937999999999999</v>
      </c>
      <c r="N60">
        <v>17.376999999999999</v>
      </c>
      <c r="O60">
        <v>44.317999999999998</v>
      </c>
      <c r="P60">
        <v>28.207999999999998</v>
      </c>
      <c r="Q60">
        <v>41.136000000000003</v>
      </c>
      <c r="R60">
        <v>36.594000000000001</v>
      </c>
      <c r="S60">
        <v>29.527999999999999</v>
      </c>
      <c r="T60">
        <v>17.486000000000001</v>
      </c>
      <c r="U60">
        <v>16.835999999999999</v>
      </c>
      <c r="V60">
        <v>11.430999999999999</v>
      </c>
      <c r="W60">
        <v>19.03</v>
      </c>
      <c r="X60">
        <v>15.829000000000001</v>
      </c>
      <c r="Y60">
        <v>23.292000000000002</v>
      </c>
      <c r="Z60">
        <v>20.317</v>
      </c>
      <c r="AA60">
        <v>16.556000000000001</v>
      </c>
      <c r="AB60">
        <v>32.151000000000003</v>
      </c>
      <c r="AC60">
        <v>28.193000000000001</v>
      </c>
      <c r="AD60">
        <v>24.92</v>
      </c>
      <c r="AE60">
        <v>56.914000000000001</v>
      </c>
      <c r="AF60">
        <v>15.35</v>
      </c>
      <c r="AG60">
        <v>16.122</v>
      </c>
      <c r="AH60">
        <v>31.207000000000001</v>
      </c>
      <c r="AI60" s="173">
        <v>16.007999999999999</v>
      </c>
      <c r="AJ60" s="173">
        <v>10.797000000000001</v>
      </c>
      <c r="AK60" s="173">
        <v>30.181000000000001</v>
      </c>
      <c r="AL60" s="173">
        <v>39.953000000000003</v>
      </c>
      <c r="AM60" s="173">
        <v>46.353999999999999</v>
      </c>
      <c r="AN60" s="173"/>
      <c r="AO60" s="173"/>
      <c r="AP60" s="173"/>
      <c r="AQ60" s="173"/>
      <c r="AR60" s="173"/>
      <c r="AS60" s="173"/>
      <c r="AT60" s="173"/>
      <c r="AU60" s="173"/>
      <c r="AV60" s="173"/>
      <c r="AW60" s="173"/>
      <c r="AX60" s="173"/>
      <c r="AY60" s="173"/>
    </row>
    <row r="61" spans="1:1005" ht="15" x14ac:dyDescent="0.25">
      <c r="A61" s="224">
        <v>45170</v>
      </c>
      <c r="B61" s="89"/>
      <c r="C61" s="89"/>
      <c r="D61" s="90">
        <v>18.899999999999999</v>
      </c>
      <c r="E61">
        <v>20.826000000000001</v>
      </c>
      <c r="F61">
        <v>22.718</v>
      </c>
      <c r="G61">
        <v>11.045999999999999</v>
      </c>
      <c r="H61">
        <v>17.692</v>
      </c>
      <c r="I61">
        <v>10.590999999999999</v>
      </c>
      <c r="J61">
        <v>8.3209999999999997</v>
      </c>
      <c r="K61">
        <v>12.18</v>
      </c>
      <c r="L61">
        <v>7.3280000000000003</v>
      </c>
      <c r="M61">
        <v>17.504000000000001</v>
      </c>
      <c r="N61">
        <v>9.5380000000000003</v>
      </c>
      <c r="O61">
        <v>16.494</v>
      </c>
      <c r="P61">
        <v>15.856</v>
      </c>
      <c r="Q61">
        <v>105.235</v>
      </c>
      <c r="R61">
        <v>17.577000000000002</v>
      </c>
      <c r="S61">
        <v>16.135999999999999</v>
      </c>
      <c r="T61">
        <v>22.055</v>
      </c>
      <c r="U61">
        <v>9.7940000000000005</v>
      </c>
      <c r="V61">
        <v>5.8570000000000002</v>
      </c>
      <c r="W61">
        <v>14.573</v>
      </c>
      <c r="X61">
        <v>15.032</v>
      </c>
      <c r="Y61">
        <v>13.989000000000001</v>
      </c>
      <c r="Z61">
        <v>31.623000000000001</v>
      </c>
      <c r="AA61">
        <v>18.773</v>
      </c>
      <c r="AB61">
        <v>18.196000000000002</v>
      </c>
      <c r="AC61">
        <v>15.632999999999999</v>
      </c>
      <c r="AD61">
        <v>12.507</v>
      </c>
      <c r="AE61">
        <v>29.609000000000002</v>
      </c>
      <c r="AF61">
        <v>8.6080000000000005</v>
      </c>
      <c r="AG61">
        <v>19.742999999999999</v>
      </c>
      <c r="AH61">
        <v>29.507000000000001</v>
      </c>
      <c r="AI61" s="173">
        <v>8.5709999999999997</v>
      </c>
      <c r="AJ61" s="173">
        <v>5.5990000000000002</v>
      </c>
      <c r="AK61" s="173">
        <v>19.677</v>
      </c>
      <c r="AL61" s="173">
        <v>14.089</v>
      </c>
      <c r="AM61" s="173">
        <v>27.920999999999999</v>
      </c>
      <c r="AN61" s="173"/>
      <c r="AO61" s="173"/>
      <c r="AP61" s="173"/>
      <c r="AQ61" s="173"/>
      <c r="AR61" s="173"/>
      <c r="AS61" s="173"/>
      <c r="AT61" s="173"/>
      <c r="AU61" s="173"/>
      <c r="AV61" s="173"/>
      <c r="AW61" s="173"/>
      <c r="AX61" s="173"/>
      <c r="AY61" s="173"/>
    </row>
    <row r="62" spans="1:1005" ht="15" x14ac:dyDescent="0.25">
      <c r="A62" s="224">
        <v>45200</v>
      </c>
      <c r="B62" s="89"/>
      <c r="C62" s="89"/>
      <c r="D62" s="90">
        <v>32.32</v>
      </c>
      <c r="E62">
        <v>49.241999999999997</v>
      </c>
      <c r="F62">
        <v>56.213999999999999</v>
      </c>
      <c r="G62">
        <v>13.824999999999999</v>
      </c>
      <c r="H62">
        <v>16.797999999999998</v>
      </c>
      <c r="I62">
        <v>12.491</v>
      </c>
      <c r="J62">
        <v>24.452999999999999</v>
      </c>
      <c r="K62">
        <v>12.885</v>
      </c>
      <c r="L62">
        <v>9.8160000000000007</v>
      </c>
      <c r="M62">
        <v>35.488</v>
      </c>
      <c r="N62">
        <v>25.391999999999999</v>
      </c>
      <c r="O62">
        <v>38.173000000000002</v>
      </c>
      <c r="P62">
        <v>23.731999999999999</v>
      </c>
      <c r="Q62">
        <v>81.897000000000006</v>
      </c>
      <c r="R62">
        <v>41.719000000000001</v>
      </c>
      <c r="S62">
        <v>19.274000000000001</v>
      </c>
      <c r="T62">
        <v>35.531999999999996</v>
      </c>
      <c r="U62">
        <v>14.497999999999999</v>
      </c>
      <c r="V62">
        <v>14.538</v>
      </c>
      <c r="W62">
        <v>14.371</v>
      </c>
      <c r="X62">
        <v>29.82</v>
      </c>
      <c r="Y62">
        <v>30.093</v>
      </c>
      <c r="Z62">
        <v>52.421999999999997</v>
      </c>
      <c r="AA62">
        <v>41.33</v>
      </c>
      <c r="AB62">
        <v>19.738</v>
      </c>
      <c r="AC62">
        <v>27.352</v>
      </c>
      <c r="AD62">
        <v>20.533000000000001</v>
      </c>
      <c r="AE62">
        <v>33.186999999999998</v>
      </c>
      <c r="AF62">
        <v>12.4</v>
      </c>
      <c r="AG62">
        <v>49.411999999999999</v>
      </c>
      <c r="AH62">
        <v>30.867000000000001</v>
      </c>
      <c r="AI62" s="173">
        <v>11.746</v>
      </c>
      <c r="AJ62" s="173">
        <v>37.423999999999999</v>
      </c>
      <c r="AK62" s="173">
        <v>27.03</v>
      </c>
      <c r="AL62" s="173">
        <v>32.968000000000004</v>
      </c>
      <c r="AM62" s="173">
        <v>35.03</v>
      </c>
      <c r="AN62" s="173"/>
      <c r="AO62" s="173"/>
      <c r="AP62" s="173"/>
      <c r="AQ62" s="173"/>
      <c r="AR62" s="173"/>
      <c r="AS62" s="173"/>
      <c r="AT62" s="173"/>
      <c r="AU62" s="173"/>
      <c r="AV62" s="173"/>
      <c r="AW62" s="173"/>
      <c r="AX62" s="173"/>
      <c r="AY62" s="173"/>
    </row>
    <row r="63" spans="1:1005" ht="15" x14ac:dyDescent="0.25">
      <c r="A63" s="224">
        <v>45231</v>
      </c>
      <c r="B63" s="89"/>
      <c r="C63" s="89"/>
      <c r="D63" s="90">
        <v>31.63</v>
      </c>
      <c r="E63">
        <v>46.146999999999998</v>
      </c>
      <c r="F63">
        <v>53.665999999999997</v>
      </c>
      <c r="G63">
        <v>24.215</v>
      </c>
      <c r="H63">
        <v>22.058</v>
      </c>
      <c r="I63">
        <v>20.718</v>
      </c>
      <c r="J63">
        <v>37.509</v>
      </c>
      <c r="K63">
        <v>23.183</v>
      </c>
      <c r="L63">
        <v>20.838999999999999</v>
      </c>
      <c r="M63">
        <v>32.771999999999998</v>
      </c>
      <c r="N63">
        <v>26.655999999999999</v>
      </c>
      <c r="O63">
        <v>40.551000000000002</v>
      </c>
      <c r="P63">
        <v>54.405000000000001</v>
      </c>
      <c r="Q63">
        <v>40.524000000000001</v>
      </c>
      <c r="R63">
        <v>41.884999999999998</v>
      </c>
      <c r="S63">
        <v>24.634</v>
      </c>
      <c r="T63">
        <v>23.257000000000001</v>
      </c>
      <c r="U63">
        <v>21.1</v>
      </c>
      <c r="V63">
        <v>18.236999999999998</v>
      </c>
      <c r="W63">
        <v>23.475000000000001</v>
      </c>
      <c r="X63">
        <v>39.898000000000003</v>
      </c>
      <c r="Y63">
        <v>31.385000000000002</v>
      </c>
      <c r="Z63">
        <v>52.296999999999997</v>
      </c>
      <c r="AA63">
        <v>35.308</v>
      </c>
      <c r="AB63">
        <v>27.707999999999998</v>
      </c>
      <c r="AC63">
        <v>37.433</v>
      </c>
      <c r="AD63">
        <v>52.548000000000002</v>
      </c>
      <c r="AE63">
        <v>33.820999999999998</v>
      </c>
      <c r="AF63">
        <v>21.210999999999999</v>
      </c>
      <c r="AG63">
        <v>49.777000000000001</v>
      </c>
      <c r="AH63">
        <v>28.763999999999999</v>
      </c>
      <c r="AI63" s="173">
        <v>22.7</v>
      </c>
      <c r="AJ63" s="173">
        <v>36.924999999999997</v>
      </c>
      <c r="AK63" s="173">
        <v>33.020000000000003</v>
      </c>
      <c r="AL63" s="173">
        <v>34.447000000000003</v>
      </c>
      <c r="AM63" s="173">
        <v>51.427999999999997</v>
      </c>
      <c r="AN63" s="173"/>
      <c r="AO63" s="173"/>
      <c r="AP63" s="173"/>
      <c r="AQ63" s="173"/>
      <c r="AR63" s="173"/>
      <c r="AS63" s="173"/>
      <c r="AT63" s="173"/>
      <c r="AU63" s="173"/>
      <c r="AV63" s="173"/>
      <c r="AW63" s="173"/>
      <c r="AX63" s="173"/>
      <c r="AY63" s="173"/>
    </row>
    <row r="64" spans="1:1005" ht="15" x14ac:dyDescent="0.25">
      <c r="A64" s="224"/>
      <c r="B64" s="89"/>
      <c r="C64" s="89"/>
      <c r="D64" s="164"/>
      <c r="AI64" s="173"/>
      <c r="AJ64" s="173"/>
      <c r="AK64" s="173"/>
      <c r="AL64" s="173"/>
      <c r="AM64" s="173"/>
      <c r="AN64" s="173"/>
      <c r="AO64" s="173"/>
      <c r="AP64" s="173"/>
      <c r="AQ64" s="173"/>
      <c r="AR64" s="173"/>
      <c r="AS64" s="173"/>
      <c r="AT64" s="173"/>
      <c r="AU64" s="173"/>
      <c r="AV64" s="173"/>
      <c r="AW64" s="173"/>
      <c r="AX64" s="173"/>
      <c r="AY64" s="173"/>
      <c r="ALQ64" t="e">
        <v>#N/A</v>
      </c>
    </row>
    <row r="65" spans="1:1005" ht="15" x14ac:dyDescent="0.25">
      <c r="A65" s="224"/>
      <c r="B65" s="89"/>
      <c r="C65" s="89"/>
      <c r="D65" s="164"/>
      <c r="AI65" s="173"/>
      <c r="AJ65" s="173"/>
      <c r="AK65" s="173"/>
      <c r="AL65" s="173"/>
      <c r="AM65" s="173"/>
      <c r="AN65" s="173"/>
      <c r="AO65" s="173"/>
      <c r="AP65" s="173"/>
      <c r="AQ65" s="173"/>
      <c r="AR65" s="173"/>
      <c r="AS65" s="173"/>
      <c r="AT65" s="173"/>
      <c r="AU65" s="173"/>
      <c r="AV65" s="173"/>
      <c r="AW65" s="173"/>
      <c r="AX65" s="173"/>
      <c r="AY65" s="173"/>
      <c r="ALQ65" t="e">
        <v>#N/A</v>
      </c>
    </row>
    <row r="66" spans="1:1005" ht="15" x14ac:dyDescent="0.25">
      <c r="A66" s="224"/>
      <c r="B66" s="89"/>
      <c r="C66" s="89"/>
      <c r="D66" s="164"/>
      <c r="AI66" s="173"/>
      <c r="AJ66" s="173"/>
      <c r="AK66" s="173"/>
      <c r="AL66" s="173"/>
      <c r="AM66" s="173"/>
      <c r="AN66" s="173"/>
      <c r="AO66" s="173"/>
      <c r="AP66" s="173"/>
      <c r="AQ66" s="173"/>
      <c r="AR66" s="173"/>
      <c r="AS66" s="173"/>
      <c r="AT66" s="173"/>
      <c r="AU66" s="173"/>
      <c r="AV66" s="173"/>
      <c r="AW66" s="173"/>
      <c r="AX66" s="173"/>
      <c r="AY66" s="173"/>
      <c r="ALQ66" t="e">
        <v>#N/A</v>
      </c>
    </row>
    <row r="67" spans="1:1005" ht="15" x14ac:dyDescent="0.25">
      <c r="A67" s="224"/>
      <c r="B67" s="89"/>
      <c r="C67" s="89"/>
      <c r="D67" s="164"/>
      <c r="AI67" s="173"/>
      <c r="AJ67" s="173"/>
      <c r="AK67" s="173"/>
      <c r="AL67" s="173"/>
      <c r="AM67" s="173"/>
      <c r="AN67" s="173"/>
      <c r="AO67" s="173"/>
      <c r="AP67" s="173"/>
      <c r="AQ67" s="173"/>
      <c r="AR67" s="173"/>
      <c r="AS67" s="173"/>
      <c r="AT67" s="173"/>
      <c r="AU67" s="173"/>
      <c r="AV67" s="173"/>
      <c r="AW67" s="173"/>
      <c r="AX67" s="173"/>
      <c r="AY67" s="173"/>
      <c r="ALQ67" t="e">
        <v>#N/A</v>
      </c>
    </row>
    <row r="68" spans="1:1005" ht="15" x14ac:dyDescent="0.25">
      <c r="A68" s="224"/>
      <c r="B68" s="89"/>
      <c r="C68" s="89"/>
      <c r="D68" s="164"/>
      <c r="AI68" s="173"/>
      <c r="AJ68" s="173"/>
      <c r="AK68" s="173"/>
      <c r="AL68" s="173"/>
      <c r="AM68" s="173"/>
      <c r="AN68" s="173"/>
      <c r="AO68" s="173"/>
      <c r="AP68" s="173"/>
      <c r="AQ68" s="173"/>
      <c r="AR68" s="173"/>
      <c r="AS68" s="173"/>
      <c r="AT68" s="173"/>
      <c r="AU68" s="173"/>
      <c r="AV68" s="173"/>
      <c r="AW68" s="173"/>
      <c r="AX68" s="173"/>
      <c r="AY68" s="173"/>
      <c r="ALQ68" t="e">
        <v>#N/A</v>
      </c>
    </row>
    <row r="69" spans="1:1005" ht="15" x14ac:dyDescent="0.25">
      <c r="A69" s="224"/>
      <c r="B69" s="89"/>
      <c r="C69" s="89"/>
      <c r="D69" s="164"/>
      <c r="AI69" s="173"/>
      <c r="AJ69" s="173"/>
      <c r="AK69" s="173"/>
      <c r="AL69" s="173"/>
      <c r="AM69" s="173"/>
      <c r="AN69" s="173"/>
      <c r="AO69" s="173"/>
      <c r="AP69" s="173"/>
      <c r="AQ69" s="173"/>
      <c r="AR69" s="173"/>
      <c r="AS69" s="173"/>
      <c r="AT69" s="173"/>
      <c r="AU69" s="173"/>
      <c r="AV69" s="173"/>
      <c r="AW69" s="173"/>
      <c r="AX69" s="173"/>
      <c r="AY69" s="173"/>
      <c r="ALQ69" t="e">
        <v>#N/A</v>
      </c>
    </row>
    <row r="70" spans="1:1005" ht="15" x14ac:dyDescent="0.25">
      <c r="A70" s="224"/>
      <c r="B70" s="89"/>
      <c r="C70" s="89"/>
      <c r="D70" s="164"/>
      <c r="AI70" s="173"/>
      <c r="AJ70" s="173"/>
      <c r="AK70" s="173"/>
      <c r="AL70" s="173"/>
      <c r="AM70" s="173"/>
      <c r="AN70" s="173"/>
      <c r="AO70" s="173"/>
      <c r="AP70" s="173"/>
      <c r="AQ70" s="173"/>
      <c r="AR70" s="173"/>
      <c r="AS70" s="173"/>
      <c r="AT70" s="173"/>
      <c r="AU70" s="173"/>
      <c r="AV70" s="173"/>
      <c r="AW70" s="173"/>
      <c r="AX70" s="173"/>
      <c r="AY70" s="173"/>
      <c r="ALQ70" t="e">
        <v>#N/A</v>
      </c>
    </row>
    <row r="71" spans="1:1005" ht="15" x14ac:dyDescent="0.25">
      <c r="A71" s="224"/>
      <c r="B71" s="89"/>
      <c r="C71" s="89"/>
      <c r="D71" s="164"/>
      <c r="AI71" s="173"/>
      <c r="AJ71" s="173"/>
      <c r="AK71" s="173"/>
      <c r="AL71" s="173"/>
      <c r="AM71" s="173"/>
      <c r="AN71" s="173"/>
      <c r="AO71" s="173"/>
      <c r="AP71" s="173"/>
      <c r="AQ71" s="173"/>
      <c r="AR71" s="173"/>
      <c r="AS71" s="173"/>
      <c r="AT71" s="173"/>
      <c r="AU71" s="173"/>
      <c r="AV71" s="173"/>
      <c r="AW71" s="173"/>
      <c r="AX71" s="173"/>
      <c r="AY71" s="173"/>
      <c r="ALQ71" t="e">
        <v>#N/A</v>
      </c>
    </row>
    <row r="72" spans="1:1005" ht="15" x14ac:dyDescent="0.25">
      <c r="A72" s="224"/>
      <c r="B72" s="89"/>
      <c r="C72" s="89"/>
      <c r="D72" s="164"/>
      <c r="AI72" s="173"/>
      <c r="AJ72" s="173"/>
      <c r="AK72" s="173"/>
      <c r="AL72" s="173"/>
      <c r="AM72" s="173"/>
      <c r="AN72" s="173"/>
      <c r="AO72" s="173"/>
      <c r="AP72" s="173"/>
      <c r="AQ72" s="173"/>
      <c r="AR72" s="173"/>
      <c r="AS72" s="173"/>
      <c r="AT72" s="173"/>
      <c r="AU72" s="173"/>
      <c r="AV72" s="173"/>
      <c r="AW72" s="173"/>
      <c r="AX72" s="173"/>
      <c r="AY72" s="173"/>
      <c r="ALQ72" t="e">
        <v>#N/A</v>
      </c>
    </row>
    <row r="73" spans="1:1005" ht="15" x14ac:dyDescent="0.25">
      <c r="A73" s="224"/>
      <c r="B73" s="89"/>
      <c r="C73" s="89"/>
      <c r="D73" s="89"/>
      <c r="AI73" s="169"/>
      <c r="AJ73" s="169"/>
      <c r="AK73" s="169"/>
      <c r="AL73" s="169"/>
      <c r="AM73" s="169"/>
      <c r="AN73" s="169"/>
      <c r="AO73" s="169"/>
      <c r="AP73" s="169"/>
      <c r="AQ73" s="169"/>
      <c r="AR73" s="169"/>
      <c r="AS73" s="169"/>
      <c r="AT73" s="169"/>
      <c r="AU73" s="169"/>
      <c r="AV73" s="169"/>
      <c r="AW73" s="169"/>
      <c r="AX73" s="169"/>
      <c r="AY73" s="169"/>
    </row>
    <row r="74" spans="1:1005" ht="15" x14ac:dyDescent="0.25">
      <c r="A74" s="224"/>
      <c r="B74" s="89"/>
      <c r="C74" s="89"/>
      <c r="D74" s="89"/>
      <c r="AI74" s="169"/>
      <c r="AJ74" s="169"/>
      <c r="AK74" s="169"/>
      <c r="AL74" s="169"/>
      <c r="AM74" s="169"/>
      <c r="AN74" s="169"/>
      <c r="AO74" s="169"/>
      <c r="AP74" s="169"/>
      <c r="AQ74" s="169"/>
      <c r="AR74" s="169"/>
      <c r="AS74" s="169"/>
      <c r="AT74" s="169"/>
      <c r="AU74" s="169"/>
      <c r="AV74" s="169"/>
      <c r="AW74" s="169"/>
      <c r="AX74" s="169"/>
      <c r="AY74" s="169"/>
    </row>
    <row r="75" spans="1:1005" ht="15" x14ac:dyDescent="0.25">
      <c r="A75" s="224"/>
      <c r="B75" s="89"/>
      <c r="C75" s="89"/>
      <c r="D75" s="89"/>
      <c r="AI75" s="169"/>
      <c r="AJ75" s="169"/>
      <c r="AK75" s="169"/>
      <c r="AL75" s="169"/>
      <c r="AM75" s="169"/>
      <c r="AN75" s="169"/>
      <c r="AO75" s="169"/>
      <c r="AP75" s="169"/>
      <c r="AQ75" s="169"/>
      <c r="AR75" s="169"/>
      <c r="AS75" s="169"/>
      <c r="AT75" s="169"/>
      <c r="AU75" s="169"/>
      <c r="AV75" s="169"/>
      <c r="AW75" s="169"/>
      <c r="AX75" s="169"/>
      <c r="AY75" s="169"/>
    </row>
    <row r="76" spans="1:1005" ht="15" x14ac:dyDescent="0.25">
      <c r="A76" s="224"/>
      <c r="B76" s="89"/>
      <c r="C76" s="89"/>
      <c r="D76" s="89"/>
      <c r="AI76" s="169"/>
      <c r="AJ76" s="169"/>
      <c r="AK76" s="169"/>
      <c r="AL76" s="169"/>
      <c r="AM76" s="169"/>
      <c r="AN76" s="169"/>
      <c r="AO76" s="169"/>
      <c r="AP76" s="169"/>
      <c r="AQ76" s="169"/>
      <c r="AR76" s="169"/>
      <c r="AS76" s="169"/>
      <c r="AT76" s="169"/>
      <c r="AU76" s="169"/>
      <c r="AV76" s="169"/>
      <c r="AW76" s="169"/>
      <c r="AX76" s="169"/>
      <c r="AY76" s="169"/>
    </row>
    <row r="77" spans="1:1005" ht="15" x14ac:dyDescent="0.25">
      <c r="A77" s="224"/>
      <c r="B77" s="89"/>
      <c r="C77" s="89"/>
      <c r="D77" s="89"/>
      <c r="AI77" s="169"/>
      <c r="AJ77" s="169"/>
      <c r="AK77" s="169"/>
      <c r="AL77" s="169"/>
      <c r="AM77" s="169"/>
      <c r="AN77" s="169"/>
      <c r="AO77" s="169"/>
      <c r="AP77" s="169"/>
      <c r="AQ77" s="169"/>
      <c r="AR77" s="169"/>
      <c r="AS77" s="169"/>
      <c r="AT77" s="169"/>
      <c r="AU77" s="169"/>
      <c r="AV77" s="169"/>
      <c r="AW77" s="169"/>
      <c r="AX77" s="169"/>
      <c r="AY77" s="169"/>
    </row>
    <row r="78" spans="1:1005" ht="15" x14ac:dyDescent="0.25">
      <c r="A78" s="224"/>
      <c r="B78" s="89"/>
      <c r="C78" s="89"/>
      <c r="D78" s="89"/>
      <c r="AI78" s="169"/>
      <c r="AJ78" s="169"/>
      <c r="AK78" s="169"/>
      <c r="AL78" s="169"/>
      <c r="AM78" s="169"/>
      <c r="AN78" s="169"/>
      <c r="AO78" s="169"/>
      <c r="AP78" s="169"/>
      <c r="AQ78" s="169"/>
      <c r="AR78" s="169"/>
      <c r="AS78" s="169"/>
      <c r="AT78" s="169"/>
      <c r="AU78" s="169"/>
      <c r="AV78" s="169"/>
      <c r="AW78" s="169"/>
      <c r="AX78" s="169"/>
      <c r="AY78" s="169"/>
    </row>
    <row r="79" spans="1:1005" ht="15" x14ac:dyDescent="0.25">
      <c r="A79" s="224"/>
      <c r="B79" s="89"/>
      <c r="C79" s="89"/>
      <c r="D79" s="89"/>
      <c r="AI79" s="169"/>
      <c r="AJ79" s="169"/>
      <c r="AK79" s="169"/>
      <c r="AL79" s="169"/>
      <c r="AM79" s="169"/>
      <c r="AN79" s="169"/>
      <c r="AO79" s="169"/>
      <c r="AP79" s="169"/>
      <c r="AQ79" s="169"/>
      <c r="AR79" s="169"/>
      <c r="AS79" s="169"/>
      <c r="AT79" s="169"/>
      <c r="AU79" s="169"/>
      <c r="AV79" s="169"/>
      <c r="AW79" s="169"/>
      <c r="AX79" s="169"/>
      <c r="AY79" s="169"/>
    </row>
    <row r="80" spans="1:1005" ht="15" x14ac:dyDescent="0.25">
      <c r="A80" s="224"/>
      <c r="B80" s="89"/>
      <c r="C80" s="89"/>
      <c r="D80" s="89"/>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6" tint="-0.249977111117893"/>
  </sheetPr>
  <dimension ref="A1:ALQ80"/>
  <sheetViews>
    <sheetView zoomScaleNormal="100" workbookViewId="0">
      <selection activeCell="D4" sqref="D4"/>
    </sheetView>
  </sheetViews>
  <sheetFormatPr defaultColWidth="18.7109375" defaultRowHeight="12.75" customHeight="1" x14ac:dyDescent="0.25"/>
  <cols>
    <col min="1" max="1" width="9.140625" style="216" customWidth="1"/>
    <col min="2" max="54" width="9.140625" style="111" customWidth="1"/>
    <col min="55" max="16384" width="18.7109375" style="111"/>
  </cols>
  <sheetData>
    <row r="1" spans="1:54" s="216" customFormat="1" ht="15" x14ac:dyDescent="0.25">
      <c r="A1" s="227"/>
      <c r="B1" s="332">
        <v>10.892799999999999</v>
      </c>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263"/>
      <c r="AJ1" s="263"/>
      <c r="AK1" s="263"/>
      <c r="AL1" s="263"/>
      <c r="AM1" s="263"/>
    </row>
    <row r="2" spans="1:54" s="216" customFormat="1" ht="15" x14ac:dyDescent="0.25">
      <c r="A2" s="227"/>
      <c r="B2" s="226" t="s">
        <v>53</v>
      </c>
      <c r="C2" s="226" t="s">
        <v>54</v>
      </c>
      <c r="D2" s="226" t="s">
        <v>55</v>
      </c>
      <c r="E2" s="226">
        <v>1981</v>
      </c>
      <c r="F2" s="226">
        <v>1982</v>
      </c>
      <c r="G2" s="226">
        <v>1983</v>
      </c>
      <c r="H2" s="226">
        <v>1984</v>
      </c>
      <c r="I2" s="226">
        <v>1985</v>
      </c>
      <c r="J2" s="226">
        <v>1986</v>
      </c>
      <c r="K2" s="226">
        <v>1987</v>
      </c>
      <c r="L2" s="226">
        <v>1988</v>
      </c>
      <c r="M2" s="226">
        <v>1989</v>
      </c>
      <c r="N2" s="226">
        <v>1990</v>
      </c>
      <c r="O2" s="226">
        <v>1991</v>
      </c>
      <c r="P2" s="226">
        <v>1992</v>
      </c>
      <c r="Q2" s="226">
        <v>1993</v>
      </c>
      <c r="R2" s="226">
        <v>1994</v>
      </c>
      <c r="S2" s="226">
        <v>1995</v>
      </c>
      <c r="T2" s="226">
        <v>1996</v>
      </c>
      <c r="U2" s="226">
        <v>1997</v>
      </c>
      <c r="V2" s="226">
        <v>1998</v>
      </c>
      <c r="W2" s="226">
        <v>1999</v>
      </c>
      <c r="X2" s="226">
        <v>2000</v>
      </c>
      <c r="Y2" s="226">
        <v>2001</v>
      </c>
      <c r="Z2" s="226">
        <v>2002</v>
      </c>
      <c r="AA2" s="226">
        <v>2003</v>
      </c>
      <c r="AB2" s="226">
        <v>2004</v>
      </c>
      <c r="AC2" s="226">
        <v>2005</v>
      </c>
      <c r="AD2" s="226">
        <v>2006</v>
      </c>
      <c r="AE2" s="226">
        <v>2007</v>
      </c>
      <c r="AF2" s="226">
        <v>2008</v>
      </c>
      <c r="AG2" s="226">
        <v>2009</v>
      </c>
      <c r="AH2" s="226">
        <v>2010</v>
      </c>
      <c r="AI2" s="263">
        <v>2011</v>
      </c>
      <c r="AJ2" s="263">
        <v>2012</v>
      </c>
      <c r="AK2" s="263">
        <v>2013</v>
      </c>
      <c r="AL2" s="263">
        <v>2014</v>
      </c>
      <c r="AM2" s="263">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29"/>
      <c r="B3" s="230" t="s">
        <v>71</v>
      </c>
      <c r="C3" s="230" t="s">
        <v>72</v>
      </c>
      <c r="D3" s="230" t="s">
        <v>73</v>
      </c>
      <c r="E3" s="230" t="s">
        <v>74</v>
      </c>
      <c r="F3" s="230" t="s">
        <v>75</v>
      </c>
      <c r="G3" s="230" t="s">
        <v>76</v>
      </c>
      <c r="H3" s="230" t="s">
        <v>77</v>
      </c>
      <c r="I3" s="230" t="s">
        <v>78</v>
      </c>
      <c r="J3" s="230" t="s">
        <v>79</v>
      </c>
      <c r="K3" s="230" t="s">
        <v>80</v>
      </c>
      <c r="L3" s="230" t="s">
        <v>81</v>
      </c>
      <c r="M3" s="230" t="s">
        <v>82</v>
      </c>
      <c r="N3" s="230" t="s">
        <v>83</v>
      </c>
      <c r="O3" s="230" t="s">
        <v>84</v>
      </c>
      <c r="P3" s="230" t="s">
        <v>85</v>
      </c>
      <c r="Q3" s="230" t="s">
        <v>86</v>
      </c>
      <c r="R3" s="230" t="s">
        <v>87</v>
      </c>
      <c r="S3" s="230" t="s">
        <v>88</v>
      </c>
      <c r="T3" s="230" t="s">
        <v>89</v>
      </c>
      <c r="U3" s="230" t="s">
        <v>90</v>
      </c>
      <c r="V3" s="230" t="s">
        <v>91</v>
      </c>
      <c r="W3" s="230" t="s">
        <v>92</v>
      </c>
      <c r="X3" s="230" t="s">
        <v>93</v>
      </c>
      <c r="Y3" s="230" t="s">
        <v>94</v>
      </c>
      <c r="Z3" s="230" t="s">
        <v>95</v>
      </c>
      <c r="AA3" s="230" t="s">
        <v>96</v>
      </c>
      <c r="AB3" s="230" t="s">
        <v>97</v>
      </c>
      <c r="AC3" s="230" t="s">
        <v>98</v>
      </c>
      <c r="AD3" s="230" t="s">
        <v>99</v>
      </c>
      <c r="AE3" s="230" t="s">
        <v>100</v>
      </c>
      <c r="AF3" s="230" t="s">
        <v>101</v>
      </c>
      <c r="AG3" s="230" t="s">
        <v>102</v>
      </c>
      <c r="AH3" s="230" t="s">
        <v>103</v>
      </c>
      <c r="AI3" s="230" t="s">
        <v>163</v>
      </c>
      <c r="AJ3" s="230" t="s">
        <v>168</v>
      </c>
      <c r="AK3" s="230" t="s">
        <v>169</v>
      </c>
      <c r="AL3" s="230" t="s">
        <v>170</v>
      </c>
      <c r="AM3" s="230"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228">
        <v>43435</v>
      </c>
      <c r="B4" s="115"/>
      <c r="C4" s="115"/>
      <c r="D4" s="116">
        <v>7</v>
      </c>
      <c r="E4" s="11">
        <v>7.1050000000000004</v>
      </c>
      <c r="F4" s="11">
        <v>7</v>
      </c>
      <c r="G4" s="11">
        <v>7</v>
      </c>
      <c r="H4" s="11">
        <v>7.0060000000000002</v>
      </c>
      <c r="I4" s="11">
        <v>7.1219999999999999</v>
      </c>
      <c r="J4" s="11">
        <v>7</v>
      </c>
      <c r="K4" s="11">
        <v>7</v>
      </c>
      <c r="L4" s="11">
        <v>7</v>
      </c>
      <c r="M4" s="11">
        <v>7</v>
      </c>
      <c r="N4" s="11">
        <v>7</v>
      </c>
      <c r="O4" s="11">
        <v>7</v>
      </c>
      <c r="P4" s="11">
        <v>7</v>
      </c>
      <c r="Q4" s="11">
        <v>7</v>
      </c>
      <c r="R4" s="11">
        <v>7</v>
      </c>
      <c r="S4" s="11">
        <v>7</v>
      </c>
      <c r="T4" s="11">
        <v>7</v>
      </c>
      <c r="U4" s="11">
        <v>7</v>
      </c>
      <c r="V4" s="11">
        <v>7</v>
      </c>
      <c r="W4" s="11">
        <v>7</v>
      </c>
      <c r="X4" s="11">
        <v>7</v>
      </c>
      <c r="Y4" s="11">
        <v>7</v>
      </c>
      <c r="Z4" s="11">
        <v>7</v>
      </c>
      <c r="AA4" s="11">
        <v>7</v>
      </c>
      <c r="AB4" s="11">
        <v>7</v>
      </c>
      <c r="AC4" s="11">
        <v>7</v>
      </c>
      <c r="AD4" s="11">
        <v>7</v>
      </c>
      <c r="AE4" s="11">
        <v>7</v>
      </c>
      <c r="AF4" s="11">
        <v>7</v>
      </c>
      <c r="AG4" s="11">
        <v>7</v>
      </c>
      <c r="AH4" s="11">
        <v>7</v>
      </c>
      <c r="AI4" s="173">
        <v>7.3970000000000002</v>
      </c>
      <c r="AJ4" s="173">
        <v>7</v>
      </c>
      <c r="AK4" s="173">
        <v>7</v>
      </c>
      <c r="AL4" s="173">
        <v>7</v>
      </c>
      <c r="AM4" s="173">
        <v>7</v>
      </c>
      <c r="AN4" s="173"/>
      <c r="AO4" s="173"/>
      <c r="AP4" s="173"/>
      <c r="AQ4" s="173"/>
      <c r="AR4" s="173"/>
      <c r="AS4" s="173"/>
      <c r="AT4" s="173"/>
      <c r="AU4" s="173"/>
      <c r="AV4" s="173"/>
      <c r="AW4" s="173"/>
      <c r="AX4" s="173"/>
      <c r="AY4" s="173"/>
    </row>
    <row r="5" spans="1:54" ht="15" x14ac:dyDescent="0.25">
      <c r="A5" s="228">
        <v>43466</v>
      </c>
      <c r="B5" s="115"/>
      <c r="C5" s="115"/>
      <c r="D5" s="116">
        <v>7</v>
      </c>
      <c r="E5" s="11">
        <v>7.5410000000000004</v>
      </c>
      <c r="F5" s="11">
        <v>7</v>
      </c>
      <c r="G5" s="11">
        <v>7</v>
      </c>
      <c r="H5" s="11">
        <v>7.0510000000000002</v>
      </c>
      <c r="I5" s="11">
        <v>7.9770000000000003</v>
      </c>
      <c r="J5" s="11">
        <v>7.069</v>
      </c>
      <c r="K5" s="11">
        <v>7</v>
      </c>
      <c r="L5" s="11">
        <v>7</v>
      </c>
      <c r="M5" s="11">
        <v>7</v>
      </c>
      <c r="N5" s="11">
        <v>7</v>
      </c>
      <c r="O5" s="11">
        <v>7</v>
      </c>
      <c r="P5" s="11">
        <v>7</v>
      </c>
      <c r="Q5" s="11">
        <v>7</v>
      </c>
      <c r="R5" s="11">
        <v>7</v>
      </c>
      <c r="S5" s="11">
        <v>7</v>
      </c>
      <c r="T5" s="11">
        <v>7</v>
      </c>
      <c r="U5" s="11">
        <v>7.1619999999999999</v>
      </c>
      <c r="V5" s="11">
        <v>7</v>
      </c>
      <c r="W5" s="11">
        <v>7.0209999999999999</v>
      </c>
      <c r="X5" s="11">
        <v>7.0359999999999996</v>
      </c>
      <c r="Y5" s="11">
        <v>7</v>
      </c>
      <c r="Z5" s="11">
        <v>7</v>
      </c>
      <c r="AA5" s="11">
        <v>7.1890000000000001</v>
      </c>
      <c r="AB5" s="11">
        <v>7</v>
      </c>
      <c r="AC5" s="11">
        <v>8.4830000000000005</v>
      </c>
      <c r="AD5" s="11">
        <v>7.0129999999999999</v>
      </c>
      <c r="AE5" s="11">
        <v>7</v>
      </c>
      <c r="AF5" s="11">
        <v>7.0339999999999998</v>
      </c>
      <c r="AG5" s="11">
        <v>7</v>
      </c>
      <c r="AH5" s="11">
        <v>7</v>
      </c>
      <c r="AI5" s="173">
        <v>7.6740000000000004</v>
      </c>
      <c r="AJ5" s="173">
        <v>7.0140000000000002</v>
      </c>
      <c r="AK5" s="173">
        <v>7</v>
      </c>
      <c r="AL5" s="173">
        <v>7</v>
      </c>
      <c r="AM5" s="173">
        <v>7.16</v>
      </c>
      <c r="AN5" s="173"/>
      <c r="AO5" s="173"/>
      <c r="AP5" s="173"/>
      <c r="AQ5" s="173"/>
      <c r="AR5" s="173"/>
      <c r="AS5" s="173"/>
      <c r="AT5" s="173"/>
      <c r="AU5" s="173"/>
      <c r="AV5" s="173"/>
      <c r="AW5" s="173"/>
      <c r="AX5" s="173"/>
      <c r="AY5" s="173"/>
    </row>
    <row r="6" spans="1:54" ht="15" x14ac:dyDescent="0.25">
      <c r="A6" s="228">
        <v>43497</v>
      </c>
      <c r="B6" s="115"/>
      <c r="C6" s="115"/>
      <c r="D6" s="116">
        <v>6</v>
      </c>
      <c r="E6" s="11">
        <v>6.6059999999999999</v>
      </c>
      <c r="F6" s="11">
        <v>5.7880000000000003</v>
      </c>
      <c r="G6" s="11">
        <v>5.7990000000000004</v>
      </c>
      <c r="H6" s="11">
        <v>5.8049999999999997</v>
      </c>
      <c r="I6" s="11">
        <v>6.2629999999999999</v>
      </c>
      <c r="J6" s="11">
        <v>7.2060000000000004</v>
      </c>
      <c r="K6" s="11">
        <v>6.5960000000000001</v>
      </c>
      <c r="L6" s="11">
        <v>5.7880000000000003</v>
      </c>
      <c r="M6" s="11">
        <v>5.7930000000000001</v>
      </c>
      <c r="N6" s="11">
        <v>5.8079999999999998</v>
      </c>
      <c r="O6" s="11">
        <v>6</v>
      </c>
      <c r="P6" s="11">
        <v>5.7880000000000003</v>
      </c>
      <c r="Q6" s="11">
        <v>5.7880000000000003</v>
      </c>
      <c r="R6" s="11">
        <v>5.7880000000000003</v>
      </c>
      <c r="S6" s="11">
        <v>7.9669999999999996</v>
      </c>
      <c r="T6" s="11">
        <v>8.5579999999999998</v>
      </c>
      <c r="U6" s="11">
        <v>5.883</v>
      </c>
      <c r="V6" s="11">
        <v>5.7880000000000003</v>
      </c>
      <c r="W6" s="11">
        <v>6.7050000000000001</v>
      </c>
      <c r="X6" s="11">
        <v>6.8609999999999998</v>
      </c>
      <c r="Y6" s="11">
        <v>5.7880000000000003</v>
      </c>
      <c r="Z6" s="11">
        <v>5.7969999999999997</v>
      </c>
      <c r="AA6" s="11">
        <v>6.75</v>
      </c>
      <c r="AB6" s="11">
        <v>5.7880000000000003</v>
      </c>
      <c r="AC6" s="11">
        <v>7.8029999999999999</v>
      </c>
      <c r="AD6" s="11">
        <v>6.1440000000000001</v>
      </c>
      <c r="AE6" s="11">
        <v>6.7190000000000003</v>
      </c>
      <c r="AF6" s="11">
        <v>5.8010000000000002</v>
      </c>
      <c r="AG6" s="11">
        <v>6.3559999999999999</v>
      </c>
      <c r="AH6" s="11">
        <v>5.7880000000000003</v>
      </c>
      <c r="AI6" s="173">
        <v>6.2130000000000001</v>
      </c>
      <c r="AJ6" s="173">
        <v>6.1070000000000002</v>
      </c>
      <c r="AK6" s="173">
        <v>5.7880000000000003</v>
      </c>
      <c r="AL6" s="173">
        <v>6.7359999999999998</v>
      </c>
      <c r="AM6" s="173">
        <v>9.4550000000000001</v>
      </c>
      <c r="AN6" s="173"/>
      <c r="AO6" s="173"/>
      <c r="AP6" s="173"/>
      <c r="AQ6" s="173"/>
      <c r="AR6" s="173"/>
      <c r="AS6" s="173"/>
      <c r="AT6" s="173"/>
      <c r="AU6" s="173"/>
      <c r="AV6" s="173"/>
      <c r="AW6" s="173"/>
      <c r="AX6" s="173"/>
      <c r="AY6" s="173"/>
    </row>
    <row r="7" spans="1:54" ht="15" x14ac:dyDescent="0.25">
      <c r="A7" s="228">
        <v>43525</v>
      </c>
      <c r="B7" s="115"/>
      <c r="C7" s="115"/>
      <c r="D7" s="116">
        <v>11</v>
      </c>
      <c r="E7" s="11">
        <v>8.8460000000000001</v>
      </c>
      <c r="F7" s="11">
        <v>7.5590000000000002</v>
      </c>
      <c r="G7" s="11">
        <v>8.6590000000000007</v>
      </c>
      <c r="H7" s="11">
        <v>8.2889999999999997</v>
      </c>
      <c r="I7" s="11">
        <v>11.331</v>
      </c>
      <c r="J7" s="11">
        <v>14.509</v>
      </c>
      <c r="K7" s="11">
        <v>9.5709999999999997</v>
      </c>
      <c r="L7" s="11">
        <v>9.1869999999999994</v>
      </c>
      <c r="M7" s="11">
        <v>15.49</v>
      </c>
      <c r="N7" s="11">
        <v>11.689</v>
      </c>
      <c r="O7" s="11">
        <v>7.5149999999999997</v>
      </c>
      <c r="P7" s="11">
        <v>10.878</v>
      </c>
      <c r="Q7" s="11">
        <v>11.861000000000001</v>
      </c>
      <c r="R7" s="11">
        <v>12.638</v>
      </c>
      <c r="S7" s="11">
        <v>18.282</v>
      </c>
      <c r="T7" s="11">
        <v>12.398999999999999</v>
      </c>
      <c r="U7" s="11">
        <v>15.71</v>
      </c>
      <c r="V7" s="11">
        <v>10.042</v>
      </c>
      <c r="W7" s="11">
        <v>11</v>
      </c>
      <c r="X7" s="11">
        <v>10.404999999999999</v>
      </c>
      <c r="Y7" s="11">
        <v>9.9480000000000004</v>
      </c>
      <c r="Z7" s="11">
        <v>7.8659999999999997</v>
      </c>
      <c r="AA7" s="11">
        <v>11.455</v>
      </c>
      <c r="AB7" s="11">
        <v>17.356999999999999</v>
      </c>
      <c r="AC7" s="11">
        <v>12.504</v>
      </c>
      <c r="AD7" s="11">
        <v>9.6709999999999994</v>
      </c>
      <c r="AE7" s="11">
        <v>16.184999999999999</v>
      </c>
      <c r="AF7" s="11">
        <v>8.43</v>
      </c>
      <c r="AG7" s="11">
        <v>15.148999999999999</v>
      </c>
      <c r="AH7" s="11">
        <v>6.234</v>
      </c>
      <c r="AI7" s="173">
        <v>11.891</v>
      </c>
      <c r="AJ7" s="173">
        <v>14.41</v>
      </c>
      <c r="AK7" s="173">
        <v>9.6989999999999998</v>
      </c>
      <c r="AL7" s="173">
        <v>10.367000000000001</v>
      </c>
      <c r="AM7" s="173">
        <v>15.478999999999999</v>
      </c>
      <c r="AN7" s="173"/>
      <c r="AO7" s="173"/>
      <c r="AP7" s="173"/>
      <c r="AQ7" s="173"/>
      <c r="AR7" s="173"/>
      <c r="AS7" s="173"/>
      <c r="AT7" s="173"/>
      <c r="AU7" s="173"/>
      <c r="AV7" s="173"/>
      <c r="AW7" s="173"/>
      <c r="AX7" s="173"/>
      <c r="AY7" s="173"/>
    </row>
    <row r="8" spans="1:54" ht="15" x14ac:dyDescent="0.25">
      <c r="A8" s="228">
        <v>43556</v>
      </c>
      <c r="B8" s="115"/>
      <c r="C8" s="115"/>
      <c r="D8" s="116">
        <v>28</v>
      </c>
      <c r="E8" s="11">
        <v>21.247</v>
      </c>
      <c r="F8" s="11">
        <v>17.239000000000001</v>
      </c>
      <c r="G8" s="11">
        <v>13.935</v>
      </c>
      <c r="H8" s="11">
        <v>20.166</v>
      </c>
      <c r="I8" s="11">
        <v>47.948</v>
      </c>
      <c r="J8" s="11">
        <v>29.783999999999999</v>
      </c>
      <c r="K8" s="11">
        <v>32.106999999999999</v>
      </c>
      <c r="L8" s="11">
        <v>20.056000000000001</v>
      </c>
      <c r="M8" s="11">
        <v>45.725999999999999</v>
      </c>
      <c r="N8" s="11">
        <v>30.716000000000001</v>
      </c>
      <c r="O8" s="11">
        <v>17.760000000000002</v>
      </c>
      <c r="P8" s="11">
        <v>32.837000000000003</v>
      </c>
      <c r="Q8" s="11">
        <v>53.277000000000001</v>
      </c>
      <c r="R8" s="11">
        <v>29.677</v>
      </c>
      <c r="S8" s="11">
        <v>27.978000000000002</v>
      </c>
      <c r="T8" s="11">
        <v>23.471</v>
      </c>
      <c r="U8" s="11">
        <v>32.033000000000001</v>
      </c>
      <c r="V8" s="11">
        <v>18.526</v>
      </c>
      <c r="W8" s="11">
        <v>15.02</v>
      </c>
      <c r="X8" s="11">
        <v>35.755000000000003</v>
      </c>
      <c r="Y8" s="11">
        <v>34.527000000000001</v>
      </c>
      <c r="Z8" s="11">
        <v>14.722</v>
      </c>
      <c r="AA8" s="11">
        <v>18.753</v>
      </c>
      <c r="AB8" s="11">
        <v>54.332999999999998</v>
      </c>
      <c r="AC8" s="11">
        <v>45.188000000000002</v>
      </c>
      <c r="AD8" s="11">
        <v>31.285</v>
      </c>
      <c r="AE8" s="11">
        <v>28</v>
      </c>
      <c r="AF8" s="11">
        <v>37.314999999999998</v>
      </c>
      <c r="AG8" s="11">
        <v>26.78</v>
      </c>
      <c r="AH8" s="11">
        <v>29.620999999999999</v>
      </c>
      <c r="AI8" s="173">
        <v>24.709</v>
      </c>
      <c r="AJ8" s="173">
        <v>31.806000000000001</v>
      </c>
      <c r="AK8" s="173">
        <v>26.431999999999999</v>
      </c>
      <c r="AL8" s="173">
        <v>18.72</v>
      </c>
      <c r="AM8" s="173">
        <v>13.972</v>
      </c>
      <c r="AN8" s="173"/>
      <c r="AO8" s="173"/>
      <c r="AP8" s="173"/>
      <c r="AQ8" s="173"/>
      <c r="AR8" s="173"/>
      <c r="AS8" s="173"/>
      <c r="AT8" s="173"/>
      <c r="AU8" s="173"/>
      <c r="AV8" s="173"/>
      <c r="AW8" s="173"/>
      <c r="AX8" s="173"/>
      <c r="AY8" s="173"/>
    </row>
    <row r="9" spans="1:54" ht="15" x14ac:dyDescent="0.25">
      <c r="A9" s="228">
        <v>43586</v>
      </c>
      <c r="B9" s="115"/>
      <c r="C9" s="115"/>
      <c r="D9" s="116">
        <v>88</v>
      </c>
      <c r="E9" s="11">
        <v>56.591999999999999</v>
      </c>
      <c r="F9" s="11">
        <v>89.113</v>
      </c>
      <c r="G9" s="11">
        <v>64.875</v>
      </c>
      <c r="H9" s="11">
        <v>135.74100000000001</v>
      </c>
      <c r="I9" s="11">
        <v>145.22900000000001</v>
      </c>
      <c r="J9" s="11">
        <v>86.45</v>
      </c>
      <c r="K9" s="11">
        <v>88</v>
      </c>
      <c r="L9" s="11">
        <v>48.902999999999999</v>
      </c>
      <c r="M9" s="11">
        <v>77.209000000000003</v>
      </c>
      <c r="N9" s="11">
        <v>73.47</v>
      </c>
      <c r="O9" s="11">
        <v>49.49</v>
      </c>
      <c r="P9" s="11">
        <v>81.073999999999998</v>
      </c>
      <c r="Q9" s="11">
        <v>182.65899999999999</v>
      </c>
      <c r="R9" s="11">
        <v>101.89100000000001</v>
      </c>
      <c r="S9" s="11">
        <v>93.864999999999995</v>
      </c>
      <c r="T9" s="11">
        <v>110.997</v>
      </c>
      <c r="U9" s="11">
        <v>125.98</v>
      </c>
      <c r="V9" s="11">
        <v>69.322000000000003</v>
      </c>
      <c r="W9" s="11">
        <v>81.991</v>
      </c>
      <c r="X9" s="11">
        <v>106.929</v>
      </c>
      <c r="Y9" s="11">
        <v>142.47200000000001</v>
      </c>
      <c r="Z9" s="11">
        <v>33.991999999999997</v>
      </c>
      <c r="AA9" s="11">
        <v>57.616999999999997</v>
      </c>
      <c r="AB9" s="11">
        <v>110.47499999999999</v>
      </c>
      <c r="AC9" s="11">
        <v>144.56800000000001</v>
      </c>
      <c r="AD9" s="11">
        <v>88.742999999999995</v>
      </c>
      <c r="AE9" s="11">
        <v>90.421000000000006</v>
      </c>
      <c r="AF9" s="11">
        <v>140.54900000000001</v>
      </c>
      <c r="AG9" s="11">
        <v>156.565</v>
      </c>
      <c r="AH9" s="11">
        <v>73.772000000000006</v>
      </c>
      <c r="AI9" s="173">
        <v>93.126000000000005</v>
      </c>
      <c r="AJ9" s="173">
        <v>67.188000000000002</v>
      </c>
      <c r="AK9" s="173">
        <v>63.429000000000002</v>
      </c>
      <c r="AL9" s="173">
        <v>66.540999999999997</v>
      </c>
      <c r="AM9" s="173">
        <v>54.237000000000002</v>
      </c>
      <c r="AN9" s="173"/>
      <c r="AO9" s="173"/>
      <c r="AP9" s="173"/>
      <c r="AQ9" s="173"/>
      <c r="AR9" s="173"/>
      <c r="AS9" s="173"/>
      <c r="AT9" s="173"/>
      <c r="AU9" s="173"/>
      <c r="AV9" s="173"/>
      <c r="AW9" s="173"/>
      <c r="AX9" s="173"/>
      <c r="AY9" s="173"/>
    </row>
    <row r="10" spans="1:54" ht="15" x14ac:dyDescent="0.25">
      <c r="A10" s="228">
        <v>43617</v>
      </c>
      <c r="B10" s="115"/>
      <c r="C10" s="115"/>
      <c r="D10" s="116">
        <v>105</v>
      </c>
      <c r="E10" s="11">
        <v>85.256</v>
      </c>
      <c r="F10" s="11">
        <v>155.88300000000001</v>
      </c>
      <c r="G10" s="11">
        <v>157.16800000000001</v>
      </c>
      <c r="H10" s="11">
        <v>175.40899999999999</v>
      </c>
      <c r="I10" s="11">
        <v>181.791</v>
      </c>
      <c r="J10" s="11">
        <v>114.601</v>
      </c>
      <c r="K10" s="11">
        <v>96.447000000000003</v>
      </c>
      <c r="L10" s="11">
        <v>99.688999999999993</v>
      </c>
      <c r="M10" s="11">
        <v>65.328999999999994</v>
      </c>
      <c r="N10" s="11">
        <v>108.866</v>
      </c>
      <c r="O10" s="11">
        <v>110.179</v>
      </c>
      <c r="P10" s="11">
        <v>73.134</v>
      </c>
      <c r="Q10" s="11">
        <v>188.16200000000001</v>
      </c>
      <c r="R10" s="11">
        <v>94.504000000000005</v>
      </c>
      <c r="S10" s="11">
        <v>169.42</v>
      </c>
      <c r="T10" s="11">
        <v>89.016999999999996</v>
      </c>
      <c r="U10" s="11">
        <v>159.178</v>
      </c>
      <c r="V10" s="11">
        <v>79.537999999999997</v>
      </c>
      <c r="W10" s="11">
        <v>133.21299999999999</v>
      </c>
      <c r="X10" s="11">
        <v>79.631</v>
      </c>
      <c r="Y10" s="11">
        <v>84.748999999999995</v>
      </c>
      <c r="Z10" s="11">
        <v>24.841999999999999</v>
      </c>
      <c r="AA10" s="11">
        <v>59.552999999999997</v>
      </c>
      <c r="AB10" s="11">
        <v>72.641000000000005</v>
      </c>
      <c r="AC10" s="11">
        <v>131.56299999999999</v>
      </c>
      <c r="AD10" s="11">
        <v>72.921999999999997</v>
      </c>
      <c r="AE10" s="11">
        <v>88.108000000000004</v>
      </c>
      <c r="AF10" s="11">
        <v>221.55199999999999</v>
      </c>
      <c r="AG10" s="11">
        <v>118.529</v>
      </c>
      <c r="AH10" s="11">
        <v>116.276</v>
      </c>
      <c r="AI10" s="173">
        <v>191.42</v>
      </c>
      <c r="AJ10" s="173">
        <v>37.380000000000003</v>
      </c>
      <c r="AK10" s="173">
        <v>61.335999999999999</v>
      </c>
      <c r="AL10" s="173">
        <v>105</v>
      </c>
      <c r="AM10" s="173">
        <v>164.08199999999999</v>
      </c>
      <c r="AN10" s="173"/>
      <c r="AO10" s="173"/>
      <c r="AP10" s="173"/>
      <c r="AQ10" s="173"/>
      <c r="AR10" s="173"/>
      <c r="AS10" s="173"/>
      <c r="AT10" s="173"/>
      <c r="AU10" s="173"/>
      <c r="AV10" s="173"/>
      <c r="AW10" s="173"/>
      <c r="AX10" s="173"/>
      <c r="AY10" s="173"/>
    </row>
    <row r="11" spans="1:54" ht="15" x14ac:dyDescent="0.25">
      <c r="A11" s="228">
        <v>43647</v>
      </c>
      <c r="B11" s="115"/>
      <c r="C11" s="115"/>
      <c r="D11" s="116">
        <v>44</v>
      </c>
      <c r="E11" s="11">
        <v>44.8</v>
      </c>
      <c r="F11" s="11">
        <v>99.340999999999994</v>
      </c>
      <c r="G11" s="11">
        <v>106.30200000000001</v>
      </c>
      <c r="H11" s="11">
        <v>86.611999999999995</v>
      </c>
      <c r="I11" s="11">
        <v>67.572000000000003</v>
      </c>
      <c r="J11" s="11">
        <v>78.543000000000006</v>
      </c>
      <c r="K11" s="11">
        <v>42.244999999999997</v>
      </c>
      <c r="L11" s="11">
        <v>38.847000000000001</v>
      </c>
      <c r="M11" s="11">
        <v>29.007999999999999</v>
      </c>
      <c r="N11" s="11">
        <v>55.274000000000001</v>
      </c>
      <c r="O11" s="11">
        <v>65.427999999999997</v>
      </c>
      <c r="P11" s="11">
        <v>33.039000000000001</v>
      </c>
      <c r="Q11" s="11">
        <v>73.298000000000002</v>
      </c>
      <c r="R11" s="11">
        <v>29.509</v>
      </c>
      <c r="S11" s="11">
        <v>129.976</v>
      </c>
      <c r="T11" s="11">
        <v>35.781999999999996</v>
      </c>
      <c r="U11" s="11">
        <v>48.676000000000002</v>
      </c>
      <c r="V11" s="11">
        <v>44</v>
      </c>
      <c r="W11" s="11">
        <v>93.412999999999997</v>
      </c>
      <c r="X11" s="11">
        <v>24.035</v>
      </c>
      <c r="Y11" s="11">
        <v>29.19</v>
      </c>
      <c r="Z11" s="11">
        <v>9.7989999999999995</v>
      </c>
      <c r="AA11" s="11">
        <v>19.687999999999999</v>
      </c>
      <c r="AB11" s="11">
        <v>29.164000000000001</v>
      </c>
      <c r="AC11" s="11">
        <v>53.548999999999999</v>
      </c>
      <c r="AD11" s="11">
        <v>32.973999999999997</v>
      </c>
      <c r="AE11" s="11">
        <v>37.154000000000003</v>
      </c>
      <c r="AF11" s="11">
        <v>73.686999999999998</v>
      </c>
      <c r="AG11" s="11">
        <v>45.593000000000004</v>
      </c>
      <c r="AH11" s="11">
        <v>41.009</v>
      </c>
      <c r="AI11" s="173">
        <v>89.012</v>
      </c>
      <c r="AJ11" s="173">
        <v>14.986000000000001</v>
      </c>
      <c r="AK11" s="173">
        <v>25.03</v>
      </c>
      <c r="AL11" s="173">
        <v>32.618000000000002</v>
      </c>
      <c r="AM11" s="173">
        <v>61.685000000000002</v>
      </c>
      <c r="AN11" s="173"/>
      <c r="AO11" s="173"/>
      <c r="AP11" s="173"/>
      <c r="AQ11" s="173"/>
      <c r="AR11" s="173"/>
      <c r="AS11" s="173"/>
      <c r="AT11" s="173"/>
      <c r="AU11" s="173"/>
      <c r="AV11" s="173"/>
      <c r="AW11" s="173"/>
      <c r="AX11" s="173"/>
      <c r="AY11" s="173"/>
    </row>
    <row r="12" spans="1:54" ht="15" x14ac:dyDescent="0.25">
      <c r="A12" s="228">
        <v>43678</v>
      </c>
      <c r="B12" s="115"/>
      <c r="C12" s="115"/>
      <c r="D12" s="116">
        <v>24</v>
      </c>
      <c r="E12" s="11">
        <v>21.199000000000002</v>
      </c>
      <c r="F12" s="11">
        <v>66.983000000000004</v>
      </c>
      <c r="G12" s="11">
        <v>33.067</v>
      </c>
      <c r="H12" s="11">
        <v>52.795000000000002</v>
      </c>
      <c r="I12" s="11">
        <v>27.98</v>
      </c>
      <c r="J12" s="11">
        <v>28.311</v>
      </c>
      <c r="K12" s="11">
        <v>28.542000000000002</v>
      </c>
      <c r="L12" s="11">
        <v>23.846</v>
      </c>
      <c r="M12" s="11">
        <v>21.817</v>
      </c>
      <c r="N12" s="11">
        <v>29.398</v>
      </c>
      <c r="O12" s="11">
        <v>21.36</v>
      </c>
      <c r="P12" s="11">
        <v>23.015999999999998</v>
      </c>
      <c r="Q12" s="11">
        <v>35.139000000000003</v>
      </c>
      <c r="R12" s="11">
        <v>14.422000000000001</v>
      </c>
      <c r="S12" s="11">
        <v>41.579000000000001</v>
      </c>
      <c r="T12" s="11">
        <v>16.401</v>
      </c>
      <c r="U12" s="11">
        <v>46.945999999999998</v>
      </c>
      <c r="V12" s="11">
        <v>17.736999999999998</v>
      </c>
      <c r="W12" s="11">
        <v>71.435000000000002</v>
      </c>
      <c r="X12" s="11">
        <v>16.873999999999999</v>
      </c>
      <c r="Y12" s="11">
        <v>26.178999999999998</v>
      </c>
      <c r="Z12" s="11">
        <v>6.2380000000000004</v>
      </c>
      <c r="AA12" s="11">
        <v>13.375999999999999</v>
      </c>
      <c r="AB12" s="11">
        <v>16.140999999999998</v>
      </c>
      <c r="AC12" s="11">
        <v>29.056999999999999</v>
      </c>
      <c r="AD12" s="11">
        <v>22.902000000000001</v>
      </c>
      <c r="AE12" s="11">
        <v>29.419</v>
      </c>
      <c r="AF12" s="11">
        <v>29.626000000000001</v>
      </c>
      <c r="AG12" s="11">
        <v>18.803999999999998</v>
      </c>
      <c r="AH12" s="11">
        <v>28.521999999999998</v>
      </c>
      <c r="AI12" s="173">
        <v>27.099</v>
      </c>
      <c r="AJ12" s="173">
        <v>10.077999999999999</v>
      </c>
      <c r="AK12" s="173">
        <v>24</v>
      </c>
      <c r="AL12" s="173">
        <v>18.457999999999998</v>
      </c>
      <c r="AM12" s="173">
        <v>23.052</v>
      </c>
      <c r="AN12" s="173"/>
      <c r="AO12" s="173"/>
      <c r="AP12" s="173"/>
      <c r="AQ12" s="173"/>
      <c r="AR12" s="173"/>
      <c r="AS12" s="173"/>
      <c r="AT12" s="173"/>
      <c r="AU12" s="173"/>
      <c r="AV12" s="173"/>
      <c r="AW12" s="173"/>
      <c r="AX12" s="173"/>
      <c r="AY12" s="173"/>
    </row>
    <row r="13" spans="1:54" ht="15" x14ac:dyDescent="0.25">
      <c r="A13" s="228">
        <v>43709</v>
      </c>
      <c r="B13" s="115"/>
      <c r="C13" s="115"/>
      <c r="D13" s="116">
        <v>20</v>
      </c>
      <c r="E13" s="11">
        <v>12.423999999999999</v>
      </c>
      <c r="F13" s="11">
        <v>65.408000000000001</v>
      </c>
      <c r="G13" s="11">
        <v>18.170000000000002</v>
      </c>
      <c r="H13" s="11">
        <v>31.867999999999999</v>
      </c>
      <c r="I13" s="11">
        <v>39.579000000000001</v>
      </c>
      <c r="J13" s="11">
        <v>37.076000000000001</v>
      </c>
      <c r="K13" s="11">
        <v>20</v>
      </c>
      <c r="L13" s="11">
        <v>19.222000000000001</v>
      </c>
      <c r="M13" s="11">
        <v>14.377000000000001</v>
      </c>
      <c r="N13" s="11">
        <v>19.710999999999999</v>
      </c>
      <c r="O13" s="11">
        <v>35.441000000000003</v>
      </c>
      <c r="P13" s="11">
        <v>17.286999999999999</v>
      </c>
      <c r="Q13" s="11">
        <v>35.201999999999998</v>
      </c>
      <c r="R13" s="11">
        <v>23.280999999999999</v>
      </c>
      <c r="S13" s="11">
        <v>25.303999999999998</v>
      </c>
      <c r="T13" s="11">
        <v>15.571</v>
      </c>
      <c r="U13" s="11">
        <v>48.612000000000002</v>
      </c>
      <c r="V13" s="11">
        <v>15.154</v>
      </c>
      <c r="W13" s="11">
        <v>50.423000000000002</v>
      </c>
      <c r="X13" s="11">
        <v>16.763999999999999</v>
      </c>
      <c r="Y13" s="11">
        <v>14.656000000000001</v>
      </c>
      <c r="Z13" s="11">
        <v>16.407</v>
      </c>
      <c r="AA13" s="11">
        <v>22.818999999999999</v>
      </c>
      <c r="AB13" s="11">
        <v>26.120999999999999</v>
      </c>
      <c r="AC13" s="11">
        <v>17.747</v>
      </c>
      <c r="AD13" s="11">
        <v>20.077000000000002</v>
      </c>
      <c r="AE13" s="11">
        <v>30.672999999999998</v>
      </c>
      <c r="AF13" s="11">
        <v>33.25</v>
      </c>
      <c r="AG13" s="11">
        <v>14.521000000000001</v>
      </c>
      <c r="AH13" s="11">
        <v>15.601000000000001</v>
      </c>
      <c r="AI13" s="173">
        <v>19.803999999999998</v>
      </c>
      <c r="AJ13" s="173">
        <v>8.2010000000000005</v>
      </c>
      <c r="AK13" s="173">
        <v>39.567999999999998</v>
      </c>
      <c r="AL13" s="173">
        <v>25.59</v>
      </c>
      <c r="AM13" s="173">
        <v>15.725</v>
      </c>
      <c r="AN13" s="173"/>
      <c r="AO13" s="173"/>
      <c r="AP13" s="173"/>
      <c r="AQ13" s="173"/>
      <c r="AR13" s="173"/>
      <c r="AS13" s="173"/>
      <c r="AT13" s="173"/>
      <c r="AU13" s="173"/>
      <c r="AV13" s="173"/>
      <c r="AW13" s="173"/>
      <c r="AX13" s="173"/>
      <c r="AY13" s="173"/>
    </row>
    <row r="14" spans="1:54" ht="15" x14ac:dyDescent="0.25">
      <c r="A14" s="228">
        <v>43739</v>
      </c>
      <c r="B14" s="115"/>
      <c r="C14" s="115"/>
      <c r="D14" s="116">
        <v>20.94</v>
      </c>
      <c r="E14" s="11">
        <v>21.765999999999998</v>
      </c>
      <c r="F14" s="11">
        <v>33.549999999999997</v>
      </c>
      <c r="G14" s="11">
        <v>20.963999999999999</v>
      </c>
      <c r="H14" s="11">
        <v>25.713000000000001</v>
      </c>
      <c r="I14" s="11">
        <v>41.963000000000001</v>
      </c>
      <c r="J14" s="11">
        <v>36.677999999999997</v>
      </c>
      <c r="K14" s="11">
        <v>13.212999999999999</v>
      </c>
      <c r="L14" s="11">
        <v>18.253</v>
      </c>
      <c r="M14" s="11">
        <v>16.870999999999999</v>
      </c>
      <c r="N14" s="11">
        <v>27.052</v>
      </c>
      <c r="O14" s="11">
        <v>16.486000000000001</v>
      </c>
      <c r="P14" s="11">
        <v>11.545</v>
      </c>
      <c r="Q14" s="11">
        <v>21.984999999999999</v>
      </c>
      <c r="R14" s="11">
        <v>17.14</v>
      </c>
      <c r="S14" s="11">
        <v>23.690999999999999</v>
      </c>
      <c r="T14" s="11">
        <v>23.024000000000001</v>
      </c>
      <c r="U14" s="11">
        <v>42.545999999999999</v>
      </c>
      <c r="V14" s="11">
        <v>14.074</v>
      </c>
      <c r="W14" s="11">
        <v>20.388000000000002</v>
      </c>
      <c r="X14" s="11">
        <v>17.398</v>
      </c>
      <c r="Y14" s="11">
        <v>12.411</v>
      </c>
      <c r="Z14" s="11">
        <v>13.346</v>
      </c>
      <c r="AA14" s="11">
        <v>13.125999999999999</v>
      </c>
      <c r="AB14" s="11">
        <v>25.983000000000001</v>
      </c>
      <c r="AC14" s="11">
        <v>28.047999999999998</v>
      </c>
      <c r="AD14" s="11">
        <v>63.462000000000003</v>
      </c>
      <c r="AE14" s="11">
        <v>35.182000000000002</v>
      </c>
      <c r="AF14" s="11">
        <v>20.907</v>
      </c>
      <c r="AG14" s="11">
        <v>14.282999999999999</v>
      </c>
      <c r="AH14" s="11">
        <v>18.670000000000002</v>
      </c>
      <c r="AI14" s="173">
        <v>24.725999999999999</v>
      </c>
      <c r="AJ14" s="173">
        <v>7.6420000000000003</v>
      </c>
      <c r="AK14" s="173">
        <v>29.148</v>
      </c>
      <c r="AL14" s="173">
        <v>34.966000000000001</v>
      </c>
      <c r="AM14" s="173">
        <v>11.382999999999999</v>
      </c>
      <c r="AN14" s="173"/>
      <c r="AO14" s="173"/>
      <c r="AP14" s="173"/>
      <c r="AQ14" s="173"/>
      <c r="AR14" s="173"/>
      <c r="AS14" s="173"/>
      <c r="AT14" s="173"/>
      <c r="AU14" s="173"/>
      <c r="AV14" s="173"/>
      <c r="AW14" s="173"/>
      <c r="AX14" s="173"/>
      <c r="AY14" s="173"/>
    </row>
    <row r="15" spans="1:54" ht="15" x14ac:dyDescent="0.25">
      <c r="A15" s="228">
        <v>43770</v>
      </c>
      <c r="B15" s="115"/>
      <c r="C15" s="115"/>
      <c r="D15" s="116">
        <v>15.82</v>
      </c>
      <c r="E15" s="11">
        <v>12.445</v>
      </c>
      <c r="F15" s="11">
        <v>20.178999999999998</v>
      </c>
      <c r="G15" s="11">
        <v>13.369</v>
      </c>
      <c r="H15" s="11">
        <v>18.66</v>
      </c>
      <c r="I15" s="11">
        <v>23.38</v>
      </c>
      <c r="J15" s="11">
        <v>23.715</v>
      </c>
      <c r="K15" s="11">
        <v>16.603999999999999</v>
      </c>
      <c r="L15" s="11">
        <v>11.367000000000001</v>
      </c>
      <c r="M15" s="11">
        <v>11.286</v>
      </c>
      <c r="N15" s="11">
        <v>19.436</v>
      </c>
      <c r="O15" s="11">
        <v>12.77</v>
      </c>
      <c r="P15" s="11">
        <v>9.8219999999999992</v>
      </c>
      <c r="Q15" s="11">
        <v>17.120999999999999</v>
      </c>
      <c r="R15" s="11">
        <v>14.263</v>
      </c>
      <c r="S15" s="11">
        <v>15.329000000000001</v>
      </c>
      <c r="T15" s="11">
        <v>15.379</v>
      </c>
      <c r="U15" s="11">
        <v>21.170999999999999</v>
      </c>
      <c r="V15" s="11">
        <v>15.965999999999999</v>
      </c>
      <c r="W15" s="11">
        <v>13.353999999999999</v>
      </c>
      <c r="X15" s="11">
        <v>14.423</v>
      </c>
      <c r="Y15" s="11">
        <v>11.266999999999999</v>
      </c>
      <c r="Z15" s="11">
        <v>8.3569999999999993</v>
      </c>
      <c r="AA15" s="11">
        <v>8.7409999999999997</v>
      </c>
      <c r="AB15" s="11">
        <v>19.452999999999999</v>
      </c>
      <c r="AC15" s="11">
        <v>17.399999999999999</v>
      </c>
      <c r="AD15" s="11">
        <v>22.710999999999999</v>
      </c>
      <c r="AE15" s="11">
        <v>16.564</v>
      </c>
      <c r="AF15" s="11">
        <v>17.103000000000002</v>
      </c>
      <c r="AG15" s="11">
        <v>12.448</v>
      </c>
      <c r="AH15" s="11">
        <v>14.145</v>
      </c>
      <c r="AI15" s="173">
        <v>18.065999999999999</v>
      </c>
      <c r="AJ15" s="173">
        <v>6.7969999999999997</v>
      </c>
      <c r="AK15" s="173">
        <v>15.282999999999999</v>
      </c>
      <c r="AL15" s="173">
        <v>18.55</v>
      </c>
      <c r="AM15" s="173">
        <v>9.9879999999999995</v>
      </c>
      <c r="AN15" s="173"/>
      <c r="AO15" s="173"/>
      <c r="AP15" s="173"/>
      <c r="AQ15" s="173"/>
      <c r="AR15" s="173"/>
      <c r="AS15" s="173"/>
      <c r="AT15" s="173"/>
      <c r="AU15" s="173"/>
      <c r="AV15" s="173"/>
      <c r="AW15" s="173"/>
      <c r="AX15" s="173"/>
      <c r="AY15" s="173"/>
    </row>
    <row r="16" spans="1:54" ht="15" x14ac:dyDescent="0.25">
      <c r="A16" s="228">
        <v>43800</v>
      </c>
      <c r="B16" s="115"/>
      <c r="C16" s="115"/>
      <c r="D16" s="116">
        <v>15.25</v>
      </c>
      <c r="E16" s="11">
        <v>9.2260000000000009</v>
      </c>
      <c r="F16" s="11">
        <v>16.388000000000002</v>
      </c>
      <c r="G16" s="11">
        <v>12.243</v>
      </c>
      <c r="H16" s="11">
        <v>15.584</v>
      </c>
      <c r="I16" s="11">
        <v>17.773</v>
      </c>
      <c r="J16" s="11">
        <v>16.594999999999999</v>
      </c>
      <c r="K16" s="11">
        <v>12.175000000000001</v>
      </c>
      <c r="L16" s="11">
        <v>9.2940000000000005</v>
      </c>
      <c r="M16" s="11">
        <v>9.5760000000000005</v>
      </c>
      <c r="N16" s="11">
        <v>13.423</v>
      </c>
      <c r="O16" s="11">
        <v>11.138999999999999</v>
      </c>
      <c r="P16" s="11">
        <v>8.9350000000000005</v>
      </c>
      <c r="Q16" s="11">
        <v>15.638999999999999</v>
      </c>
      <c r="R16" s="11">
        <v>11.973000000000001</v>
      </c>
      <c r="S16" s="11">
        <v>13.973000000000001</v>
      </c>
      <c r="T16" s="11">
        <v>13.297000000000001</v>
      </c>
      <c r="U16" s="11">
        <v>15.3</v>
      </c>
      <c r="V16" s="11">
        <v>14.163</v>
      </c>
      <c r="W16" s="11">
        <v>11.801</v>
      </c>
      <c r="X16" s="11">
        <v>11.32</v>
      </c>
      <c r="Y16" s="11">
        <v>10.241</v>
      </c>
      <c r="Z16" s="11">
        <v>7.1849999999999996</v>
      </c>
      <c r="AA16" s="11">
        <v>8.2629999999999999</v>
      </c>
      <c r="AB16" s="11">
        <v>13.757999999999999</v>
      </c>
      <c r="AC16" s="11">
        <v>13.765000000000001</v>
      </c>
      <c r="AD16" s="11">
        <v>13.065</v>
      </c>
      <c r="AE16" s="11">
        <v>13.022</v>
      </c>
      <c r="AF16" s="11">
        <v>15.27</v>
      </c>
      <c r="AG16" s="11">
        <v>10.757</v>
      </c>
      <c r="AH16" s="11">
        <v>11.906000000000001</v>
      </c>
      <c r="AI16" s="173">
        <v>14.471</v>
      </c>
      <c r="AJ16" s="173">
        <v>6.4989999999999997</v>
      </c>
      <c r="AK16" s="173">
        <v>11.487</v>
      </c>
      <c r="AL16" s="173">
        <v>11.683</v>
      </c>
      <c r="AM16" s="173">
        <v>10.285</v>
      </c>
      <c r="AN16" s="173"/>
      <c r="AO16" s="173"/>
      <c r="AP16" s="173"/>
      <c r="AQ16" s="173"/>
      <c r="AR16" s="173"/>
      <c r="AS16" s="173"/>
      <c r="AT16" s="173"/>
      <c r="AU16" s="173"/>
      <c r="AV16" s="173"/>
      <c r="AW16" s="173"/>
      <c r="AX16" s="173"/>
      <c r="AY16" s="173"/>
    </row>
    <row r="17" spans="1:51" ht="15" x14ac:dyDescent="0.25">
      <c r="A17" s="228">
        <v>43831</v>
      </c>
      <c r="B17" s="115"/>
      <c r="C17" s="115"/>
      <c r="D17" s="116">
        <v>13.58</v>
      </c>
      <c r="E17" s="11">
        <v>7.7969999999999997</v>
      </c>
      <c r="F17" s="11">
        <v>13.577</v>
      </c>
      <c r="G17" s="11">
        <v>11.481</v>
      </c>
      <c r="H17" s="11">
        <v>14.569000000000001</v>
      </c>
      <c r="I17" s="11">
        <v>15.225</v>
      </c>
      <c r="J17" s="11">
        <v>12.603</v>
      </c>
      <c r="K17" s="11">
        <v>10.154</v>
      </c>
      <c r="L17" s="11">
        <v>8.0589999999999993</v>
      </c>
      <c r="M17" s="11">
        <v>8.5830000000000002</v>
      </c>
      <c r="N17" s="11">
        <v>10.593</v>
      </c>
      <c r="O17" s="11">
        <v>9.4469999999999992</v>
      </c>
      <c r="P17" s="11">
        <v>8.0549999999999997</v>
      </c>
      <c r="Q17" s="11">
        <v>14.26</v>
      </c>
      <c r="R17" s="11">
        <v>10.321</v>
      </c>
      <c r="S17" s="11">
        <v>12.552</v>
      </c>
      <c r="T17" s="11">
        <v>10.677</v>
      </c>
      <c r="U17" s="11">
        <v>13.173</v>
      </c>
      <c r="V17" s="11">
        <v>10.568</v>
      </c>
      <c r="W17" s="11">
        <v>10.711</v>
      </c>
      <c r="X17" s="11">
        <v>9.9250000000000007</v>
      </c>
      <c r="Y17" s="11">
        <v>9.39</v>
      </c>
      <c r="Z17" s="11">
        <v>6.6230000000000002</v>
      </c>
      <c r="AA17" s="11">
        <v>7.2610000000000001</v>
      </c>
      <c r="AB17" s="11">
        <v>14.442</v>
      </c>
      <c r="AC17" s="11">
        <v>12.504</v>
      </c>
      <c r="AD17" s="11">
        <v>10.419</v>
      </c>
      <c r="AE17" s="11">
        <v>10.766</v>
      </c>
      <c r="AF17" s="11">
        <v>13.486000000000001</v>
      </c>
      <c r="AG17" s="11">
        <v>9.7560000000000002</v>
      </c>
      <c r="AH17" s="11">
        <v>10.897</v>
      </c>
      <c r="AI17" s="173">
        <v>13.111000000000001</v>
      </c>
      <c r="AJ17" s="173">
        <v>6.0149999999999997</v>
      </c>
      <c r="AK17" s="173">
        <v>9.5739999999999998</v>
      </c>
      <c r="AL17" s="173">
        <v>9.8729999999999993</v>
      </c>
      <c r="AM17" s="173">
        <v>9.6750000000000007</v>
      </c>
      <c r="AN17" s="173"/>
      <c r="AO17" s="173"/>
      <c r="AP17" s="173"/>
      <c r="AQ17" s="173"/>
      <c r="AR17" s="173"/>
      <c r="AS17" s="173"/>
      <c r="AT17" s="173"/>
      <c r="AU17" s="173"/>
      <c r="AV17" s="173"/>
      <c r="AW17" s="173"/>
      <c r="AX17" s="173"/>
      <c r="AY17" s="173"/>
    </row>
    <row r="18" spans="1:51" ht="15" x14ac:dyDescent="0.25">
      <c r="A18" s="228">
        <v>43862</v>
      </c>
      <c r="B18" s="115"/>
      <c r="C18" s="115"/>
      <c r="D18" s="116">
        <v>12.38</v>
      </c>
      <c r="E18" s="11">
        <v>6.6470000000000002</v>
      </c>
      <c r="F18" s="11">
        <v>11.509</v>
      </c>
      <c r="G18" s="11">
        <v>9.7129999999999992</v>
      </c>
      <c r="H18" s="11">
        <v>11.646000000000001</v>
      </c>
      <c r="I18" s="11">
        <v>15.510999999999999</v>
      </c>
      <c r="J18" s="11">
        <v>16.593</v>
      </c>
      <c r="K18" s="11">
        <v>8.68</v>
      </c>
      <c r="L18" s="11">
        <v>6.8780000000000001</v>
      </c>
      <c r="M18" s="11">
        <v>7.3879999999999999</v>
      </c>
      <c r="N18" s="11">
        <v>9.7379999999999995</v>
      </c>
      <c r="O18" s="11">
        <v>8.3079999999999998</v>
      </c>
      <c r="P18" s="11">
        <v>6.9580000000000002</v>
      </c>
      <c r="Q18" s="11">
        <v>12.474</v>
      </c>
      <c r="R18" s="11">
        <v>11.417999999999999</v>
      </c>
      <c r="S18" s="11">
        <v>13.959</v>
      </c>
      <c r="T18" s="11">
        <v>8.7170000000000005</v>
      </c>
      <c r="U18" s="11">
        <v>11.278</v>
      </c>
      <c r="V18" s="11">
        <v>10.102</v>
      </c>
      <c r="W18" s="11">
        <v>9.9009999999999998</v>
      </c>
      <c r="X18" s="11">
        <v>8.2919999999999998</v>
      </c>
      <c r="Y18" s="11">
        <v>8.1940000000000008</v>
      </c>
      <c r="Z18" s="11">
        <v>6.5670000000000002</v>
      </c>
      <c r="AA18" s="11">
        <v>6.1580000000000004</v>
      </c>
      <c r="AB18" s="11">
        <v>12.577</v>
      </c>
      <c r="AC18" s="11">
        <v>11.195</v>
      </c>
      <c r="AD18" s="11">
        <v>10.757</v>
      </c>
      <c r="AE18" s="11">
        <v>8.548</v>
      </c>
      <c r="AF18" s="11">
        <v>12.741</v>
      </c>
      <c r="AG18" s="11">
        <v>8.4239999999999995</v>
      </c>
      <c r="AH18" s="11">
        <v>8.9909999999999997</v>
      </c>
      <c r="AI18" s="173">
        <v>10.862</v>
      </c>
      <c r="AJ18" s="173">
        <v>5.2249999999999996</v>
      </c>
      <c r="AK18" s="173">
        <v>9.9580000000000002</v>
      </c>
      <c r="AL18" s="173">
        <v>12.617000000000001</v>
      </c>
      <c r="AM18" s="173">
        <v>8.5440000000000005</v>
      </c>
      <c r="AN18" s="173"/>
      <c r="AO18" s="173"/>
      <c r="AP18" s="173"/>
      <c r="AQ18" s="173"/>
      <c r="AR18" s="173"/>
      <c r="AS18" s="173"/>
      <c r="AT18" s="173"/>
      <c r="AU18" s="173"/>
      <c r="AV18" s="173"/>
      <c r="AW18" s="173"/>
      <c r="AX18" s="173"/>
      <c r="AY18" s="173"/>
    </row>
    <row r="19" spans="1:51" ht="15" x14ac:dyDescent="0.25">
      <c r="A19" s="228">
        <v>43891</v>
      </c>
      <c r="B19" s="115"/>
      <c r="C19" s="115"/>
      <c r="D19" s="116">
        <v>22.1</v>
      </c>
      <c r="E19" s="11">
        <v>8.5359999999999996</v>
      </c>
      <c r="F19" s="11">
        <v>15.079000000000001</v>
      </c>
      <c r="G19" s="11">
        <v>12.731999999999999</v>
      </c>
      <c r="H19" s="11">
        <v>22.538</v>
      </c>
      <c r="I19" s="11">
        <v>33.972999999999999</v>
      </c>
      <c r="J19" s="11">
        <v>26.077999999999999</v>
      </c>
      <c r="K19" s="11">
        <v>13.411</v>
      </c>
      <c r="L19" s="11">
        <v>17.052</v>
      </c>
      <c r="M19" s="11">
        <v>12.686999999999999</v>
      </c>
      <c r="N19" s="11">
        <v>10.939</v>
      </c>
      <c r="O19" s="11">
        <v>14.223000000000001</v>
      </c>
      <c r="P19" s="11">
        <v>13.076000000000001</v>
      </c>
      <c r="Q19" s="11">
        <v>21.751000000000001</v>
      </c>
      <c r="R19" s="11">
        <v>31.353999999999999</v>
      </c>
      <c r="S19" s="11">
        <v>17.594999999999999</v>
      </c>
      <c r="T19" s="11">
        <v>30.600999999999999</v>
      </c>
      <c r="U19" s="11">
        <v>19.359000000000002</v>
      </c>
      <c r="V19" s="11">
        <v>15.319000000000001</v>
      </c>
      <c r="W19" s="11">
        <v>13.798999999999999</v>
      </c>
      <c r="X19" s="11">
        <v>13.701000000000001</v>
      </c>
      <c r="Y19" s="11">
        <v>10.506</v>
      </c>
      <c r="Z19" s="11">
        <v>11.188000000000001</v>
      </c>
      <c r="AA19" s="11">
        <v>19.239999999999998</v>
      </c>
      <c r="AB19" s="11">
        <v>25.122</v>
      </c>
      <c r="AC19" s="11">
        <v>14.840999999999999</v>
      </c>
      <c r="AD19" s="11">
        <v>35.411999999999999</v>
      </c>
      <c r="AE19" s="11">
        <v>11.574</v>
      </c>
      <c r="AF19" s="11">
        <v>22.893000000000001</v>
      </c>
      <c r="AG19" s="11">
        <v>8.8949999999999996</v>
      </c>
      <c r="AH19" s="11">
        <v>15.585000000000001</v>
      </c>
      <c r="AI19" s="173">
        <v>22.646000000000001</v>
      </c>
      <c r="AJ19" s="173">
        <v>8.4169999999999998</v>
      </c>
      <c r="AK19" s="173">
        <v>14.207000000000001</v>
      </c>
      <c r="AL19" s="173">
        <v>21.236000000000001</v>
      </c>
      <c r="AM19" s="173">
        <v>10.515000000000001</v>
      </c>
      <c r="AN19" s="173"/>
      <c r="AO19" s="173"/>
      <c r="AP19" s="173"/>
      <c r="AQ19" s="173"/>
      <c r="AR19" s="173"/>
      <c r="AS19" s="173"/>
      <c r="AT19" s="173"/>
      <c r="AU19" s="173"/>
      <c r="AV19" s="173"/>
      <c r="AW19" s="173"/>
      <c r="AX19" s="173"/>
      <c r="AY19" s="173"/>
    </row>
    <row r="20" spans="1:51" ht="15" x14ac:dyDescent="0.25">
      <c r="A20" s="228">
        <v>43922</v>
      </c>
      <c r="B20" s="115"/>
      <c r="C20" s="115"/>
      <c r="D20" s="116">
        <v>52.61</v>
      </c>
      <c r="E20" s="11">
        <v>21.376000000000001</v>
      </c>
      <c r="F20" s="11">
        <v>30.722000000000001</v>
      </c>
      <c r="G20" s="11">
        <v>30.492000000000001</v>
      </c>
      <c r="H20" s="11">
        <v>92.582999999999998</v>
      </c>
      <c r="I20" s="11">
        <v>91.837999999999994</v>
      </c>
      <c r="J20" s="11">
        <v>96.143000000000001</v>
      </c>
      <c r="K20" s="11">
        <v>29.042999999999999</v>
      </c>
      <c r="L20" s="11">
        <v>66.775000000000006</v>
      </c>
      <c r="M20" s="11">
        <v>31.456</v>
      </c>
      <c r="N20" s="11">
        <v>32.201999999999998</v>
      </c>
      <c r="O20" s="11">
        <v>62.290999999999997</v>
      </c>
      <c r="P20" s="11">
        <v>57.540999999999997</v>
      </c>
      <c r="Q20" s="11">
        <v>48.5</v>
      </c>
      <c r="R20" s="11">
        <v>48.573999999999998</v>
      </c>
      <c r="S20" s="11">
        <v>37.088000000000001</v>
      </c>
      <c r="T20" s="11">
        <v>68.063999999999993</v>
      </c>
      <c r="U20" s="11">
        <v>45.161999999999999</v>
      </c>
      <c r="V20" s="11">
        <v>28.184000000000001</v>
      </c>
      <c r="W20" s="11">
        <v>51.643999999999998</v>
      </c>
      <c r="X20" s="11">
        <v>51.402999999999999</v>
      </c>
      <c r="Y20" s="11">
        <v>20.722999999999999</v>
      </c>
      <c r="Z20" s="11">
        <v>21.285</v>
      </c>
      <c r="AA20" s="11">
        <v>65.816000000000003</v>
      </c>
      <c r="AB20" s="11">
        <v>89.528000000000006</v>
      </c>
      <c r="AC20" s="11">
        <v>44.304000000000002</v>
      </c>
      <c r="AD20" s="11">
        <v>61.664000000000001</v>
      </c>
      <c r="AE20" s="11">
        <v>40.927</v>
      </c>
      <c r="AF20" s="11">
        <v>37.313000000000002</v>
      </c>
      <c r="AG20" s="11">
        <v>30.718</v>
      </c>
      <c r="AH20" s="11">
        <v>34.725999999999999</v>
      </c>
      <c r="AI20" s="173">
        <v>53.295000000000002</v>
      </c>
      <c r="AJ20" s="173">
        <v>21.5</v>
      </c>
      <c r="AK20" s="173">
        <v>40.585000000000001</v>
      </c>
      <c r="AL20" s="173">
        <v>28.827999999999999</v>
      </c>
      <c r="AM20" s="173">
        <v>24.425000000000001</v>
      </c>
      <c r="AN20" s="173"/>
      <c r="AO20" s="173"/>
      <c r="AP20" s="173"/>
      <c r="AQ20" s="173"/>
      <c r="AR20" s="173"/>
      <c r="AS20" s="173"/>
      <c r="AT20" s="173"/>
      <c r="AU20" s="173"/>
      <c r="AV20" s="173"/>
      <c r="AW20" s="173"/>
      <c r="AX20" s="173"/>
      <c r="AY20" s="173"/>
    </row>
    <row r="21" spans="1:51" ht="15" x14ac:dyDescent="0.25">
      <c r="A21" s="228">
        <v>43952</v>
      </c>
      <c r="B21" s="115"/>
      <c r="C21" s="115"/>
      <c r="D21" s="116">
        <v>146.12</v>
      </c>
      <c r="E21" s="11">
        <v>128.15899999999999</v>
      </c>
      <c r="F21" s="11">
        <v>138.31100000000001</v>
      </c>
      <c r="G21" s="11">
        <v>205.86</v>
      </c>
      <c r="H21" s="11">
        <v>224.16399999999999</v>
      </c>
      <c r="I21" s="11">
        <v>184.37100000000001</v>
      </c>
      <c r="J21" s="11">
        <v>194.935</v>
      </c>
      <c r="K21" s="11">
        <v>83.87</v>
      </c>
      <c r="L21" s="11">
        <v>118.739</v>
      </c>
      <c r="M21" s="11">
        <v>83.364000000000004</v>
      </c>
      <c r="N21" s="11">
        <v>102.351</v>
      </c>
      <c r="O21" s="11">
        <v>137.452</v>
      </c>
      <c r="P21" s="11">
        <v>213.375</v>
      </c>
      <c r="Q21" s="11">
        <v>159.28200000000001</v>
      </c>
      <c r="R21" s="11">
        <v>136.32300000000001</v>
      </c>
      <c r="S21" s="11">
        <v>145.29599999999999</v>
      </c>
      <c r="T21" s="11">
        <v>200.11699999999999</v>
      </c>
      <c r="U21" s="11">
        <v>147.39699999999999</v>
      </c>
      <c r="V21" s="11">
        <v>141.80600000000001</v>
      </c>
      <c r="W21" s="11">
        <v>124.491</v>
      </c>
      <c r="X21" s="11">
        <v>197.39699999999999</v>
      </c>
      <c r="Y21" s="11">
        <v>46.460999999999999</v>
      </c>
      <c r="Z21" s="11">
        <v>84.9</v>
      </c>
      <c r="AA21" s="11">
        <v>148.35900000000001</v>
      </c>
      <c r="AB21" s="11">
        <v>218.80500000000001</v>
      </c>
      <c r="AC21" s="11">
        <v>111.84099999999999</v>
      </c>
      <c r="AD21" s="11">
        <v>152.55799999999999</v>
      </c>
      <c r="AE21" s="11">
        <v>172.18700000000001</v>
      </c>
      <c r="AF21" s="11">
        <v>192.089</v>
      </c>
      <c r="AG21" s="11">
        <v>80.16</v>
      </c>
      <c r="AH21" s="11">
        <v>126.461</v>
      </c>
      <c r="AI21" s="173">
        <v>98.45</v>
      </c>
      <c r="AJ21" s="173">
        <v>45.472000000000001</v>
      </c>
      <c r="AK21" s="173">
        <v>129.16</v>
      </c>
      <c r="AL21" s="173">
        <v>96.066000000000003</v>
      </c>
      <c r="AM21" s="173">
        <v>68.751999999999995</v>
      </c>
      <c r="AN21" s="173"/>
      <c r="AO21" s="173"/>
      <c r="AP21" s="173"/>
      <c r="AQ21" s="173"/>
      <c r="AR21" s="173"/>
      <c r="AS21" s="173"/>
      <c r="AT21" s="173"/>
      <c r="AU21" s="173"/>
      <c r="AV21" s="173"/>
      <c r="AW21" s="173"/>
      <c r="AX21" s="173"/>
      <c r="AY21" s="173"/>
    </row>
    <row r="22" spans="1:51" ht="15" x14ac:dyDescent="0.25">
      <c r="A22" s="228">
        <v>43983</v>
      </c>
      <c r="B22" s="115"/>
      <c r="C22" s="115"/>
      <c r="D22" s="116">
        <v>151.61000000000001</v>
      </c>
      <c r="E22" s="11">
        <v>189.25</v>
      </c>
      <c r="F22" s="11">
        <v>243.74199999999999</v>
      </c>
      <c r="G22" s="11">
        <v>231.136</v>
      </c>
      <c r="H22" s="11">
        <v>254.53100000000001</v>
      </c>
      <c r="I22" s="11">
        <v>242.04599999999999</v>
      </c>
      <c r="J22" s="11">
        <v>187.46100000000001</v>
      </c>
      <c r="K22" s="11">
        <v>136.65299999999999</v>
      </c>
      <c r="L22" s="11">
        <v>89.507999999999996</v>
      </c>
      <c r="M22" s="11">
        <v>105.16500000000001</v>
      </c>
      <c r="N22" s="11">
        <v>174.54499999999999</v>
      </c>
      <c r="O22" s="11">
        <v>110.482</v>
      </c>
      <c r="P22" s="11">
        <v>226.35300000000001</v>
      </c>
      <c r="Q22" s="11">
        <v>126.693</v>
      </c>
      <c r="R22" s="11">
        <v>254.21899999999999</v>
      </c>
      <c r="S22" s="11">
        <v>96.85</v>
      </c>
      <c r="T22" s="11">
        <v>259.15699999999998</v>
      </c>
      <c r="U22" s="11">
        <v>122.351</v>
      </c>
      <c r="V22" s="11">
        <v>200.25700000000001</v>
      </c>
      <c r="W22" s="11">
        <v>69.572000000000003</v>
      </c>
      <c r="X22" s="11">
        <v>121.12</v>
      </c>
      <c r="Y22" s="11">
        <v>28.119</v>
      </c>
      <c r="Z22" s="11">
        <v>79.856999999999999</v>
      </c>
      <c r="AA22" s="11">
        <v>93.122</v>
      </c>
      <c r="AB22" s="11">
        <v>224.196</v>
      </c>
      <c r="AC22" s="11">
        <v>78.713999999999999</v>
      </c>
      <c r="AD22" s="11">
        <v>128.13200000000001</v>
      </c>
      <c r="AE22" s="11">
        <v>218.94900000000001</v>
      </c>
      <c r="AF22" s="11">
        <v>126.88</v>
      </c>
      <c r="AG22" s="11">
        <v>121.996</v>
      </c>
      <c r="AH22" s="11">
        <v>234.37799999999999</v>
      </c>
      <c r="AI22" s="173">
        <v>52.761000000000003</v>
      </c>
      <c r="AJ22" s="173">
        <v>43.725000000000001</v>
      </c>
      <c r="AK22" s="173">
        <v>161.071</v>
      </c>
      <c r="AL22" s="173">
        <v>201.26599999999999</v>
      </c>
      <c r="AM22" s="173">
        <v>93.569000000000003</v>
      </c>
      <c r="AN22" s="173"/>
      <c r="AO22" s="173"/>
      <c r="AP22" s="173"/>
      <c r="AQ22" s="173"/>
      <c r="AR22" s="173"/>
      <c r="AS22" s="173"/>
      <c r="AT22" s="173"/>
      <c r="AU22" s="173"/>
      <c r="AV22" s="173"/>
      <c r="AW22" s="173"/>
      <c r="AX22" s="173"/>
      <c r="AY22" s="173"/>
    </row>
    <row r="23" spans="1:51" ht="15" x14ac:dyDescent="0.25">
      <c r="A23" s="228">
        <v>44013</v>
      </c>
      <c r="B23" s="115"/>
      <c r="C23" s="115"/>
      <c r="D23" s="116">
        <v>67.39</v>
      </c>
      <c r="E23" s="11">
        <v>102.572</v>
      </c>
      <c r="F23" s="11">
        <v>140.315</v>
      </c>
      <c r="G23" s="11">
        <v>106.342</v>
      </c>
      <c r="H23" s="11">
        <v>90.632999999999996</v>
      </c>
      <c r="I23" s="11">
        <v>136.923</v>
      </c>
      <c r="J23" s="11">
        <v>72.066999999999993</v>
      </c>
      <c r="K23" s="11">
        <v>51.594999999999999</v>
      </c>
      <c r="L23" s="11">
        <v>37.622</v>
      </c>
      <c r="M23" s="11">
        <v>48.164000000000001</v>
      </c>
      <c r="N23" s="11">
        <v>89.206999999999994</v>
      </c>
      <c r="O23" s="11">
        <v>53.018000000000001</v>
      </c>
      <c r="P23" s="11">
        <v>84.352000000000004</v>
      </c>
      <c r="Q23" s="11">
        <v>38.731000000000002</v>
      </c>
      <c r="R23" s="11">
        <v>175.60300000000001</v>
      </c>
      <c r="S23" s="11">
        <v>36.658000000000001</v>
      </c>
      <c r="T23" s="11">
        <v>78.138999999999996</v>
      </c>
      <c r="U23" s="11">
        <v>60.154000000000003</v>
      </c>
      <c r="V23" s="11">
        <v>129.14500000000001</v>
      </c>
      <c r="W23" s="11">
        <v>23.965</v>
      </c>
      <c r="X23" s="11">
        <v>39.578000000000003</v>
      </c>
      <c r="Y23" s="11">
        <v>12.356999999999999</v>
      </c>
      <c r="Z23" s="11">
        <v>25.565999999999999</v>
      </c>
      <c r="AA23" s="11">
        <v>35.235999999999997</v>
      </c>
      <c r="AB23" s="11">
        <v>89.754999999999995</v>
      </c>
      <c r="AC23" s="11">
        <v>37.110999999999997</v>
      </c>
      <c r="AD23" s="11">
        <v>49.82</v>
      </c>
      <c r="AE23" s="11">
        <v>65.335999999999999</v>
      </c>
      <c r="AF23" s="11">
        <v>48.866999999999997</v>
      </c>
      <c r="AG23" s="11">
        <v>40.173999999999999</v>
      </c>
      <c r="AH23" s="11">
        <v>97.006</v>
      </c>
      <c r="AI23" s="173">
        <v>20.991</v>
      </c>
      <c r="AJ23" s="173">
        <v>19.847999999999999</v>
      </c>
      <c r="AK23" s="173">
        <v>47.231999999999999</v>
      </c>
      <c r="AL23" s="173">
        <v>74.186999999999998</v>
      </c>
      <c r="AM23" s="173">
        <v>47.838999999999999</v>
      </c>
      <c r="AN23" s="173"/>
      <c r="AO23" s="173"/>
      <c r="AP23" s="173"/>
      <c r="AQ23" s="173"/>
      <c r="AR23" s="173"/>
      <c r="AS23" s="173"/>
      <c r="AT23" s="173"/>
      <c r="AU23" s="173"/>
      <c r="AV23" s="173"/>
      <c r="AW23" s="173"/>
      <c r="AX23" s="173"/>
      <c r="AY23" s="173"/>
    </row>
    <row r="24" spans="1:51" ht="15" x14ac:dyDescent="0.25">
      <c r="A24" s="228">
        <v>44044</v>
      </c>
      <c r="B24" s="115"/>
      <c r="C24" s="115"/>
      <c r="D24" s="116">
        <v>38.630000000000003</v>
      </c>
      <c r="E24" s="11">
        <v>75.673000000000002</v>
      </c>
      <c r="F24" s="11">
        <v>44.683999999999997</v>
      </c>
      <c r="G24" s="11">
        <v>63.32</v>
      </c>
      <c r="H24" s="11">
        <v>36.329000000000001</v>
      </c>
      <c r="I24" s="11">
        <v>44.975000000000001</v>
      </c>
      <c r="J24" s="11">
        <v>46.058</v>
      </c>
      <c r="K24" s="11">
        <v>32.158999999999999</v>
      </c>
      <c r="L24" s="11">
        <v>27.779</v>
      </c>
      <c r="M24" s="11">
        <v>30.478000000000002</v>
      </c>
      <c r="N24" s="11">
        <v>30.236000000000001</v>
      </c>
      <c r="O24" s="11">
        <v>37.408999999999999</v>
      </c>
      <c r="P24" s="11">
        <v>40.509</v>
      </c>
      <c r="Q24" s="11">
        <v>20.824000000000002</v>
      </c>
      <c r="R24" s="11">
        <v>56.075000000000003</v>
      </c>
      <c r="S24" s="11">
        <v>19.887</v>
      </c>
      <c r="T24" s="11">
        <v>67.933000000000007</v>
      </c>
      <c r="U24" s="11">
        <v>26.553999999999998</v>
      </c>
      <c r="V24" s="11">
        <v>90.173000000000002</v>
      </c>
      <c r="W24" s="11">
        <v>19.68</v>
      </c>
      <c r="X24" s="11">
        <v>33.878</v>
      </c>
      <c r="Y24" s="11">
        <v>8.7590000000000003</v>
      </c>
      <c r="Z24" s="11">
        <v>18.13</v>
      </c>
      <c r="AA24" s="11">
        <v>19.867000000000001</v>
      </c>
      <c r="AB24" s="11">
        <v>41.313000000000002</v>
      </c>
      <c r="AC24" s="11">
        <v>26.28</v>
      </c>
      <c r="AD24" s="11">
        <v>39.676000000000002</v>
      </c>
      <c r="AE24" s="11">
        <v>30.518000000000001</v>
      </c>
      <c r="AF24" s="11">
        <v>22.542000000000002</v>
      </c>
      <c r="AG24" s="11">
        <v>31.28</v>
      </c>
      <c r="AH24" s="11">
        <v>31.231000000000002</v>
      </c>
      <c r="AI24" s="173">
        <v>15.105</v>
      </c>
      <c r="AJ24" s="173">
        <v>22.331</v>
      </c>
      <c r="AK24" s="173">
        <v>25.806000000000001</v>
      </c>
      <c r="AL24" s="173">
        <v>28.256</v>
      </c>
      <c r="AM24" s="173">
        <v>24.219000000000001</v>
      </c>
      <c r="AN24" s="173"/>
      <c r="AO24" s="173"/>
      <c r="AP24" s="173"/>
      <c r="AQ24" s="173"/>
      <c r="AR24" s="173"/>
      <c r="AS24" s="173"/>
      <c r="AT24" s="173"/>
      <c r="AU24" s="173"/>
      <c r="AV24" s="173"/>
      <c r="AW24" s="173"/>
      <c r="AX24" s="173"/>
      <c r="AY24" s="173"/>
    </row>
    <row r="25" spans="1:51" ht="15" x14ac:dyDescent="0.25">
      <c r="A25" s="228">
        <v>44075</v>
      </c>
      <c r="B25" s="115"/>
      <c r="C25" s="115"/>
      <c r="D25" s="116">
        <v>32.4</v>
      </c>
      <c r="E25" s="11">
        <v>68.165999999999997</v>
      </c>
      <c r="F25" s="11">
        <v>24.71</v>
      </c>
      <c r="G25" s="11">
        <v>35.64</v>
      </c>
      <c r="H25" s="11">
        <v>45.298000000000002</v>
      </c>
      <c r="I25" s="11">
        <v>49.384999999999998</v>
      </c>
      <c r="J25" s="11">
        <v>30.137</v>
      </c>
      <c r="K25" s="11">
        <v>23.943999999999999</v>
      </c>
      <c r="L25" s="11">
        <v>17.14</v>
      </c>
      <c r="M25" s="11">
        <v>19.904</v>
      </c>
      <c r="N25" s="11">
        <v>42.515000000000001</v>
      </c>
      <c r="O25" s="11">
        <v>24.29</v>
      </c>
      <c r="P25" s="11">
        <v>37.274000000000001</v>
      </c>
      <c r="Q25" s="11">
        <v>29.338000000000001</v>
      </c>
      <c r="R25" s="11">
        <v>31.709</v>
      </c>
      <c r="S25" s="11">
        <v>18.114999999999998</v>
      </c>
      <c r="T25" s="11">
        <v>58.668999999999997</v>
      </c>
      <c r="U25" s="11">
        <v>21.105</v>
      </c>
      <c r="V25" s="11">
        <v>57.765999999999998</v>
      </c>
      <c r="W25" s="11">
        <v>17.882999999999999</v>
      </c>
      <c r="X25" s="11">
        <v>18.178999999999998</v>
      </c>
      <c r="Y25" s="11">
        <v>19.192</v>
      </c>
      <c r="Z25" s="11">
        <v>25.925000000000001</v>
      </c>
      <c r="AA25" s="11">
        <v>30.277999999999999</v>
      </c>
      <c r="AB25" s="11">
        <v>22.21</v>
      </c>
      <c r="AC25" s="11">
        <v>23.061</v>
      </c>
      <c r="AD25" s="11">
        <v>37.347999999999999</v>
      </c>
      <c r="AE25" s="11">
        <v>33.223999999999997</v>
      </c>
      <c r="AF25" s="11">
        <v>16.712</v>
      </c>
      <c r="AG25" s="11">
        <v>16.248999999999999</v>
      </c>
      <c r="AH25" s="11">
        <v>22.146000000000001</v>
      </c>
      <c r="AI25" s="173">
        <v>11.731</v>
      </c>
      <c r="AJ25" s="173">
        <v>35.662999999999997</v>
      </c>
      <c r="AK25" s="173">
        <v>32.991</v>
      </c>
      <c r="AL25" s="173">
        <v>18.007999999999999</v>
      </c>
      <c r="AM25" s="173">
        <v>13.565</v>
      </c>
      <c r="AN25" s="173"/>
      <c r="AO25" s="173"/>
      <c r="AP25" s="173"/>
      <c r="AQ25" s="173"/>
      <c r="AR25" s="173"/>
      <c r="AS25" s="173"/>
      <c r="AT25" s="173"/>
      <c r="AU25" s="173"/>
      <c r="AV25" s="173"/>
      <c r="AW25" s="173"/>
      <c r="AX25" s="173"/>
      <c r="AY25" s="173"/>
    </row>
    <row r="26" spans="1:51" ht="15" x14ac:dyDescent="0.25">
      <c r="A26" s="228">
        <v>44105</v>
      </c>
      <c r="B26" s="115"/>
      <c r="C26" s="115"/>
      <c r="D26" s="116">
        <v>28.11</v>
      </c>
      <c r="E26" s="11">
        <v>34.183</v>
      </c>
      <c r="F26" s="11">
        <v>24.693999999999999</v>
      </c>
      <c r="G26" s="11">
        <v>29.501000000000001</v>
      </c>
      <c r="H26" s="11">
        <v>46.226999999999997</v>
      </c>
      <c r="I26" s="11">
        <v>49.393000000000001</v>
      </c>
      <c r="J26" s="11">
        <v>20.137</v>
      </c>
      <c r="K26" s="11">
        <v>22.475000000000001</v>
      </c>
      <c r="L26" s="11">
        <v>19.462</v>
      </c>
      <c r="M26" s="11">
        <v>26.969000000000001</v>
      </c>
      <c r="N26" s="11">
        <v>20.13</v>
      </c>
      <c r="O26" s="11">
        <v>16.434999999999999</v>
      </c>
      <c r="P26" s="11">
        <v>23.099</v>
      </c>
      <c r="Q26" s="11">
        <v>21.385999999999999</v>
      </c>
      <c r="R26" s="11">
        <v>26.759</v>
      </c>
      <c r="S26" s="11">
        <v>25.530999999999999</v>
      </c>
      <c r="T26" s="11">
        <v>48.972000000000001</v>
      </c>
      <c r="U26" s="11">
        <v>20.097000000000001</v>
      </c>
      <c r="V26" s="11">
        <v>24.071000000000002</v>
      </c>
      <c r="W26" s="11">
        <v>18.734000000000002</v>
      </c>
      <c r="X26" s="11">
        <v>15.381</v>
      </c>
      <c r="Y26" s="11">
        <v>15.241</v>
      </c>
      <c r="Z26" s="11">
        <v>14.711</v>
      </c>
      <c r="AA26" s="11">
        <v>28.094000000000001</v>
      </c>
      <c r="AB26" s="11">
        <v>33.292999999999999</v>
      </c>
      <c r="AC26" s="11">
        <v>67.745000000000005</v>
      </c>
      <c r="AD26" s="11">
        <v>39.209000000000003</v>
      </c>
      <c r="AE26" s="11">
        <v>20.834</v>
      </c>
      <c r="AF26" s="11">
        <v>16.337</v>
      </c>
      <c r="AG26" s="11">
        <v>19.187000000000001</v>
      </c>
      <c r="AH26" s="11">
        <v>26.94</v>
      </c>
      <c r="AI26" s="173">
        <v>10.891</v>
      </c>
      <c r="AJ26" s="173">
        <v>26.518999999999998</v>
      </c>
      <c r="AK26" s="173">
        <v>41.006999999999998</v>
      </c>
      <c r="AL26" s="173">
        <v>13.141</v>
      </c>
      <c r="AM26" s="173">
        <v>23.08</v>
      </c>
      <c r="AN26" s="173"/>
      <c r="AO26" s="173"/>
      <c r="AP26" s="173"/>
      <c r="AQ26" s="173"/>
      <c r="AR26" s="173"/>
      <c r="AS26" s="173"/>
      <c r="AT26" s="173"/>
      <c r="AU26" s="173"/>
      <c r="AV26" s="173"/>
      <c r="AW26" s="173"/>
      <c r="AX26" s="173"/>
      <c r="AY26" s="173"/>
    </row>
    <row r="27" spans="1:51" ht="15" x14ac:dyDescent="0.25">
      <c r="A27" s="228">
        <v>44136</v>
      </c>
      <c r="B27" s="115"/>
      <c r="C27" s="115"/>
      <c r="D27" s="116">
        <v>18.13</v>
      </c>
      <c r="E27" s="11">
        <v>21.344999999999999</v>
      </c>
      <c r="F27" s="11">
        <v>17.135999999999999</v>
      </c>
      <c r="G27" s="11">
        <v>21.77</v>
      </c>
      <c r="H27" s="11">
        <v>25.888999999999999</v>
      </c>
      <c r="I27" s="11">
        <v>32.686999999999998</v>
      </c>
      <c r="J27" s="11">
        <v>23.376000000000001</v>
      </c>
      <c r="K27" s="11">
        <v>14.525</v>
      </c>
      <c r="L27" s="11">
        <v>13.166</v>
      </c>
      <c r="M27" s="11">
        <v>18.907</v>
      </c>
      <c r="N27" s="11">
        <v>16.280999999999999</v>
      </c>
      <c r="O27" s="11">
        <v>13.983000000000001</v>
      </c>
      <c r="P27" s="11">
        <v>17.997</v>
      </c>
      <c r="Q27" s="11">
        <v>17.966999999999999</v>
      </c>
      <c r="R27" s="11">
        <v>18.382000000000001</v>
      </c>
      <c r="S27" s="11">
        <v>17.32</v>
      </c>
      <c r="T27" s="11">
        <v>24.954999999999998</v>
      </c>
      <c r="U27" s="11">
        <v>21.186</v>
      </c>
      <c r="V27" s="11">
        <v>16.507000000000001</v>
      </c>
      <c r="W27" s="11">
        <v>15.4</v>
      </c>
      <c r="X27" s="11">
        <v>13.89</v>
      </c>
      <c r="Y27" s="11">
        <v>9.8879999999999999</v>
      </c>
      <c r="Z27" s="11">
        <v>10.116</v>
      </c>
      <c r="AA27" s="11">
        <v>20.992000000000001</v>
      </c>
      <c r="AB27" s="11">
        <v>20.518000000000001</v>
      </c>
      <c r="AC27" s="11">
        <v>24.135999999999999</v>
      </c>
      <c r="AD27" s="11">
        <v>18.977</v>
      </c>
      <c r="AE27" s="11">
        <v>16.925999999999998</v>
      </c>
      <c r="AF27" s="11">
        <v>14.214</v>
      </c>
      <c r="AG27" s="11">
        <v>14.475</v>
      </c>
      <c r="AH27" s="11">
        <v>19.567</v>
      </c>
      <c r="AI27" s="173">
        <v>9.68</v>
      </c>
      <c r="AJ27" s="173">
        <v>13.898</v>
      </c>
      <c r="AK27" s="173">
        <v>21.48</v>
      </c>
      <c r="AL27" s="173">
        <v>11.513999999999999</v>
      </c>
      <c r="AM27" s="173">
        <v>13.25</v>
      </c>
      <c r="AN27" s="173"/>
      <c r="AO27" s="173"/>
      <c r="AP27" s="173"/>
      <c r="AQ27" s="173"/>
      <c r="AR27" s="173"/>
      <c r="AS27" s="173"/>
      <c r="AT27" s="173"/>
      <c r="AU27" s="173"/>
      <c r="AV27" s="173"/>
      <c r="AW27" s="173"/>
      <c r="AX27" s="173"/>
      <c r="AY27" s="173"/>
    </row>
    <row r="28" spans="1:51" ht="15" x14ac:dyDescent="0.25">
      <c r="A28" s="228">
        <v>44166</v>
      </c>
      <c r="B28" s="115"/>
      <c r="C28" s="115"/>
      <c r="D28" s="116">
        <v>15.25</v>
      </c>
      <c r="E28" s="11">
        <v>17.378</v>
      </c>
      <c r="F28" s="11">
        <v>15.808999999999999</v>
      </c>
      <c r="G28" s="11">
        <v>18.489999999999998</v>
      </c>
      <c r="H28" s="11">
        <v>19.914999999999999</v>
      </c>
      <c r="I28" s="11">
        <v>21.916</v>
      </c>
      <c r="J28" s="11">
        <v>17.370999999999999</v>
      </c>
      <c r="K28" s="11">
        <v>11.927</v>
      </c>
      <c r="L28" s="11">
        <v>11.257999999999999</v>
      </c>
      <c r="M28" s="11">
        <v>13.285</v>
      </c>
      <c r="N28" s="11">
        <v>14.153</v>
      </c>
      <c r="O28" s="11">
        <v>12.708</v>
      </c>
      <c r="P28" s="11">
        <v>16.431000000000001</v>
      </c>
      <c r="Q28" s="11">
        <v>15.317</v>
      </c>
      <c r="R28" s="11">
        <v>16.933</v>
      </c>
      <c r="S28" s="11">
        <v>14.821</v>
      </c>
      <c r="T28" s="11">
        <v>18.498999999999999</v>
      </c>
      <c r="U28" s="11">
        <v>18.577999999999999</v>
      </c>
      <c r="V28" s="11">
        <v>14.775</v>
      </c>
      <c r="W28" s="11">
        <v>12.342000000000001</v>
      </c>
      <c r="X28" s="11">
        <v>12.68</v>
      </c>
      <c r="Y28" s="11">
        <v>8.5329999999999995</v>
      </c>
      <c r="Z28" s="11">
        <v>9.5549999999999997</v>
      </c>
      <c r="AA28" s="11">
        <v>15.193</v>
      </c>
      <c r="AB28" s="11">
        <v>16.396999999999998</v>
      </c>
      <c r="AC28" s="11">
        <v>14.603999999999999</v>
      </c>
      <c r="AD28" s="11">
        <v>15.552</v>
      </c>
      <c r="AE28" s="11">
        <v>15.193</v>
      </c>
      <c r="AF28" s="11">
        <v>12.396000000000001</v>
      </c>
      <c r="AG28" s="11">
        <v>12.346</v>
      </c>
      <c r="AH28" s="11">
        <v>15.785</v>
      </c>
      <c r="AI28" s="173">
        <v>9.2379999999999995</v>
      </c>
      <c r="AJ28" s="173">
        <v>10.412000000000001</v>
      </c>
      <c r="AK28" s="173">
        <v>14.297000000000001</v>
      </c>
      <c r="AL28" s="173">
        <v>11.801</v>
      </c>
      <c r="AM28" s="173">
        <v>9.9440000000000008</v>
      </c>
      <c r="AN28" s="173"/>
      <c r="AO28" s="173"/>
      <c r="AP28" s="173"/>
      <c r="AQ28" s="173"/>
      <c r="AR28" s="173"/>
      <c r="AS28" s="173"/>
      <c r="AT28" s="173"/>
      <c r="AU28" s="173"/>
      <c r="AV28" s="173"/>
      <c r="AW28" s="173"/>
      <c r="AX28" s="173"/>
      <c r="AY28" s="173"/>
    </row>
    <row r="29" spans="1:51" ht="15" x14ac:dyDescent="0.25">
      <c r="A29" s="228">
        <v>44197</v>
      </c>
      <c r="B29" s="115"/>
      <c r="C29" s="115"/>
      <c r="D29" s="116">
        <v>13.58</v>
      </c>
      <c r="E29" s="11">
        <v>14.528</v>
      </c>
      <c r="F29" s="11">
        <v>14.714</v>
      </c>
      <c r="G29" s="11">
        <v>16.978999999999999</v>
      </c>
      <c r="H29" s="11">
        <v>17.120999999999999</v>
      </c>
      <c r="I29" s="11">
        <v>16.911999999999999</v>
      </c>
      <c r="J29" s="11">
        <v>14.696</v>
      </c>
      <c r="K29" s="11">
        <v>10.351000000000001</v>
      </c>
      <c r="L29" s="11">
        <v>10.117000000000001</v>
      </c>
      <c r="M29" s="11">
        <v>10.564</v>
      </c>
      <c r="N29" s="11">
        <v>12.172000000000001</v>
      </c>
      <c r="O29" s="11">
        <v>11.481</v>
      </c>
      <c r="P29" s="11">
        <v>14.981999999999999</v>
      </c>
      <c r="Q29" s="11">
        <v>13.170999999999999</v>
      </c>
      <c r="R29" s="11">
        <v>15.143000000000001</v>
      </c>
      <c r="S29" s="11">
        <v>12.061999999999999</v>
      </c>
      <c r="T29" s="11">
        <v>16.027999999999999</v>
      </c>
      <c r="U29" s="11">
        <v>14.218999999999999</v>
      </c>
      <c r="V29" s="11">
        <v>13.428000000000001</v>
      </c>
      <c r="W29" s="11">
        <v>10.87</v>
      </c>
      <c r="X29" s="11">
        <v>11.621</v>
      </c>
      <c r="Y29" s="11">
        <v>7.9630000000000001</v>
      </c>
      <c r="Z29" s="11">
        <v>8.4429999999999996</v>
      </c>
      <c r="AA29" s="11">
        <v>15.726000000000001</v>
      </c>
      <c r="AB29" s="11">
        <v>14.904999999999999</v>
      </c>
      <c r="AC29" s="11">
        <v>11.863</v>
      </c>
      <c r="AD29" s="11">
        <v>13.016</v>
      </c>
      <c r="AE29" s="11">
        <v>13.472</v>
      </c>
      <c r="AF29" s="11">
        <v>11.25</v>
      </c>
      <c r="AG29" s="11">
        <v>11.211</v>
      </c>
      <c r="AH29" s="11">
        <v>14.337</v>
      </c>
      <c r="AI29" s="173">
        <v>8.5329999999999995</v>
      </c>
      <c r="AJ29" s="173">
        <v>8.6289999999999996</v>
      </c>
      <c r="AK29" s="173">
        <v>12.301</v>
      </c>
      <c r="AL29" s="173">
        <v>10.972</v>
      </c>
      <c r="AM29" s="173">
        <v>8.4640000000000004</v>
      </c>
      <c r="AN29" s="173"/>
      <c r="AO29" s="173"/>
      <c r="AP29" s="173"/>
      <c r="AQ29" s="173"/>
      <c r="AR29" s="173"/>
      <c r="AS29" s="173"/>
      <c r="AT29" s="173"/>
      <c r="AU29" s="173"/>
      <c r="AV29" s="173"/>
      <c r="AW29" s="173"/>
      <c r="AX29" s="173"/>
      <c r="AY29" s="173"/>
    </row>
    <row r="30" spans="1:51" ht="15" x14ac:dyDescent="0.25">
      <c r="A30" s="228">
        <v>44228</v>
      </c>
      <c r="B30" s="115"/>
      <c r="C30" s="115"/>
      <c r="D30" s="116">
        <v>12.38</v>
      </c>
      <c r="E30" s="11">
        <v>11.927</v>
      </c>
      <c r="F30" s="11">
        <v>12.058999999999999</v>
      </c>
      <c r="G30" s="11">
        <v>13.211</v>
      </c>
      <c r="H30" s="11">
        <v>16.501000000000001</v>
      </c>
      <c r="I30" s="11">
        <v>20.748000000000001</v>
      </c>
      <c r="J30" s="11">
        <v>12.144</v>
      </c>
      <c r="K30" s="11">
        <v>8.548</v>
      </c>
      <c r="L30" s="11">
        <v>8.4220000000000006</v>
      </c>
      <c r="M30" s="11">
        <v>9.3989999999999991</v>
      </c>
      <c r="N30" s="11">
        <v>10.298</v>
      </c>
      <c r="O30" s="11">
        <v>9.5690000000000008</v>
      </c>
      <c r="P30" s="11">
        <v>12.645</v>
      </c>
      <c r="Q30" s="11">
        <v>13.747999999999999</v>
      </c>
      <c r="R30" s="11">
        <v>15.972</v>
      </c>
      <c r="S30" s="11">
        <v>9.5709999999999997</v>
      </c>
      <c r="T30" s="11">
        <v>13.265000000000001</v>
      </c>
      <c r="U30" s="11">
        <v>13.055999999999999</v>
      </c>
      <c r="V30" s="11">
        <v>11.903</v>
      </c>
      <c r="W30" s="11">
        <v>8.8000000000000007</v>
      </c>
      <c r="X30" s="11">
        <v>9.7680000000000007</v>
      </c>
      <c r="Y30" s="11">
        <v>7.383</v>
      </c>
      <c r="Z30" s="11">
        <v>6.9459999999999997</v>
      </c>
      <c r="AA30" s="11">
        <v>13.170999999999999</v>
      </c>
      <c r="AB30" s="11">
        <v>12.709</v>
      </c>
      <c r="AC30" s="11">
        <v>11.711</v>
      </c>
      <c r="AD30" s="11">
        <v>10.081</v>
      </c>
      <c r="AE30" s="11">
        <v>12.271000000000001</v>
      </c>
      <c r="AF30" s="11">
        <v>9.3829999999999991</v>
      </c>
      <c r="AG30" s="11">
        <v>9.0050000000000008</v>
      </c>
      <c r="AH30" s="11">
        <v>11.53</v>
      </c>
      <c r="AI30" s="173">
        <v>7.15</v>
      </c>
      <c r="AJ30" s="173">
        <v>8.7479999999999993</v>
      </c>
      <c r="AK30" s="173">
        <v>14.423999999999999</v>
      </c>
      <c r="AL30" s="173">
        <v>9.4120000000000008</v>
      </c>
      <c r="AM30" s="173">
        <v>6.9850000000000003</v>
      </c>
      <c r="AN30" s="173"/>
      <c r="AO30" s="173"/>
      <c r="AP30" s="173"/>
      <c r="AQ30" s="173"/>
      <c r="AR30" s="173"/>
      <c r="AS30" s="173"/>
      <c r="AT30" s="173"/>
      <c r="AU30" s="173"/>
      <c r="AV30" s="173"/>
      <c r="AW30" s="173"/>
      <c r="AX30" s="173"/>
      <c r="AY30" s="173"/>
    </row>
    <row r="31" spans="1:51" ht="15" x14ac:dyDescent="0.25">
      <c r="A31" s="228">
        <v>44256</v>
      </c>
      <c r="B31" s="115"/>
      <c r="C31" s="115"/>
      <c r="D31" s="116">
        <v>22.1</v>
      </c>
      <c r="E31" s="11">
        <v>16.033999999999999</v>
      </c>
      <c r="F31" s="11">
        <v>15.792</v>
      </c>
      <c r="G31" s="11">
        <v>25.8</v>
      </c>
      <c r="H31" s="11">
        <v>36.076999999999998</v>
      </c>
      <c r="I31" s="11">
        <v>32.000999999999998</v>
      </c>
      <c r="J31" s="11">
        <v>17.97</v>
      </c>
      <c r="K31" s="11">
        <v>19.731000000000002</v>
      </c>
      <c r="L31" s="11">
        <v>13.882</v>
      </c>
      <c r="M31" s="11">
        <v>10.936</v>
      </c>
      <c r="N31" s="11">
        <v>17.114999999999998</v>
      </c>
      <c r="O31" s="11">
        <v>16.928000000000001</v>
      </c>
      <c r="P31" s="11">
        <v>22.329000000000001</v>
      </c>
      <c r="Q31" s="11">
        <v>35.997999999999998</v>
      </c>
      <c r="R31" s="11">
        <v>20.295999999999999</v>
      </c>
      <c r="S31" s="11">
        <v>32.207999999999998</v>
      </c>
      <c r="T31" s="11">
        <v>22.866</v>
      </c>
      <c r="U31" s="11">
        <v>18.981000000000002</v>
      </c>
      <c r="V31" s="11">
        <v>16.565000000000001</v>
      </c>
      <c r="W31" s="11">
        <v>14.535</v>
      </c>
      <c r="X31" s="11">
        <v>12.329000000000001</v>
      </c>
      <c r="Y31" s="11">
        <v>12.428000000000001</v>
      </c>
      <c r="Z31" s="11">
        <v>20.687000000000001</v>
      </c>
      <c r="AA31" s="11">
        <v>26.202000000000002</v>
      </c>
      <c r="AB31" s="11">
        <v>17.131</v>
      </c>
      <c r="AC31" s="11">
        <v>37.395000000000003</v>
      </c>
      <c r="AD31" s="11">
        <v>13.576000000000001</v>
      </c>
      <c r="AE31" s="11">
        <v>22.745000000000001</v>
      </c>
      <c r="AF31" s="11">
        <v>10.007999999999999</v>
      </c>
      <c r="AG31" s="11">
        <v>15.877000000000001</v>
      </c>
      <c r="AH31" s="11">
        <v>24.244</v>
      </c>
      <c r="AI31" s="173">
        <v>10.773999999999999</v>
      </c>
      <c r="AJ31" s="173">
        <v>13.25</v>
      </c>
      <c r="AK31" s="173">
        <v>23.774000000000001</v>
      </c>
      <c r="AL31" s="173">
        <v>11.718999999999999</v>
      </c>
      <c r="AM31" s="173">
        <v>9.0269999999999992</v>
      </c>
      <c r="AN31" s="173"/>
      <c r="AO31" s="173"/>
      <c r="AP31" s="173"/>
      <c r="AQ31" s="173"/>
      <c r="AR31" s="173"/>
      <c r="AS31" s="173"/>
      <c r="AT31" s="173"/>
      <c r="AU31" s="173"/>
      <c r="AV31" s="173"/>
      <c r="AW31" s="173"/>
      <c r="AX31" s="173"/>
      <c r="AY31" s="173"/>
    </row>
    <row r="32" spans="1:51" ht="15" x14ac:dyDescent="0.25">
      <c r="A32" s="228">
        <v>44287</v>
      </c>
      <c r="B32" s="115"/>
      <c r="C32" s="115"/>
      <c r="D32" s="116">
        <v>52.61</v>
      </c>
      <c r="E32" s="11">
        <v>31.832000000000001</v>
      </c>
      <c r="F32" s="11">
        <v>35.317</v>
      </c>
      <c r="G32" s="11">
        <v>98.977999999999994</v>
      </c>
      <c r="H32" s="11">
        <v>95.164000000000001</v>
      </c>
      <c r="I32" s="11">
        <v>108.07299999999999</v>
      </c>
      <c r="J32" s="11">
        <v>34.957999999999998</v>
      </c>
      <c r="K32" s="11">
        <v>71.781999999999996</v>
      </c>
      <c r="L32" s="11">
        <v>33.469000000000001</v>
      </c>
      <c r="M32" s="11">
        <v>31.521999999999998</v>
      </c>
      <c r="N32" s="11">
        <v>68.185000000000002</v>
      </c>
      <c r="O32" s="11">
        <v>64.73</v>
      </c>
      <c r="P32" s="11">
        <v>48.604999999999997</v>
      </c>
      <c r="Q32" s="11">
        <v>53.24</v>
      </c>
      <c r="R32" s="11">
        <v>40.450000000000003</v>
      </c>
      <c r="S32" s="11">
        <v>69.983999999999995</v>
      </c>
      <c r="T32" s="11">
        <v>48.798999999999999</v>
      </c>
      <c r="U32" s="11">
        <v>33.363</v>
      </c>
      <c r="V32" s="11">
        <v>56.411999999999999</v>
      </c>
      <c r="W32" s="11">
        <v>52.155000000000001</v>
      </c>
      <c r="X32" s="11">
        <v>22.904</v>
      </c>
      <c r="Y32" s="11">
        <v>22.437999999999999</v>
      </c>
      <c r="Z32" s="11">
        <v>68.781999999999996</v>
      </c>
      <c r="AA32" s="11">
        <v>92.716999999999999</v>
      </c>
      <c r="AB32" s="11">
        <v>47.985999999999997</v>
      </c>
      <c r="AC32" s="11">
        <v>63.762</v>
      </c>
      <c r="AD32" s="11">
        <v>44.442</v>
      </c>
      <c r="AE32" s="11">
        <v>37.021000000000001</v>
      </c>
      <c r="AF32" s="11">
        <v>32.271999999999998</v>
      </c>
      <c r="AG32" s="11">
        <v>35.024000000000001</v>
      </c>
      <c r="AH32" s="11">
        <v>55.713000000000001</v>
      </c>
      <c r="AI32" s="173">
        <v>24.259</v>
      </c>
      <c r="AJ32" s="173">
        <v>37.128</v>
      </c>
      <c r="AK32" s="173">
        <v>31.766999999999999</v>
      </c>
      <c r="AL32" s="173">
        <v>26.004999999999999</v>
      </c>
      <c r="AM32" s="173">
        <v>20.431000000000001</v>
      </c>
      <c r="AN32" s="173"/>
      <c r="AO32" s="173"/>
      <c r="AP32" s="173"/>
      <c r="AQ32" s="173"/>
      <c r="AR32" s="173"/>
      <c r="AS32" s="173"/>
      <c r="AT32" s="173"/>
      <c r="AU32" s="173"/>
      <c r="AV32" s="173"/>
      <c r="AW32" s="173"/>
      <c r="AX32" s="173"/>
      <c r="AY32" s="173"/>
    </row>
    <row r="33" spans="1:51" ht="15" x14ac:dyDescent="0.25">
      <c r="A33" s="228">
        <v>44317</v>
      </c>
      <c r="B33" s="115"/>
      <c r="C33" s="115"/>
      <c r="D33" s="116">
        <v>146.12</v>
      </c>
      <c r="E33" s="11">
        <v>140.68799999999999</v>
      </c>
      <c r="F33" s="11">
        <v>218.59399999999999</v>
      </c>
      <c r="G33" s="11">
        <v>229.40100000000001</v>
      </c>
      <c r="H33" s="11">
        <v>187.584</v>
      </c>
      <c r="I33" s="11">
        <v>204.69300000000001</v>
      </c>
      <c r="J33" s="11">
        <v>92.441999999999993</v>
      </c>
      <c r="K33" s="11">
        <v>123.396</v>
      </c>
      <c r="L33" s="11">
        <v>87.424999999999997</v>
      </c>
      <c r="M33" s="11">
        <v>102.053</v>
      </c>
      <c r="N33" s="11">
        <v>143.67500000000001</v>
      </c>
      <c r="O33" s="11">
        <v>225.095</v>
      </c>
      <c r="P33" s="11">
        <v>157.81899999999999</v>
      </c>
      <c r="Q33" s="11">
        <v>142.97800000000001</v>
      </c>
      <c r="R33" s="11">
        <v>151.38399999999999</v>
      </c>
      <c r="S33" s="11">
        <v>204.31800000000001</v>
      </c>
      <c r="T33" s="11">
        <v>150.245</v>
      </c>
      <c r="U33" s="11">
        <v>152.976</v>
      </c>
      <c r="V33" s="11">
        <v>128.55199999999999</v>
      </c>
      <c r="W33" s="11">
        <v>197.12799999999999</v>
      </c>
      <c r="X33" s="11">
        <v>47.731000000000002</v>
      </c>
      <c r="Y33" s="11">
        <v>86.927000000000007</v>
      </c>
      <c r="Z33" s="11">
        <v>155.6</v>
      </c>
      <c r="AA33" s="11">
        <v>225.613</v>
      </c>
      <c r="AB33" s="11">
        <v>120.009</v>
      </c>
      <c r="AC33" s="11">
        <v>155.07</v>
      </c>
      <c r="AD33" s="11">
        <v>179.79900000000001</v>
      </c>
      <c r="AE33" s="11">
        <v>190.928</v>
      </c>
      <c r="AF33" s="11">
        <v>79.626000000000005</v>
      </c>
      <c r="AG33" s="11">
        <v>127.512</v>
      </c>
      <c r="AH33" s="11">
        <v>99.912999999999997</v>
      </c>
      <c r="AI33" s="173">
        <v>49.966999999999999</v>
      </c>
      <c r="AJ33" s="173">
        <v>119.39</v>
      </c>
      <c r="AK33" s="173">
        <v>101.449</v>
      </c>
      <c r="AL33" s="173">
        <v>70.316999999999993</v>
      </c>
      <c r="AM33" s="173">
        <v>126.241</v>
      </c>
      <c r="AN33" s="173"/>
      <c r="AO33" s="173"/>
      <c r="AP33" s="173"/>
      <c r="AQ33" s="173"/>
      <c r="AR33" s="173"/>
      <c r="AS33" s="173"/>
      <c r="AT33" s="173"/>
      <c r="AU33" s="173"/>
      <c r="AV33" s="173"/>
      <c r="AW33" s="173"/>
      <c r="AX33" s="173"/>
      <c r="AY33" s="173"/>
    </row>
    <row r="34" spans="1:51" ht="15" x14ac:dyDescent="0.25">
      <c r="A34" s="228">
        <v>44348</v>
      </c>
      <c r="B34" s="115"/>
      <c r="C34" s="115"/>
      <c r="D34" s="116">
        <v>151.61000000000001</v>
      </c>
      <c r="E34" s="11">
        <v>245.53200000000001</v>
      </c>
      <c r="F34" s="11">
        <v>236.75399999999999</v>
      </c>
      <c r="G34" s="11">
        <v>256.54599999999999</v>
      </c>
      <c r="H34" s="11">
        <v>244.05799999999999</v>
      </c>
      <c r="I34" s="11">
        <v>191.43600000000001</v>
      </c>
      <c r="J34" s="11">
        <v>143.48699999999999</v>
      </c>
      <c r="K34" s="11">
        <v>91.787000000000006</v>
      </c>
      <c r="L34" s="11">
        <v>109.164</v>
      </c>
      <c r="M34" s="11">
        <v>174.37899999999999</v>
      </c>
      <c r="N34" s="11">
        <v>113.64700000000001</v>
      </c>
      <c r="O34" s="11">
        <v>232.03200000000001</v>
      </c>
      <c r="P34" s="11">
        <v>131.85900000000001</v>
      </c>
      <c r="Q34" s="11">
        <v>260.64</v>
      </c>
      <c r="R34" s="11">
        <v>99.186000000000007</v>
      </c>
      <c r="S34" s="11">
        <v>261.42899999999997</v>
      </c>
      <c r="T34" s="11">
        <v>127.298</v>
      </c>
      <c r="U34" s="11">
        <v>207.20599999999999</v>
      </c>
      <c r="V34" s="11">
        <v>71.38</v>
      </c>
      <c r="W34" s="11">
        <v>121.26900000000001</v>
      </c>
      <c r="X34" s="11">
        <v>31.413</v>
      </c>
      <c r="Y34" s="11">
        <v>81.576999999999998</v>
      </c>
      <c r="Z34" s="11">
        <v>95.338999999999999</v>
      </c>
      <c r="AA34" s="11">
        <v>227.60900000000001</v>
      </c>
      <c r="AB34" s="11">
        <v>82.992000000000004</v>
      </c>
      <c r="AC34" s="11">
        <v>129.25899999999999</v>
      </c>
      <c r="AD34" s="11">
        <v>223.369</v>
      </c>
      <c r="AE34" s="11">
        <v>126.61199999999999</v>
      </c>
      <c r="AF34" s="11">
        <v>123.267</v>
      </c>
      <c r="AG34" s="11">
        <v>235.65299999999999</v>
      </c>
      <c r="AH34" s="11">
        <v>53.573999999999998</v>
      </c>
      <c r="AI34" s="173">
        <v>46.954000000000001</v>
      </c>
      <c r="AJ34" s="173">
        <v>162.48400000000001</v>
      </c>
      <c r="AK34" s="173">
        <v>206.16300000000001</v>
      </c>
      <c r="AL34" s="173">
        <v>95.356999999999999</v>
      </c>
      <c r="AM34" s="173">
        <v>189.685</v>
      </c>
      <c r="AN34" s="173"/>
      <c r="AO34" s="173"/>
      <c r="AP34" s="173"/>
      <c r="AQ34" s="173"/>
      <c r="AR34" s="173"/>
      <c r="AS34" s="173"/>
      <c r="AT34" s="173"/>
      <c r="AU34" s="173"/>
      <c r="AV34" s="173"/>
      <c r="AW34" s="173"/>
      <c r="AX34" s="173"/>
      <c r="AY34" s="173"/>
    </row>
    <row r="35" spans="1:51" ht="15" x14ac:dyDescent="0.25">
      <c r="A35" s="228">
        <v>44378</v>
      </c>
      <c r="B35" s="115"/>
      <c r="C35" s="115"/>
      <c r="D35" s="116">
        <v>67.39</v>
      </c>
      <c r="E35" s="11">
        <v>140.667</v>
      </c>
      <c r="F35" s="11">
        <v>107.739</v>
      </c>
      <c r="G35" s="11">
        <v>90.986999999999995</v>
      </c>
      <c r="H35" s="11">
        <v>141.602</v>
      </c>
      <c r="I35" s="11">
        <v>73.201999999999998</v>
      </c>
      <c r="J35" s="11">
        <v>54.262</v>
      </c>
      <c r="K35" s="11">
        <v>38.713999999999999</v>
      </c>
      <c r="L35" s="11">
        <v>50.014000000000003</v>
      </c>
      <c r="M35" s="11">
        <v>89.037000000000006</v>
      </c>
      <c r="N35" s="11">
        <v>54.411000000000001</v>
      </c>
      <c r="O35" s="11">
        <v>85.430999999999997</v>
      </c>
      <c r="P35" s="11">
        <v>39.996000000000002</v>
      </c>
      <c r="Q35" s="11">
        <v>177.61600000000001</v>
      </c>
      <c r="R35" s="11">
        <v>37.950000000000003</v>
      </c>
      <c r="S35" s="11">
        <v>78.498999999999995</v>
      </c>
      <c r="T35" s="11">
        <v>64.168999999999997</v>
      </c>
      <c r="U35" s="11">
        <v>131.67099999999999</v>
      </c>
      <c r="V35" s="11">
        <v>25.155000000000001</v>
      </c>
      <c r="W35" s="11">
        <v>39.764000000000003</v>
      </c>
      <c r="X35" s="11">
        <v>13.805999999999999</v>
      </c>
      <c r="Y35" s="11">
        <v>26.24</v>
      </c>
      <c r="Z35" s="11">
        <v>35.954999999999998</v>
      </c>
      <c r="AA35" s="11">
        <v>90.331999999999994</v>
      </c>
      <c r="AB35" s="11">
        <v>37.68</v>
      </c>
      <c r="AC35" s="11">
        <v>50.374000000000002</v>
      </c>
      <c r="AD35" s="11">
        <v>66.254000000000005</v>
      </c>
      <c r="AE35" s="11">
        <v>48.741</v>
      </c>
      <c r="AF35" s="11">
        <v>42.823999999999998</v>
      </c>
      <c r="AG35" s="11">
        <v>97.210999999999999</v>
      </c>
      <c r="AH35" s="11">
        <v>21.574999999999999</v>
      </c>
      <c r="AI35" s="173">
        <v>21.640999999999998</v>
      </c>
      <c r="AJ35" s="173">
        <v>47.656999999999996</v>
      </c>
      <c r="AK35" s="173">
        <v>75.459000000000003</v>
      </c>
      <c r="AL35" s="173">
        <v>48.792999999999999</v>
      </c>
      <c r="AM35" s="173">
        <v>107.42</v>
      </c>
      <c r="AN35" s="173"/>
      <c r="AO35" s="173"/>
      <c r="AP35" s="173"/>
      <c r="AQ35" s="173"/>
      <c r="AR35" s="173"/>
      <c r="AS35" s="173"/>
      <c r="AT35" s="173"/>
      <c r="AU35" s="173"/>
      <c r="AV35" s="173"/>
      <c r="AW35" s="173"/>
      <c r="AX35" s="173"/>
      <c r="AY35" s="173"/>
    </row>
    <row r="36" spans="1:51" ht="15" x14ac:dyDescent="0.25">
      <c r="A36" s="228">
        <v>44409</v>
      </c>
      <c r="B36" s="115"/>
      <c r="C36" s="115"/>
      <c r="D36" s="116">
        <v>38.630000000000003</v>
      </c>
      <c r="E36" s="111">
        <v>44.853999999999999</v>
      </c>
      <c r="F36" s="111">
        <v>64.188999999999993</v>
      </c>
      <c r="G36" s="111">
        <v>36.555999999999997</v>
      </c>
      <c r="H36" s="111">
        <v>46.398000000000003</v>
      </c>
      <c r="I36" s="111">
        <v>46.804000000000002</v>
      </c>
      <c r="J36" s="111">
        <v>34.152999999999999</v>
      </c>
      <c r="K36" s="111">
        <v>28.773</v>
      </c>
      <c r="L36" s="111">
        <v>31.422999999999998</v>
      </c>
      <c r="M36" s="111">
        <v>30.154</v>
      </c>
      <c r="N36" s="111">
        <v>38.454000000000001</v>
      </c>
      <c r="O36" s="111">
        <v>41.02</v>
      </c>
      <c r="P36" s="111">
        <v>21.236000000000001</v>
      </c>
      <c r="Q36" s="111">
        <v>56.722000000000001</v>
      </c>
      <c r="R36" s="111">
        <v>20.928000000000001</v>
      </c>
      <c r="S36" s="111">
        <v>68.257000000000005</v>
      </c>
      <c r="T36" s="111">
        <v>27.876000000000001</v>
      </c>
      <c r="U36" s="111">
        <v>91.995000000000005</v>
      </c>
      <c r="V36" s="111">
        <v>20.763000000000002</v>
      </c>
      <c r="W36" s="111">
        <v>34.061999999999998</v>
      </c>
      <c r="X36" s="111">
        <v>9.9260000000000002</v>
      </c>
      <c r="Y36" s="111">
        <v>18.672000000000001</v>
      </c>
      <c r="Z36" s="111">
        <v>20.314</v>
      </c>
      <c r="AA36" s="111">
        <v>41.555</v>
      </c>
      <c r="AB36" s="111">
        <v>28.573</v>
      </c>
      <c r="AC36" s="111">
        <v>40.173000000000002</v>
      </c>
      <c r="AD36" s="111">
        <v>31.024999999999999</v>
      </c>
      <c r="AE36" s="111">
        <v>22.445</v>
      </c>
      <c r="AF36" s="111">
        <v>32.253</v>
      </c>
      <c r="AG36" s="111">
        <v>31.263000000000002</v>
      </c>
      <c r="AH36" s="111">
        <v>15.62</v>
      </c>
      <c r="AI36" s="173">
        <v>24.023</v>
      </c>
      <c r="AJ36" s="173">
        <v>26.201000000000001</v>
      </c>
      <c r="AK36" s="173">
        <v>28.99</v>
      </c>
      <c r="AL36" s="173">
        <v>24.815999999999999</v>
      </c>
      <c r="AM36" s="173">
        <v>75.882999999999996</v>
      </c>
      <c r="AN36" s="173"/>
      <c r="AO36" s="173"/>
      <c r="AP36" s="173"/>
      <c r="AQ36" s="173"/>
      <c r="AR36" s="173"/>
      <c r="AS36" s="173"/>
      <c r="AT36" s="173"/>
      <c r="AU36" s="173"/>
      <c r="AV36" s="173"/>
      <c r="AW36" s="173"/>
      <c r="AX36" s="173"/>
      <c r="AY36" s="173"/>
    </row>
    <row r="37" spans="1:51" ht="15" x14ac:dyDescent="0.25">
      <c r="A37" s="228">
        <v>44440</v>
      </c>
      <c r="B37" s="115"/>
      <c r="C37" s="115"/>
      <c r="D37" s="116">
        <v>32.4</v>
      </c>
      <c r="E37" s="111">
        <v>24.853000000000002</v>
      </c>
      <c r="F37" s="111">
        <v>36.270000000000003</v>
      </c>
      <c r="G37" s="111">
        <v>45.557000000000002</v>
      </c>
      <c r="H37" s="111">
        <v>49.414000000000001</v>
      </c>
      <c r="I37" s="111">
        <v>30.678999999999998</v>
      </c>
      <c r="J37" s="111">
        <v>25.675999999999998</v>
      </c>
      <c r="K37" s="111">
        <v>17.86</v>
      </c>
      <c r="L37" s="111">
        <v>20.318000000000001</v>
      </c>
      <c r="M37" s="111">
        <v>42.433</v>
      </c>
      <c r="N37" s="111">
        <v>25.102</v>
      </c>
      <c r="O37" s="111">
        <v>37.723999999999997</v>
      </c>
      <c r="P37" s="111">
        <v>29.414000000000001</v>
      </c>
      <c r="Q37" s="111">
        <v>32.152999999999999</v>
      </c>
      <c r="R37" s="111">
        <v>19.111999999999998</v>
      </c>
      <c r="S37" s="111">
        <v>58.908000000000001</v>
      </c>
      <c r="T37" s="111">
        <v>22.05</v>
      </c>
      <c r="U37" s="111">
        <v>58.716000000000001</v>
      </c>
      <c r="V37" s="111">
        <v>18.838999999999999</v>
      </c>
      <c r="W37" s="111">
        <v>18.341999999999999</v>
      </c>
      <c r="X37" s="111">
        <v>20.332999999999998</v>
      </c>
      <c r="Y37" s="111">
        <v>26.518999999999998</v>
      </c>
      <c r="Z37" s="111">
        <v>30.838999999999999</v>
      </c>
      <c r="AA37" s="111">
        <v>22.358000000000001</v>
      </c>
      <c r="AB37" s="111">
        <v>23.774999999999999</v>
      </c>
      <c r="AC37" s="111">
        <v>37.811999999999998</v>
      </c>
      <c r="AD37" s="111">
        <v>33.738</v>
      </c>
      <c r="AE37" s="111">
        <v>16.629000000000001</v>
      </c>
      <c r="AF37" s="111">
        <v>16.783999999999999</v>
      </c>
      <c r="AG37" s="111">
        <v>22.161999999999999</v>
      </c>
      <c r="AH37" s="111">
        <v>12.18</v>
      </c>
      <c r="AI37" s="173">
        <v>37.395000000000003</v>
      </c>
      <c r="AJ37" s="173">
        <v>31.998999999999999</v>
      </c>
      <c r="AK37" s="173">
        <v>18.582000000000001</v>
      </c>
      <c r="AL37" s="173">
        <v>14.012</v>
      </c>
      <c r="AM37" s="173">
        <v>69.105999999999995</v>
      </c>
      <c r="AN37" s="173"/>
      <c r="AO37" s="173"/>
      <c r="AP37" s="173"/>
      <c r="AQ37" s="173"/>
      <c r="AR37" s="173"/>
      <c r="AS37" s="173"/>
      <c r="AT37" s="173"/>
      <c r="AU37" s="173"/>
      <c r="AV37" s="173"/>
      <c r="AW37" s="173"/>
      <c r="AX37" s="173"/>
      <c r="AY37" s="173"/>
    </row>
    <row r="38" spans="1:51" ht="15" x14ac:dyDescent="0.25">
      <c r="A38" s="228">
        <v>44470</v>
      </c>
      <c r="B38" s="115"/>
      <c r="C38" s="115"/>
      <c r="D38" s="116">
        <v>28.11</v>
      </c>
      <c r="E38" s="111">
        <v>24.843</v>
      </c>
      <c r="F38" s="111">
        <v>30.111999999999998</v>
      </c>
      <c r="G38" s="111">
        <v>46.45</v>
      </c>
      <c r="H38" s="111">
        <v>50.655000000000001</v>
      </c>
      <c r="I38" s="111">
        <v>20.594999999999999</v>
      </c>
      <c r="J38" s="111">
        <v>23.905000000000001</v>
      </c>
      <c r="K38" s="111">
        <v>20.204999999999998</v>
      </c>
      <c r="L38" s="111">
        <v>27.686</v>
      </c>
      <c r="M38" s="111">
        <v>20.071000000000002</v>
      </c>
      <c r="N38" s="111">
        <v>17.100999999999999</v>
      </c>
      <c r="O38" s="111">
        <v>23.402000000000001</v>
      </c>
      <c r="P38" s="111">
        <v>21.777000000000001</v>
      </c>
      <c r="Q38" s="111">
        <v>27.151</v>
      </c>
      <c r="R38" s="111">
        <v>26.684999999999999</v>
      </c>
      <c r="S38" s="111">
        <v>49.198</v>
      </c>
      <c r="T38" s="111">
        <v>20.73</v>
      </c>
      <c r="U38" s="111">
        <v>24.731999999999999</v>
      </c>
      <c r="V38" s="111">
        <v>19.765999999999998</v>
      </c>
      <c r="W38" s="111">
        <v>15.534000000000001</v>
      </c>
      <c r="X38" s="111">
        <v>16.507000000000001</v>
      </c>
      <c r="Y38" s="111">
        <v>15.132</v>
      </c>
      <c r="Z38" s="111">
        <v>28.553000000000001</v>
      </c>
      <c r="AA38" s="111">
        <v>33.473999999999997</v>
      </c>
      <c r="AB38" s="111">
        <v>69.388999999999996</v>
      </c>
      <c r="AC38" s="111">
        <v>39.634</v>
      </c>
      <c r="AD38" s="111">
        <v>21.209</v>
      </c>
      <c r="AE38" s="111">
        <v>16.263999999999999</v>
      </c>
      <c r="AF38" s="111">
        <v>19.824000000000002</v>
      </c>
      <c r="AG38" s="111">
        <v>26.95</v>
      </c>
      <c r="AH38" s="111">
        <v>11.314</v>
      </c>
      <c r="AI38" s="173">
        <v>27.818000000000001</v>
      </c>
      <c r="AJ38" s="173">
        <v>41.473999999999997</v>
      </c>
      <c r="AK38" s="173">
        <v>13.661</v>
      </c>
      <c r="AL38" s="173">
        <v>23.593</v>
      </c>
      <c r="AM38" s="173">
        <v>35.350999999999999</v>
      </c>
      <c r="AN38" s="173"/>
      <c r="AO38" s="173"/>
      <c r="AP38" s="173"/>
      <c r="AQ38" s="173"/>
      <c r="AR38" s="173"/>
      <c r="AS38" s="173"/>
      <c r="AT38" s="173"/>
      <c r="AU38" s="173"/>
      <c r="AV38" s="173"/>
      <c r="AW38" s="173"/>
      <c r="AX38" s="173"/>
      <c r="AY38" s="173"/>
    </row>
    <row r="39" spans="1:51" ht="15" x14ac:dyDescent="0.25">
      <c r="A39" s="228">
        <v>44501</v>
      </c>
      <c r="B39" s="115"/>
      <c r="C39" s="115"/>
      <c r="D39" s="116">
        <v>18.13</v>
      </c>
      <c r="E39" s="111">
        <v>17.254000000000001</v>
      </c>
      <c r="F39" s="111">
        <v>22.288</v>
      </c>
      <c r="G39" s="111">
        <v>26.033999999999999</v>
      </c>
      <c r="H39" s="111">
        <v>33.802999999999997</v>
      </c>
      <c r="I39" s="111">
        <v>23.902999999999999</v>
      </c>
      <c r="J39" s="111">
        <v>15.677</v>
      </c>
      <c r="K39" s="111">
        <v>13.741</v>
      </c>
      <c r="L39" s="111">
        <v>19.93</v>
      </c>
      <c r="M39" s="111">
        <v>16.224</v>
      </c>
      <c r="N39" s="111">
        <v>14.576000000000001</v>
      </c>
      <c r="O39" s="111">
        <v>18.244</v>
      </c>
      <c r="P39" s="111">
        <v>18.34</v>
      </c>
      <c r="Q39" s="111">
        <v>18.7</v>
      </c>
      <c r="R39" s="111">
        <v>18.192</v>
      </c>
      <c r="S39" s="111">
        <v>25.07</v>
      </c>
      <c r="T39" s="111">
        <v>22.079000000000001</v>
      </c>
      <c r="U39" s="111">
        <v>17.065999999999999</v>
      </c>
      <c r="V39" s="111">
        <v>16.273</v>
      </c>
      <c r="W39" s="111">
        <v>14.023999999999999</v>
      </c>
      <c r="X39" s="111">
        <v>10.827999999999999</v>
      </c>
      <c r="Y39" s="111">
        <v>10.456</v>
      </c>
      <c r="Z39" s="111">
        <v>21.338000000000001</v>
      </c>
      <c r="AA39" s="111">
        <v>20.637</v>
      </c>
      <c r="AB39" s="111">
        <v>25.664999999999999</v>
      </c>
      <c r="AC39" s="111">
        <v>19.291</v>
      </c>
      <c r="AD39" s="111">
        <v>17.242000000000001</v>
      </c>
      <c r="AE39" s="111">
        <v>14.147</v>
      </c>
      <c r="AF39" s="111">
        <v>15.079000000000001</v>
      </c>
      <c r="AG39" s="111">
        <v>19.582000000000001</v>
      </c>
      <c r="AH39" s="111">
        <v>10.054</v>
      </c>
      <c r="AI39" s="173">
        <v>14.826000000000001</v>
      </c>
      <c r="AJ39" s="173">
        <v>21.919</v>
      </c>
      <c r="AK39" s="173">
        <v>11.976000000000001</v>
      </c>
      <c r="AL39" s="173">
        <v>13.622</v>
      </c>
      <c r="AM39" s="173">
        <v>21.58</v>
      </c>
      <c r="AN39" s="173"/>
      <c r="AO39" s="173"/>
      <c r="AP39" s="173"/>
      <c r="AQ39" s="173"/>
      <c r="AR39" s="173"/>
      <c r="AS39" s="173"/>
      <c r="AT39" s="173"/>
      <c r="AU39" s="173"/>
      <c r="AV39" s="173"/>
      <c r="AW39" s="173"/>
      <c r="AX39" s="173"/>
      <c r="AY39" s="173"/>
    </row>
    <row r="40" spans="1:51" ht="15" x14ac:dyDescent="0.25">
      <c r="A40" s="228">
        <v>44531</v>
      </c>
      <c r="B40" s="115"/>
      <c r="C40" s="115"/>
      <c r="D40" s="116">
        <v>15.25</v>
      </c>
      <c r="E40" s="111">
        <v>15.920999999999999</v>
      </c>
      <c r="F40" s="111">
        <v>18.95</v>
      </c>
      <c r="G40" s="111">
        <v>20.045999999999999</v>
      </c>
      <c r="H40" s="111">
        <v>22.457999999999998</v>
      </c>
      <c r="I40" s="111">
        <v>17.751999999999999</v>
      </c>
      <c r="J40" s="111">
        <v>13.036</v>
      </c>
      <c r="K40" s="111">
        <v>11.785</v>
      </c>
      <c r="L40" s="111">
        <v>13.847</v>
      </c>
      <c r="M40" s="111">
        <v>14.106</v>
      </c>
      <c r="N40" s="111">
        <v>13.257</v>
      </c>
      <c r="O40" s="111">
        <v>16.657</v>
      </c>
      <c r="P40" s="111">
        <v>15.503</v>
      </c>
      <c r="Q40" s="111">
        <v>17.23</v>
      </c>
      <c r="R40" s="111">
        <v>15.573</v>
      </c>
      <c r="S40" s="111">
        <v>18.597000000000001</v>
      </c>
      <c r="T40" s="111">
        <v>19.512</v>
      </c>
      <c r="U40" s="111">
        <v>15.298999999999999</v>
      </c>
      <c r="V40" s="111">
        <v>13.061999999999999</v>
      </c>
      <c r="W40" s="111">
        <v>12.807</v>
      </c>
      <c r="X40" s="111">
        <v>9.4190000000000005</v>
      </c>
      <c r="Y40" s="111">
        <v>9.875</v>
      </c>
      <c r="Z40" s="111">
        <v>15.459</v>
      </c>
      <c r="AA40" s="111">
        <v>16.5</v>
      </c>
      <c r="AB40" s="111">
        <v>15.37</v>
      </c>
      <c r="AC40" s="111">
        <v>15.874000000000001</v>
      </c>
      <c r="AD40" s="111">
        <v>15.486000000000001</v>
      </c>
      <c r="AE40" s="111">
        <v>12.332000000000001</v>
      </c>
      <c r="AF40" s="111">
        <v>12.7</v>
      </c>
      <c r="AG40" s="111">
        <v>15.792999999999999</v>
      </c>
      <c r="AH40" s="111">
        <v>9.5920000000000005</v>
      </c>
      <c r="AI40" s="173">
        <v>11.217000000000001</v>
      </c>
      <c r="AJ40" s="173">
        <v>14.285</v>
      </c>
      <c r="AK40" s="173">
        <v>12.247</v>
      </c>
      <c r="AL40" s="173">
        <v>10.268000000000001</v>
      </c>
      <c r="AM40" s="173">
        <v>17.614999999999998</v>
      </c>
      <c r="AN40" s="173"/>
      <c r="AO40" s="173"/>
      <c r="AP40" s="173"/>
      <c r="AQ40" s="173"/>
      <c r="AR40" s="173"/>
      <c r="AS40" s="173"/>
      <c r="AT40" s="173"/>
      <c r="AU40" s="173"/>
      <c r="AV40" s="173"/>
      <c r="AW40" s="173"/>
      <c r="AX40" s="173"/>
      <c r="AY40" s="173"/>
    </row>
    <row r="41" spans="1:51" ht="15" x14ac:dyDescent="0.25">
      <c r="A41" s="228">
        <v>44562</v>
      </c>
      <c r="B41" s="115"/>
      <c r="C41" s="115"/>
      <c r="D41" s="116">
        <v>13.58</v>
      </c>
      <c r="E41" s="111">
        <v>14.816000000000001</v>
      </c>
      <c r="F41" s="111">
        <v>17.373000000000001</v>
      </c>
      <c r="G41" s="111">
        <v>17.239999999999998</v>
      </c>
      <c r="H41" s="111">
        <v>17.143000000000001</v>
      </c>
      <c r="I41" s="111">
        <v>15.022</v>
      </c>
      <c r="J41" s="111">
        <v>11.351000000000001</v>
      </c>
      <c r="K41" s="111">
        <v>10.596</v>
      </c>
      <c r="L41" s="111">
        <v>10.965</v>
      </c>
      <c r="M41" s="111">
        <v>12.132</v>
      </c>
      <c r="N41" s="111">
        <v>11.978</v>
      </c>
      <c r="O41" s="111">
        <v>15.186999999999999</v>
      </c>
      <c r="P41" s="111">
        <v>13.364000000000001</v>
      </c>
      <c r="Q41" s="111">
        <v>15.414999999999999</v>
      </c>
      <c r="R41" s="111">
        <v>12.679</v>
      </c>
      <c r="S41" s="111">
        <v>16.117000000000001</v>
      </c>
      <c r="T41" s="111">
        <v>14.852</v>
      </c>
      <c r="U41" s="111">
        <v>13.904999999999999</v>
      </c>
      <c r="V41" s="111">
        <v>11.502000000000001</v>
      </c>
      <c r="W41" s="111">
        <v>11.737</v>
      </c>
      <c r="X41" s="111">
        <v>8.64</v>
      </c>
      <c r="Y41" s="111">
        <v>8.73</v>
      </c>
      <c r="Z41" s="111">
        <v>15.96</v>
      </c>
      <c r="AA41" s="111">
        <v>14.999000000000001</v>
      </c>
      <c r="AB41" s="111">
        <v>12.451000000000001</v>
      </c>
      <c r="AC41" s="111">
        <v>13.291</v>
      </c>
      <c r="AD41" s="111">
        <v>13.734999999999999</v>
      </c>
      <c r="AE41" s="111">
        <v>11.192</v>
      </c>
      <c r="AF41" s="111">
        <v>11.618</v>
      </c>
      <c r="AG41" s="111">
        <v>14.342000000000001</v>
      </c>
      <c r="AH41" s="111">
        <v>8.8559999999999999</v>
      </c>
      <c r="AI41" s="173">
        <v>9.3360000000000003</v>
      </c>
      <c r="AJ41" s="173">
        <v>12.153</v>
      </c>
      <c r="AK41" s="173">
        <v>11.38</v>
      </c>
      <c r="AL41" s="173">
        <v>8.7609999999999992</v>
      </c>
      <c r="AM41" s="173">
        <v>14.637</v>
      </c>
      <c r="AN41" s="173"/>
      <c r="AO41" s="173"/>
      <c r="AP41" s="173"/>
      <c r="AQ41" s="173"/>
      <c r="AR41" s="173"/>
      <c r="AS41" s="173"/>
      <c r="AT41" s="173"/>
      <c r="AU41" s="173"/>
      <c r="AV41" s="173"/>
      <c r="AW41" s="173"/>
      <c r="AX41" s="173"/>
      <c r="AY41" s="173"/>
    </row>
    <row r="42" spans="1:51" ht="15" x14ac:dyDescent="0.25">
      <c r="A42" s="228">
        <v>44593</v>
      </c>
      <c r="B42" s="115"/>
      <c r="C42" s="115"/>
      <c r="D42" s="116">
        <v>12.38</v>
      </c>
      <c r="E42" s="111">
        <v>12.141999999999999</v>
      </c>
      <c r="F42" s="111">
        <v>13.523999999999999</v>
      </c>
      <c r="G42" s="111">
        <v>16.63</v>
      </c>
      <c r="H42" s="111">
        <v>21.199000000000002</v>
      </c>
      <c r="I42" s="111">
        <v>12.411</v>
      </c>
      <c r="J42" s="111">
        <v>9.3780000000000001</v>
      </c>
      <c r="K42" s="111">
        <v>8.82</v>
      </c>
      <c r="L42" s="111">
        <v>9.6760000000000002</v>
      </c>
      <c r="M42" s="111">
        <v>10.266</v>
      </c>
      <c r="N42" s="111">
        <v>9.98</v>
      </c>
      <c r="O42" s="111">
        <v>12.815</v>
      </c>
      <c r="P42" s="111">
        <v>13.646000000000001</v>
      </c>
      <c r="Q42" s="111">
        <v>16.238</v>
      </c>
      <c r="R42" s="111">
        <v>10.06</v>
      </c>
      <c r="S42" s="111">
        <v>13.337999999999999</v>
      </c>
      <c r="T42" s="111">
        <v>13.478</v>
      </c>
      <c r="U42" s="111">
        <v>12.313000000000001</v>
      </c>
      <c r="V42" s="111">
        <v>9.3140000000000001</v>
      </c>
      <c r="W42" s="111">
        <v>9.8640000000000008</v>
      </c>
      <c r="X42" s="111">
        <v>8.0850000000000009</v>
      </c>
      <c r="Y42" s="111">
        <v>7.1840000000000002</v>
      </c>
      <c r="Z42" s="111">
        <v>13.365</v>
      </c>
      <c r="AA42" s="111">
        <v>12.787000000000001</v>
      </c>
      <c r="AB42" s="111">
        <v>12.177</v>
      </c>
      <c r="AC42" s="111">
        <v>10.292999999999999</v>
      </c>
      <c r="AD42" s="111">
        <v>12.496</v>
      </c>
      <c r="AE42" s="111">
        <v>9.3350000000000009</v>
      </c>
      <c r="AF42" s="111">
        <v>9.2850000000000001</v>
      </c>
      <c r="AG42" s="111">
        <v>11.532999999999999</v>
      </c>
      <c r="AH42" s="111">
        <v>7.4169999999999998</v>
      </c>
      <c r="AI42" s="173">
        <v>9.3550000000000004</v>
      </c>
      <c r="AJ42" s="173">
        <v>14.351000000000001</v>
      </c>
      <c r="AK42" s="173">
        <v>9.7490000000000006</v>
      </c>
      <c r="AL42" s="173">
        <v>7.2320000000000002</v>
      </c>
      <c r="AM42" s="173">
        <v>11.976000000000001</v>
      </c>
      <c r="AN42" s="173"/>
      <c r="AO42" s="173"/>
      <c r="AP42" s="173"/>
      <c r="AQ42" s="173"/>
      <c r="AR42" s="173"/>
      <c r="AS42" s="173"/>
      <c r="AT42" s="173"/>
      <c r="AU42" s="173"/>
      <c r="AV42" s="173"/>
      <c r="AW42" s="173"/>
      <c r="AX42" s="173"/>
      <c r="AY42" s="173"/>
    </row>
    <row r="43" spans="1:51" ht="15" x14ac:dyDescent="0.25">
      <c r="A43" s="228">
        <v>44621</v>
      </c>
      <c r="B43" s="115"/>
      <c r="C43" s="115"/>
      <c r="D43" s="116">
        <v>22.1</v>
      </c>
      <c r="E43" s="111">
        <v>15.893000000000001</v>
      </c>
      <c r="F43" s="111">
        <v>26.341999999999999</v>
      </c>
      <c r="G43" s="111">
        <v>36.427999999999997</v>
      </c>
      <c r="H43" s="111">
        <v>32.451000000000001</v>
      </c>
      <c r="I43" s="111">
        <v>18.327999999999999</v>
      </c>
      <c r="J43" s="111">
        <v>20.966000000000001</v>
      </c>
      <c r="K43" s="111">
        <v>14.372999999999999</v>
      </c>
      <c r="L43" s="111">
        <v>11.279</v>
      </c>
      <c r="M43" s="111">
        <v>17.062999999999999</v>
      </c>
      <c r="N43" s="111">
        <v>17.469000000000001</v>
      </c>
      <c r="O43" s="111">
        <v>22.567</v>
      </c>
      <c r="P43" s="111">
        <v>36.295000000000002</v>
      </c>
      <c r="Q43" s="111">
        <v>20.600999999999999</v>
      </c>
      <c r="R43" s="111">
        <v>33.283000000000001</v>
      </c>
      <c r="S43" s="111">
        <v>22.952999999999999</v>
      </c>
      <c r="T43" s="111">
        <v>19.443000000000001</v>
      </c>
      <c r="U43" s="111">
        <v>17.068000000000001</v>
      </c>
      <c r="V43" s="111">
        <v>15.234999999999999</v>
      </c>
      <c r="W43" s="111">
        <v>12.430999999999999</v>
      </c>
      <c r="X43" s="111">
        <v>12.97</v>
      </c>
      <c r="Y43" s="111">
        <v>21.033000000000001</v>
      </c>
      <c r="Z43" s="111">
        <v>26.417999999999999</v>
      </c>
      <c r="AA43" s="111">
        <v>17.219000000000001</v>
      </c>
      <c r="AB43" s="111">
        <v>37.905999999999999</v>
      </c>
      <c r="AC43" s="111">
        <v>13.837999999999999</v>
      </c>
      <c r="AD43" s="111">
        <v>23.056000000000001</v>
      </c>
      <c r="AE43" s="111">
        <v>9.9559999999999995</v>
      </c>
      <c r="AF43" s="111">
        <v>15.917</v>
      </c>
      <c r="AG43" s="111">
        <v>24.222000000000001</v>
      </c>
      <c r="AH43" s="111">
        <v>11.083</v>
      </c>
      <c r="AI43" s="173">
        <v>13.936</v>
      </c>
      <c r="AJ43" s="173">
        <v>22.945</v>
      </c>
      <c r="AK43" s="173">
        <v>12.08</v>
      </c>
      <c r="AL43" s="173">
        <v>9.2769999999999992</v>
      </c>
      <c r="AM43" s="173">
        <v>16.088000000000001</v>
      </c>
      <c r="AN43" s="173"/>
      <c r="AO43" s="173"/>
      <c r="AP43" s="173"/>
      <c r="AQ43" s="173"/>
      <c r="AR43" s="173"/>
      <c r="AS43" s="173"/>
      <c r="AT43" s="173"/>
      <c r="AU43" s="173"/>
      <c r="AV43" s="173"/>
      <c r="AW43" s="173"/>
      <c r="AX43" s="173"/>
      <c r="AY43" s="173"/>
    </row>
    <row r="44" spans="1:51" ht="15" x14ac:dyDescent="0.25">
      <c r="A44" s="228">
        <v>44652</v>
      </c>
      <c r="B44" s="115"/>
      <c r="C44" s="115"/>
      <c r="D44" s="116">
        <v>52.61</v>
      </c>
      <c r="E44" s="111">
        <v>35.539000000000001</v>
      </c>
      <c r="F44" s="111">
        <v>100.054</v>
      </c>
      <c r="G44" s="111">
        <v>95.536000000000001</v>
      </c>
      <c r="H44" s="111">
        <v>103.001</v>
      </c>
      <c r="I44" s="111">
        <v>35.646999999999998</v>
      </c>
      <c r="J44" s="111">
        <v>73.739000000000004</v>
      </c>
      <c r="K44" s="111">
        <v>34.095999999999997</v>
      </c>
      <c r="L44" s="111">
        <v>31.917000000000002</v>
      </c>
      <c r="M44" s="111">
        <v>68.091999999999999</v>
      </c>
      <c r="N44" s="111">
        <v>65.698999999999998</v>
      </c>
      <c r="O44" s="111">
        <v>49.02</v>
      </c>
      <c r="P44" s="111">
        <v>51.773000000000003</v>
      </c>
      <c r="Q44" s="111">
        <v>40.756999999999998</v>
      </c>
      <c r="R44" s="111">
        <v>71.337000000000003</v>
      </c>
      <c r="S44" s="111">
        <v>48.944000000000003</v>
      </c>
      <c r="T44" s="111">
        <v>31.571000000000002</v>
      </c>
      <c r="U44" s="111">
        <v>57.289000000000001</v>
      </c>
      <c r="V44" s="111">
        <v>53.381999999999998</v>
      </c>
      <c r="W44" s="111">
        <v>23.039000000000001</v>
      </c>
      <c r="X44" s="111">
        <v>22.640999999999998</v>
      </c>
      <c r="Y44" s="111">
        <v>69.331000000000003</v>
      </c>
      <c r="Z44" s="111">
        <v>93.18</v>
      </c>
      <c r="AA44" s="111">
        <v>48.189</v>
      </c>
      <c r="AB44" s="111">
        <v>61.734000000000002</v>
      </c>
      <c r="AC44" s="111">
        <v>44.948999999999998</v>
      </c>
      <c r="AD44" s="111">
        <v>37.381</v>
      </c>
      <c r="AE44" s="111">
        <v>32.122999999999998</v>
      </c>
      <c r="AF44" s="111">
        <v>34.695</v>
      </c>
      <c r="AG44" s="111">
        <v>55.756999999999998</v>
      </c>
      <c r="AH44" s="111">
        <v>24.63</v>
      </c>
      <c r="AI44" s="173">
        <v>38.014000000000003</v>
      </c>
      <c r="AJ44" s="173">
        <v>31.565999999999999</v>
      </c>
      <c r="AK44" s="173">
        <v>26.422999999999998</v>
      </c>
      <c r="AL44" s="173">
        <v>20.706</v>
      </c>
      <c r="AM44" s="173">
        <v>29.835000000000001</v>
      </c>
      <c r="AN44" s="173"/>
      <c r="AO44" s="173"/>
      <c r="AP44" s="173"/>
      <c r="AQ44" s="173"/>
      <c r="AR44" s="173"/>
      <c r="AS44" s="173"/>
      <c r="AT44" s="173"/>
      <c r="AU44" s="173"/>
      <c r="AV44" s="173"/>
      <c r="AW44" s="173"/>
      <c r="AX44" s="173"/>
      <c r="AY44" s="173"/>
    </row>
    <row r="45" spans="1:51" ht="15" x14ac:dyDescent="0.25">
      <c r="A45" s="228">
        <v>44682</v>
      </c>
      <c r="B45" s="115"/>
      <c r="C45" s="115"/>
      <c r="D45" s="116">
        <v>146.12</v>
      </c>
      <c r="E45" s="111">
        <v>218.886</v>
      </c>
      <c r="F45" s="111">
        <v>230.21799999999999</v>
      </c>
      <c r="G45" s="111">
        <v>187.804</v>
      </c>
      <c r="H45" s="111">
        <v>207.97300000000001</v>
      </c>
      <c r="I45" s="111">
        <v>93.108000000000004</v>
      </c>
      <c r="J45" s="111">
        <v>124.95699999999999</v>
      </c>
      <c r="K45" s="111">
        <v>88.135999999999996</v>
      </c>
      <c r="L45" s="111">
        <v>99.399000000000001</v>
      </c>
      <c r="M45" s="111">
        <v>143.63900000000001</v>
      </c>
      <c r="N45" s="111">
        <v>226.91900000000001</v>
      </c>
      <c r="O45" s="111">
        <v>158.404</v>
      </c>
      <c r="P45" s="111">
        <v>141.43100000000001</v>
      </c>
      <c r="Q45" s="111">
        <v>151.75700000000001</v>
      </c>
      <c r="R45" s="111">
        <v>205.637</v>
      </c>
      <c r="S45" s="111">
        <v>150.41800000000001</v>
      </c>
      <c r="T45" s="111">
        <v>150.958</v>
      </c>
      <c r="U45" s="111">
        <v>129.226</v>
      </c>
      <c r="V45" s="111">
        <v>198.43199999999999</v>
      </c>
      <c r="W45" s="111">
        <v>47.816000000000003</v>
      </c>
      <c r="X45" s="111">
        <v>83.861000000000004</v>
      </c>
      <c r="Y45" s="111">
        <v>156.27000000000001</v>
      </c>
      <c r="Z45" s="111">
        <v>226.51400000000001</v>
      </c>
      <c r="AA45" s="111">
        <v>120.185</v>
      </c>
      <c r="AB45" s="111">
        <v>157.006</v>
      </c>
      <c r="AC45" s="111">
        <v>180.381</v>
      </c>
      <c r="AD45" s="111">
        <v>191.578</v>
      </c>
      <c r="AE45" s="111">
        <v>79.585999999999999</v>
      </c>
      <c r="AF45" s="111">
        <v>123.99299999999999</v>
      </c>
      <c r="AG45" s="111">
        <v>99.963999999999999</v>
      </c>
      <c r="AH45" s="111">
        <v>50.281999999999996</v>
      </c>
      <c r="AI45" s="173">
        <v>120.953</v>
      </c>
      <c r="AJ45" s="173">
        <v>97.081000000000003</v>
      </c>
      <c r="AK45" s="173">
        <v>70.772000000000006</v>
      </c>
      <c r="AL45" s="173">
        <v>127.22799999999999</v>
      </c>
      <c r="AM45" s="173">
        <v>134.21199999999999</v>
      </c>
      <c r="AN45" s="173"/>
      <c r="AO45" s="173"/>
      <c r="AP45" s="173"/>
      <c r="AQ45" s="173"/>
      <c r="AR45" s="173"/>
      <c r="AS45" s="173"/>
      <c r="AT45" s="173"/>
      <c r="AU45" s="173"/>
      <c r="AV45" s="173"/>
      <c r="AW45" s="173"/>
      <c r="AX45" s="173"/>
      <c r="AY45" s="173"/>
    </row>
    <row r="46" spans="1:51" ht="15" x14ac:dyDescent="0.25">
      <c r="A46" s="228">
        <v>44713</v>
      </c>
      <c r="B46" s="115"/>
      <c r="C46" s="115"/>
      <c r="D46" s="116">
        <v>151.61000000000001</v>
      </c>
      <c r="E46" s="111">
        <v>236.86500000000001</v>
      </c>
      <c r="F46" s="111">
        <v>256.79000000000002</v>
      </c>
      <c r="G46" s="111">
        <v>244.148</v>
      </c>
      <c r="H46" s="111">
        <v>189.45500000000001</v>
      </c>
      <c r="I46" s="111">
        <v>143.83000000000001</v>
      </c>
      <c r="J46" s="111">
        <v>92.497</v>
      </c>
      <c r="K46" s="111">
        <v>109.679</v>
      </c>
      <c r="L46" s="111">
        <v>174.71700000000001</v>
      </c>
      <c r="M46" s="111">
        <v>113.629</v>
      </c>
      <c r="N46" s="111">
        <v>232.70599999999999</v>
      </c>
      <c r="O46" s="111">
        <v>132.107</v>
      </c>
      <c r="P46" s="111">
        <v>257.92099999999999</v>
      </c>
      <c r="Q46" s="111">
        <v>99.376999999999995</v>
      </c>
      <c r="R46" s="111">
        <v>261.94499999999999</v>
      </c>
      <c r="S46" s="111">
        <v>127.37</v>
      </c>
      <c r="T46" s="111">
        <v>207.773</v>
      </c>
      <c r="U46" s="111">
        <v>71.662999999999997</v>
      </c>
      <c r="V46" s="111">
        <v>121.68300000000001</v>
      </c>
      <c r="W46" s="111">
        <v>31.48</v>
      </c>
      <c r="X46" s="111">
        <v>86.674000000000007</v>
      </c>
      <c r="Y46" s="111">
        <v>95.647000000000006</v>
      </c>
      <c r="Z46" s="111">
        <v>228.042</v>
      </c>
      <c r="AA46" s="111">
        <v>83.072000000000003</v>
      </c>
      <c r="AB46" s="111">
        <v>131.53800000000001</v>
      </c>
      <c r="AC46" s="111">
        <v>223.602</v>
      </c>
      <c r="AD46" s="111">
        <v>126.81699999999999</v>
      </c>
      <c r="AE46" s="111">
        <v>123.232</v>
      </c>
      <c r="AF46" s="111">
        <v>236.381</v>
      </c>
      <c r="AG46" s="111">
        <v>53.582999999999998</v>
      </c>
      <c r="AH46" s="111">
        <v>47.194000000000003</v>
      </c>
      <c r="AI46" s="173">
        <v>163.86799999999999</v>
      </c>
      <c r="AJ46" s="173">
        <v>206.47800000000001</v>
      </c>
      <c r="AK46" s="173">
        <v>95.731999999999999</v>
      </c>
      <c r="AL46" s="173">
        <v>190.29300000000001</v>
      </c>
      <c r="AM46" s="173">
        <v>248.68899999999999</v>
      </c>
      <c r="AN46" s="173"/>
      <c r="AO46" s="173"/>
      <c r="AP46" s="173"/>
      <c r="AQ46" s="173"/>
      <c r="AR46" s="173"/>
      <c r="AS46" s="173"/>
      <c r="AT46" s="173"/>
      <c r="AU46" s="173"/>
      <c r="AV46" s="173"/>
      <c r="AW46" s="173"/>
      <c r="AX46" s="173"/>
      <c r="AY46" s="173"/>
    </row>
    <row r="47" spans="1:51" ht="15" x14ac:dyDescent="0.25">
      <c r="A47" s="228">
        <v>44743</v>
      </c>
      <c r="B47" s="115"/>
      <c r="C47" s="115"/>
      <c r="D47" s="116">
        <v>67.39</v>
      </c>
      <c r="E47" s="111">
        <v>107.77</v>
      </c>
      <c r="F47" s="111">
        <v>91.028999999999996</v>
      </c>
      <c r="G47" s="111">
        <v>141.649</v>
      </c>
      <c r="H47" s="111">
        <v>76.489000000000004</v>
      </c>
      <c r="I47" s="111">
        <v>54.447000000000003</v>
      </c>
      <c r="J47" s="111">
        <v>39.146000000000001</v>
      </c>
      <c r="K47" s="111">
        <v>50.292000000000002</v>
      </c>
      <c r="L47" s="111">
        <v>92.908000000000001</v>
      </c>
      <c r="M47" s="111">
        <v>54.396999999999998</v>
      </c>
      <c r="N47" s="111">
        <v>85.555000000000007</v>
      </c>
      <c r="O47" s="111">
        <v>40.091999999999999</v>
      </c>
      <c r="P47" s="111">
        <v>182.33500000000001</v>
      </c>
      <c r="Q47" s="111">
        <v>38.087000000000003</v>
      </c>
      <c r="R47" s="111">
        <v>78.66</v>
      </c>
      <c r="S47" s="111">
        <v>64.203000000000003</v>
      </c>
      <c r="T47" s="111">
        <v>136.011</v>
      </c>
      <c r="U47" s="111">
        <v>25.358000000000001</v>
      </c>
      <c r="V47" s="111">
        <v>39.99</v>
      </c>
      <c r="W47" s="111">
        <v>13.869</v>
      </c>
      <c r="X47" s="111">
        <v>27.11</v>
      </c>
      <c r="Y47" s="111">
        <v>36.081000000000003</v>
      </c>
      <c r="Z47" s="111">
        <v>90.423000000000002</v>
      </c>
      <c r="AA47" s="111">
        <v>37.728000000000002</v>
      </c>
      <c r="AB47" s="111">
        <v>51.417999999999999</v>
      </c>
      <c r="AC47" s="111">
        <v>66.341999999999999</v>
      </c>
      <c r="AD47" s="111">
        <v>48.848999999999997</v>
      </c>
      <c r="AE47" s="111">
        <v>42.795999999999999</v>
      </c>
      <c r="AF47" s="111">
        <v>100.794</v>
      </c>
      <c r="AG47" s="111">
        <v>21.577000000000002</v>
      </c>
      <c r="AH47" s="111">
        <v>21.827000000000002</v>
      </c>
      <c r="AI47" s="173">
        <v>48.024999999999999</v>
      </c>
      <c r="AJ47" s="173">
        <v>77.954999999999998</v>
      </c>
      <c r="AK47" s="173">
        <v>49.055</v>
      </c>
      <c r="AL47" s="173">
        <v>107.59099999999999</v>
      </c>
      <c r="AM47" s="173">
        <v>144.239</v>
      </c>
      <c r="AN47" s="173"/>
      <c r="AO47" s="173"/>
      <c r="AP47" s="173"/>
      <c r="AQ47" s="173"/>
      <c r="AR47" s="173"/>
      <c r="AS47" s="173"/>
      <c r="AT47" s="173"/>
      <c r="AU47" s="173"/>
      <c r="AV47" s="173"/>
      <c r="AW47" s="173"/>
      <c r="AX47" s="173"/>
      <c r="AY47" s="173"/>
    </row>
    <row r="48" spans="1:51" ht="15" x14ac:dyDescent="0.25">
      <c r="A48" s="228">
        <v>44774</v>
      </c>
      <c r="B48" s="115"/>
      <c r="C48" s="115"/>
      <c r="D48" s="116">
        <v>38.630000000000003</v>
      </c>
      <c r="E48" s="111">
        <v>64.212999999999994</v>
      </c>
      <c r="F48" s="111">
        <v>36.588999999999999</v>
      </c>
      <c r="G48" s="111">
        <v>46.429000000000002</v>
      </c>
      <c r="H48" s="111">
        <v>46.655000000000001</v>
      </c>
      <c r="I48" s="111">
        <v>34.31</v>
      </c>
      <c r="J48" s="111">
        <v>29.187999999999999</v>
      </c>
      <c r="K48" s="111">
        <v>31.652000000000001</v>
      </c>
      <c r="L48" s="111">
        <v>31</v>
      </c>
      <c r="M48" s="111">
        <v>38.441000000000003</v>
      </c>
      <c r="N48" s="111">
        <v>41.087000000000003</v>
      </c>
      <c r="O48" s="111">
        <v>21.308</v>
      </c>
      <c r="P48" s="111">
        <v>57.899000000000001</v>
      </c>
      <c r="Q48" s="111">
        <v>21.045999999999999</v>
      </c>
      <c r="R48" s="111">
        <v>68.411000000000001</v>
      </c>
      <c r="S48" s="111">
        <v>27.9</v>
      </c>
      <c r="T48" s="111">
        <v>92.308000000000007</v>
      </c>
      <c r="U48" s="111">
        <v>20.949000000000002</v>
      </c>
      <c r="V48" s="111">
        <v>34.265999999999998</v>
      </c>
      <c r="W48" s="111">
        <v>9.9830000000000005</v>
      </c>
      <c r="X48" s="111">
        <v>18.521999999999998</v>
      </c>
      <c r="Y48" s="111">
        <v>20.402000000000001</v>
      </c>
      <c r="Z48" s="111">
        <v>41.594000000000001</v>
      </c>
      <c r="AA48" s="111">
        <v>28.611000000000001</v>
      </c>
      <c r="AB48" s="111">
        <v>41.042999999999999</v>
      </c>
      <c r="AC48" s="111">
        <v>31.091999999999999</v>
      </c>
      <c r="AD48" s="111">
        <v>22.527999999999999</v>
      </c>
      <c r="AE48" s="111">
        <v>32.226999999999997</v>
      </c>
      <c r="AF48" s="111">
        <v>32.356000000000002</v>
      </c>
      <c r="AG48" s="111">
        <v>15.621</v>
      </c>
      <c r="AH48" s="111">
        <v>24.204999999999998</v>
      </c>
      <c r="AI48" s="173">
        <v>26.46</v>
      </c>
      <c r="AJ48" s="173">
        <v>29.468</v>
      </c>
      <c r="AK48" s="173">
        <v>25.007999999999999</v>
      </c>
      <c r="AL48" s="173">
        <v>75.998000000000005</v>
      </c>
      <c r="AM48" s="173">
        <v>46.664999999999999</v>
      </c>
      <c r="AN48" s="173"/>
      <c r="AO48" s="173"/>
      <c r="AP48" s="173"/>
      <c r="AQ48" s="173"/>
      <c r="AR48" s="173"/>
      <c r="AS48" s="173"/>
      <c r="AT48" s="173"/>
      <c r="AU48" s="173"/>
      <c r="AV48" s="173"/>
      <c r="AW48" s="173"/>
      <c r="AX48" s="173"/>
      <c r="AY48" s="173"/>
    </row>
    <row r="49" spans="1:1005" ht="15" x14ac:dyDescent="0.25">
      <c r="A49" s="228">
        <v>44805</v>
      </c>
      <c r="B49" s="115"/>
      <c r="C49" s="115"/>
      <c r="D49" s="116">
        <v>32.4</v>
      </c>
      <c r="E49" s="111">
        <v>36.289000000000001</v>
      </c>
      <c r="F49" s="111">
        <v>45.595999999999997</v>
      </c>
      <c r="G49" s="111">
        <v>49.447000000000003</v>
      </c>
      <c r="H49" s="111">
        <v>31.535</v>
      </c>
      <c r="I49" s="111">
        <v>25.815999999999999</v>
      </c>
      <c r="J49" s="111">
        <v>18.166</v>
      </c>
      <c r="K49" s="111">
        <v>20.512</v>
      </c>
      <c r="L49" s="111">
        <v>42.584000000000003</v>
      </c>
      <c r="M49" s="111">
        <v>25.091000000000001</v>
      </c>
      <c r="N49" s="111">
        <v>37.786000000000001</v>
      </c>
      <c r="O49" s="111">
        <v>29.492000000000001</v>
      </c>
      <c r="P49" s="111">
        <v>31.84</v>
      </c>
      <c r="Q49" s="111">
        <v>19.225999999999999</v>
      </c>
      <c r="R49" s="111">
        <v>59.048000000000002</v>
      </c>
      <c r="S49" s="111">
        <v>22.07</v>
      </c>
      <c r="T49" s="111">
        <v>60.360999999999997</v>
      </c>
      <c r="U49" s="111">
        <v>19.003</v>
      </c>
      <c r="V49" s="111">
        <v>18.507000000000001</v>
      </c>
      <c r="W49" s="111">
        <v>20.393000000000001</v>
      </c>
      <c r="X49" s="111">
        <v>27.433</v>
      </c>
      <c r="Y49" s="111">
        <v>30.943000000000001</v>
      </c>
      <c r="Z49" s="111">
        <v>22.382999999999999</v>
      </c>
      <c r="AA49" s="111">
        <v>23.806000000000001</v>
      </c>
      <c r="AB49" s="111">
        <v>37.534999999999997</v>
      </c>
      <c r="AC49" s="111">
        <v>33.811999999999998</v>
      </c>
      <c r="AD49" s="111">
        <v>16.701000000000001</v>
      </c>
      <c r="AE49" s="111">
        <v>16.763000000000002</v>
      </c>
      <c r="AF49" s="111">
        <v>22.193999999999999</v>
      </c>
      <c r="AG49" s="111">
        <v>12.18</v>
      </c>
      <c r="AH49" s="111">
        <v>37.585999999999999</v>
      </c>
      <c r="AI49" s="173">
        <v>32.241999999999997</v>
      </c>
      <c r="AJ49" s="173">
        <v>18.681999999999999</v>
      </c>
      <c r="AK49" s="173">
        <v>14.162000000000001</v>
      </c>
      <c r="AL49" s="173">
        <v>69.206000000000003</v>
      </c>
      <c r="AM49" s="173">
        <v>23.954999999999998</v>
      </c>
      <c r="AN49" s="173"/>
      <c r="AO49" s="173"/>
      <c r="AP49" s="173"/>
      <c r="AQ49" s="173"/>
      <c r="AR49" s="173"/>
      <c r="AS49" s="173"/>
      <c r="AT49" s="173"/>
      <c r="AU49" s="173"/>
      <c r="AV49" s="173"/>
      <c r="AW49" s="173"/>
      <c r="AX49" s="173"/>
      <c r="AY49" s="173"/>
    </row>
    <row r="50" spans="1:1005" ht="15" x14ac:dyDescent="0.25">
      <c r="A50" s="228">
        <v>44835</v>
      </c>
      <c r="B50" s="115"/>
      <c r="C50" s="115"/>
      <c r="D50" s="116">
        <v>28.11</v>
      </c>
      <c r="E50" s="111">
        <v>30.131</v>
      </c>
      <c r="F50" s="111">
        <v>46.484000000000002</v>
      </c>
      <c r="G50" s="111">
        <v>50.692</v>
      </c>
      <c r="H50" s="111">
        <v>20.68</v>
      </c>
      <c r="I50" s="111">
        <v>24.024999999999999</v>
      </c>
      <c r="J50" s="111">
        <v>20.524000000000001</v>
      </c>
      <c r="K50" s="111">
        <v>27.876999999999999</v>
      </c>
      <c r="L50" s="111">
        <v>20.597000000000001</v>
      </c>
      <c r="M50" s="111">
        <v>17.091000000000001</v>
      </c>
      <c r="N50" s="111">
        <v>23.446999999999999</v>
      </c>
      <c r="O50" s="111">
        <v>21.841999999999999</v>
      </c>
      <c r="P50" s="111">
        <v>28.576000000000001</v>
      </c>
      <c r="Q50" s="111">
        <v>26.812999999999999</v>
      </c>
      <c r="R50" s="111">
        <v>49.305999999999997</v>
      </c>
      <c r="S50" s="111">
        <v>20.753</v>
      </c>
      <c r="T50" s="111">
        <v>25.331</v>
      </c>
      <c r="U50" s="111">
        <v>19.945</v>
      </c>
      <c r="V50" s="111">
        <v>15.685</v>
      </c>
      <c r="W50" s="111">
        <v>16.562999999999999</v>
      </c>
      <c r="X50" s="111">
        <v>15.738</v>
      </c>
      <c r="Y50" s="111">
        <v>28.643000000000001</v>
      </c>
      <c r="Z50" s="111">
        <v>33.506</v>
      </c>
      <c r="AA50" s="111">
        <v>69.438999999999993</v>
      </c>
      <c r="AB50" s="111">
        <v>40.689</v>
      </c>
      <c r="AC50" s="111">
        <v>21.265000000000001</v>
      </c>
      <c r="AD50" s="111">
        <v>16.332999999999998</v>
      </c>
      <c r="AE50" s="111">
        <v>19.805</v>
      </c>
      <c r="AF50" s="111">
        <v>27.093</v>
      </c>
      <c r="AG50" s="111">
        <v>11.314</v>
      </c>
      <c r="AH50" s="111">
        <v>27.975000000000001</v>
      </c>
      <c r="AI50" s="173">
        <v>41.720999999999997</v>
      </c>
      <c r="AJ50" s="173">
        <v>13.67</v>
      </c>
      <c r="AK50" s="173">
        <v>23.76</v>
      </c>
      <c r="AL50" s="173">
        <v>35.405999999999999</v>
      </c>
      <c r="AM50" s="173">
        <v>26.207000000000001</v>
      </c>
      <c r="AN50" s="173"/>
      <c r="AO50" s="173"/>
      <c r="AP50" s="173"/>
      <c r="AQ50" s="173"/>
      <c r="AR50" s="173"/>
      <c r="AS50" s="173"/>
      <c r="AT50" s="173"/>
      <c r="AU50" s="173"/>
      <c r="AV50" s="173"/>
      <c r="AW50" s="173"/>
      <c r="AX50" s="173"/>
      <c r="AY50" s="173"/>
    </row>
    <row r="51" spans="1:1005" ht="15" x14ac:dyDescent="0.25">
      <c r="A51" s="228">
        <v>44866</v>
      </c>
      <c r="B51" s="115"/>
      <c r="C51" s="115"/>
      <c r="D51" s="116">
        <v>18.13</v>
      </c>
      <c r="E51" s="111">
        <v>22.305</v>
      </c>
      <c r="F51" s="111">
        <v>26.056000000000001</v>
      </c>
      <c r="G51" s="111">
        <v>33.875</v>
      </c>
      <c r="H51" s="111">
        <v>24.033999999999999</v>
      </c>
      <c r="I51" s="111">
        <v>15.776999999999999</v>
      </c>
      <c r="J51" s="111">
        <v>13.989000000000001</v>
      </c>
      <c r="K51" s="111">
        <v>20.079000000000001</v>
      </c>
      <c r="L51" s="111">
        <v>16.379000000000001</v>
      </c>
      <c r="M51" s="111">
        <v>14.567</v>
      </c>
      <c r="N51" s="111">
        <v>18.28</v>
      </c>
      <c r="O51" s="111">
        <v>18.398</v>
      </c>
      <c r="P51" s="111">
        <v>19.032</v>
      </c>
      <c r="Q51" s="111">
        <v>18.297000000000001</v>
      </c>
      <c r="R51" s="111">
        <v>25.141999999999999</v>
      </c>
      <c r="S51" s="111">
        <v>22.1</v>
      </c>
      <c r="T51" s="111">
        <v>17.268999999999998</v>
      </c>
      <c r="U51" s="111">
        <v>16.425000000000001</v>
      </c>
      <c r="V51" s="111">
        <v>14.157999999999999</v>
      </c>
      <c r="W51" s="111">
        <v>10.87</v>
      </c>
      <c r="X51" s="111">
        <v>10.737</v>
      </c>
      <c r="Y51" s="111">
        <v>21.405999999999999</v>
      </c>
      <c r="Z51" s="111">
        <v>20.658000000000001</v>
      </c>
      <c r="AA51" s="111">
        <v>25.69</v>
      </c>
      <c r="AB51" s="111">
        <v>19.998999999999999</v>
      </c>
      <c r="AC51" s="111">
        <v>17.289000000000001</v>
      </c>
      <c r="AD51" s="111">
        <v>14.206</v>
      </c>
      <c r="AE51" s="111">
        <v>15.063000000000001</v>
      </c>
      <c r="AF51" s="111">
        <v>19.852</v>
      </c>
      <c r="AG51" s="111">
        <v>10.054</v>
      </c>
      <c r="AH51" s="111">
        <v>14.945</v>
      </c>
      <c r="AI51" s="173">
        <v>22.082000000000001</v>
      </c>
      <c r="AJ51" s="173">
        <v>11.98</v>
      </c>
      <c r="AK51" s="173">
        <v>13.75</v>
      </c>
      <c r="AL51" s="173">
        <v>21.62</v>
      </c>
      <c r="AM51" s="173">
        <v>17.349</v>
      </c>
      <c r="AN51" s="173"/>
      <c r="AO51" s="173"/>
      <c r="AP51" s="173"/>
      <c r="AQ51" s="173"/>
      <c r="AR51" s="173"/>
      <c r="AS51" s="173"/>
      <c r="AT51" s="173"/>
      <c r="AU51" s="173"/>
      <c r="AV51" s="173"/>
      <c r="AW51" s="173"/>
      <c r="AX51" s="173"/>
      <c r="AY51" s="173"/>
    </row>
    <row r="52" spans="1:1005" ht="15" x14ac:dyDescent="0.25">
      <c r="A52" s="228">
        <v>44896</v>
      </c>
      <c r="B52" s="115"/>
      <c r="C52" s="115"/>
      <c r="D52" s="116">
        <v>15.25</v>
      </c>
      <c r="E52" s="111">
        <v>18.965</v>
      </c>
      <c r="F52" s="111">
        <v>20.065000000000001</v>
      </c>
      <c r="G52" s="111">
        <v>22.477</v>
      </c>
      <c r="H52" s="111">
        <v>17.905000000000001</v>
      </c>
      <c r="I52" s="111">
        <v>13.132999999999999</v>
      </c>
      <c r="J52" s="111">
        <v>12.013999999999999</v>
      </c>
      <c r="K52" s="111">
        <v>13.978999999999999</v>
      </c>
      <c r="L52" s="111">
        <v>14.298999999999999</v>
      </c>
      <c r="M52" s="111">
        <v>13.247999999999999</v>
      </c>
      <c r="N52" s="111">
        <v>16.690000000000001</v>
      </c>
      <c r="O52" s="111">
        <v>15.554</v>
      </c>
      <c r="P52" s="111">
        <v>17.463000000000001</v>
      </c>
      <c r="Q52" s="111">
        <v>15.663</v>
      </c>
      <c r="R52" s="111">
        <v>18.663</v>
      </c>
      <c r="S52" s="111">
        <v>19.530999999999999</v>
      </c>
      <c r="T52" s="111">
        <v>15.433999999999999</v>
      </c>
      <c r="U52" s="111">
        <v>13.186999999999999</v>
      </c>
      <c r="V52" s="111">
        <v>12.933</v>
      </c>
      <c r="W52" s="111">
        <v>9.4589999999999996</v>
      </c>
      <c r="X52" s="111">
        <v>10.134</v>
      </c>
      <c r="Y52" s="111">
        <v>15.516</v>
      </c>
      <c r="Z52" s="111">
        <v>16.518000000000001</v>
      </c>
      <c r="AA52" s="111">
        <v>15.39</v>
      </c>
      <c r="AB52" s="111">
        <v>16.093</v>
      </c>
      <c r="AC52" s="111">
        <v>15.531000000000001</v>
      </c>
      <c r="AD52" s="111">
        <v>12.388</v>
      </c>
      <c r="AE52" s="111">
        <v>12.680999999999999</v>
      </c>
      <c r="AF52" s="111">
        <v>15.988</v>
      </c>
      <c r="AG52" s="111">
        <v>9.5920000000000005</v>
      </c>
      <c r="AH52" s="111">
        <v>11.321</v>
      </c>
      <c r="AI52" s="173">
        <v>14.426</v>
      </c>
      <c r="AJ52" s="173">
        <v>12.188000000000001</v>
      </c>
      <c r="AK52" s="173">
        <v>10.381</v>
      </c>
      <c r="AL52" s="173">
        <v>17.652999999999999</v>
      </c>
      <c r="AM52" s="173">
        <v>15.946999999999999</v>
      </c>
      <c r="AN52" s="173"/>
      <c r="AO52" s="173"/>
      <c r="AP52" s="173"/>
      <c r="AQ52" s="173"/>
      <c r="AR52" s="173"/>
      <c r="AS52" s="173"/>
      <c r="AT52" s="173"/>
      <c r="AU52" s="173"/>
      <c r="AV52" s="173"/>
      <c r="AW52" s="173"/>
      <c r="AX52" s="173"/>
      <c r="AY52" s="173"/>
    </row>
    <row r="53" spans="1:1005" ht="15" x14ac:dyDescent="0.25">
      <c r="A53" s="228">
        <v>44927</v>
      </c>
      <c r="B53" s="115"/>
      <c r="C53" s="115"/>
      <c r="D53" s="116">
        <v>13.58</v>
      </c>
      <c r="E53" s="111">
        <v>17.385999999999999</v>
      </c>
      <c r="F53" s="111">
        <v>17.257999999999999</v>
      </c>
      <c r="G53" s="111">
        <v>17.158000000000001</v>
      </c>
      <c r="H53" s="111">
        <v>15.090999999999999</v>
      </c>
      <c r="I53" s="111">
        <v>11.438000000000001</v>
      </c>
      <c r="J53" s="111">
        <v>10.805</v>
      </c>
      <c r="K53" s="111">
        <v>11.079000000000001</v>
      </c>
      <c r="L53" s="111">
        <v>12.25</v>
      </c>
      <c r="M53" s="111">
        <v>11.971</v>
      </c>
      <c r="N53" s="111">
        <v>15.218</v>
      </c>
      <c r="O53" s="111">
        <v>13.407</v>
      </c>
      <c r="P53" s="111">
        <v>15.503</v>
      </c>
      <c r="Q53" s="111">
        <v>12.752000000000001</v>
      </c>
      <c r="R53" s="111">
        <v>16.175999999999998</v>
      </c>
      <c r="S53" s="111">
        <v>14.866</v>
      </c>
      <c r="T53" s="111">
        <v>14.018000000000001</v>
      </c>
      <c r="U53" s="111">
        <v>11.611000000000001</v>
      </c>
      <c r="V53" s="111">
        <v>11.851000000000001</v>
      </c>
      <c r="W53" s="111">
        <v>8.6750000000000007</v>
      </c>
      <c r="X53" s="111">
        <v>8.9610000000000003</v>
      </c>
      <c r="Y53" s="111">
        <v>16.018999999999998</v>
      </c>
      <c r="Z53" s="111">
        <v>15.016</v>
      </c>
      <c r="AA53" s="111">
        <v>12.468999999999999</v>
      </c>
      <c r="AB53" s="111">
        <v>13.472</v>
      </c>
      <c r="AC53" s="111">
        <v>13.775</v>
      </c>
      <c r="AD53" s="111">
        <v>11.242000000000001</v>
      </c>
      <c r="AE53" s="111">
        <v>11.602</v>
      </c>
      <c r="AF53" s="111">
        <v>14.47</v>
      </c>
      <c r="AG53" s="111">
        <v>8.8559999999999999</v>
      </c>
      <c r="AH53" s="111">
        <v>9.4269999999999996</v>
      </c>
      <c r="AI53" s="173">
        <v>12.28</v>
      </c>
      <c r="AJ53" s="173">
        <v>11.44</v>
      </c>
      <c r="AK53" s="173">
        <v>8.8640000000000008</v>
      </c>
      <c r="AL53" s="173">
        <v>14.670999999999999</v>
      </c>
      <c r="AM53" s="173">
        <v>14.881</v>
      </c>
      <c r="AN53" s="173"/>
      <c r="AO53" s="173"/>
      <c r="AP53" s="173"/>
      <c r="AQ53" s="173"/>
      <c r="AR53" s="173"/>
      <c r="AS53" s="173"/>
      <c r="AT53" s="173"/>
      <c r="AU53" s="173"/>
      <c r="AV53" s="173"/>
      <c r="AW53" s="173"/>
      <c r="AX53" s="173"/>
      <c r="AY53" s="173"/>
    </row>
    <row r="54" spans="1:1005" ht="15" x14ac:dyDescent="0.25">
      <c r="A54" s="228">
        <v>44958</v>
      </c>
      <c r="B54" s="115"/>
      <c r="C54" s="115"/>
      <c r="D54" s="116">
        <v>12.38</v>
      </c>
      <c r="E54" s="111">
        <v>13.534000000000001</v>
      </c>
      <c r="F54" s="111">
        <v>16.649000000000001</v>
      </c>
      <c r="G54" s="111">
        <v>21.202000000000002</v>
      </c>
      <c r="H54" s="111">
        <v>12.422000000000001</v>
      </c>
      <c r="I54" s="111">
        <v>9.4499999999999993</v>
      </c>
      <c r="J54" s="111">
        <v>8.9920000000000009</v>
      </c>
      <c r="K54" s="111">
        <v>9.7710000000000008</v>
      </c>
      <c r="L54" s="111">
        <v>10.365</v>
      </c>
      <c r="M54" s="111">
        <v>9.9740000000000002</v>
      </c>
      <c r="N54" s="111">
        <v>12.84</v>
      </c>
      <c r="O54" s="111">
        <v>13.688000000000001</v>
      </c>
      <c r="P54" s="111">
        <v>16.178999999999998</v>
      </c>
      <c r="Q54" s="111">
        <v>10.116</v>
      </c>
      <c r="R54" s="111">
        <v>13.385999999999999</v>
      </c>
      <c r="S54" s="111">
        <v>13.49</v>
      </c>
      <c r="T54" s="111">
        <v>12.375999999999999</v>
      </c>
      <c r="U54" s="111">
        <v>9.4030000000000005</v>
      </c>
      <c r="V54" s="111">
        <v>9.9589999999999996</v>
      </c>
      <c r="W54" s="111">
        <v>8.1150000000000002</v>
      </c>
      <c r="X54" s="111">
        <v>7.35</v>
      </c>
      <c r="Y54" s="111">
        <v>13.412000000000001</v>
      </c>
      <c r="Z54" s="111">
        <v>12.8</v>
      </c>
      <c r="AA54" s="111">
        <v>12.192</v>
      </c>
      <c r="AB54" s="111">
        <v>10.429</v>
      </c>
      <c r="AC54" s="111">
        <v>12.532</v>
      </c>
      <c r="AD54" s="111">
        <v>9.3759999999999994</v>
      </c>
      <c r="AE54" s="111">
        <v>9.2729999999999997</v>
      </c>
      <c r="AF54" s="111">
        <v>11.558999999999999</v>
      </c>
      <c r="AG54" s="111">
        <v>7.4180000000000001</v>
      </c>
      <c r="AH54" s="111">
        <v>9.4339999999999993</v>
      </c>
      <c r="AI54" s="173">
        <v>14.472</v>
      </c>
      <c r="AJ54" s="173">
        <v>9.673</v>
      </c>
      <c r="AK54" s="173">
        <v>7.3170000000000002</v>
      </c>
      <c r="AL54" s="173">
        <v>12.005000000000001</v>
      </c>
      <c r="AM54" s="173">
        <v>12.176</v>
      </c>
      <c r="AN54" s="173"/>
      <c r="AO54" s="173"/>
      <c r="AP54" s="173"/>
      <c r="AQ54" s="173"/>
      <c r="AR54" s="173"/>
      <c r="AS54" s="173"/>
      <c r="AT54" s="173"/>
      <c r="AU54" s="173"/>
      <c r="AV54" s="173"/>
      <c r="AW54" s="173"/>
      <c r="AX54" s="173"/>
      <c r="AY54" s="173"/>
    </row>
    <row r="55" spans="1:1005" ht="15" x14ac:dyDescent="0.25">
      <c r="A55" s="228">
        <v>44986</v>
      </c>
      <c r="B55" s="115"/>
      <c r="C55" s="115"/>
      <c r="D55" s="116">
        <v>22.1</v>
      </c>
      <c r="E55" s="111">
        <v>26.36</v>
      </c>
      <c r="F55" s="111">
        <v>36.481000000000002</v>
      </c>
      <c r="G55" s="111">
        <v>32.469000000000001</v>
      </c>
      <c r="H55" s="111">
        <v>18.207999999999998</v>
      </c>
      <c r="I55" s="111">
        <v>21.081</v>
      </c>
      <c r="J55" s="111">
        <v>14.59</v>
      </c>
      <c r="K55" s="111">
        <v>11.382999999999999</v>
      </c>
      <c r="L55" s="111">
        <v>16.965</v>
      </c>
      <c r="M55" s="111">
        <v>17.457999999999998</v>
      </c>
      <c r="N55" s="111">
        <v>22.602</v>
      </c>
      <c r="O55" s="111">
        <v>36.366999999999997</v>
      </c>
      <c r="P55" s="111">
        <v>20.66</v>
      </c>
      <c r="Q55" s="111">
        <v>33.418999999999997</v>
      </c>
      <c r="R55" s="111">
        <v>23.029</v>
      </c>
      <c r="S55" s="111">
        <v>19.456</v>
      </c>
      <c r="T55" s="111">
        <v>16.832000000000001</v>
      </c>
      <c r="U55" s="111">
        <v>15.406000000000001</v>
      </c>
      <c r="V55" s="111">
        <v>12.537000000000001</v>
      </c>
      <c r="W55" s="111">
        <v>13.002000000000001</v>
      </c>
      <c r="X55" s="111">
        <v>20.734999999999999</v>
      </c>
      <c r="Y55" s="111">
        <v>26.481999999999999</v>
      </c>
      <c r="Z55" s="111">
        <v>17.234999999999999</v>
      </c>
      <c r="AA55" s="111">
        <v>37.936</v>
      </c>
      <c r="AB55" s="111">
        <v>13.48</v>
      </c>
      <c r="AC55" s="111">
        <v>23.11</v>
      </c>
      <c r="AD55" s="111">
        <v>9.9990000000000006</v>
      </c>
      <c r="AE55" s="111">
        <v>15.898</v>
      </c>
      <c r="AF55" s="111">
        <v>23.498000000000001</v>
      </c>
      <c r="AG55" s="111">
        <v>11.082000000000001</v>
      </c>
      <c r="AH55" s="111">
        <v>14.026999999999999</v>
      </c>
      <c r="AI55" s="173">
        <v>23.09</v>
      </c>
      <c r="AJ55" s="173">
        <v>11.992000000000001</v>
      </c>
      <c r="AK55" s="173">
        <v>9.3689999999999998</v>
      </c>
      <c r="AL55" s="173">
        <v>16.117000000000001</v>
      </c>
      <c r="AM55" s="173">
        <v>15.792999999999999</v>
      </c>
      <c r="AN55" s="173"/>
      <c r="AO55" s="173"/>
      <c r="AP55" s="173"/>
      <c r="AQ55" s="173"/>
      <c r="AR55" s="173"/>
      <c r="AS55" s="173"/>
      <c r="AT55" s="173"/>
      <c r="AU55" s="173"/>
      <c r="AV55" s="173"/>
      <c r="AW55" s="173"/>
      <c r="AX55" s="173"/>
      <c r="AY55" s="173"/>
    </row>
    <row r="56" spans="1:1005" ht="15" x14ac:dyDescent="0.25">
      <c r="A56" s="228">
        <v>45017</v>
      </c>
      <c r="B56" s="115"/>
      <c r="C56" s="115"/>
      <c r="D56" s="116">
        <v>52.61</v>
      </c>
      <c r="E56" s="111">
        <v>100.08799999999999</v>
      </c>
      <c r="F56" s="111">
        <v>95.593000000000004</v>
      </c>
      <c r="G56" s="111">
        <v>103.03700000000001</v>
      </c>
      <c r="H56" s="111">
        <v>34.581000000000003</v>
      </c>
      <c r="I56" s="111">
        <v>73.894999999999996</v>
      </c>
      <c r="J56" s="111">
        <v>34.356000000000002</v>
      </c>
      <c r="K56" s="111">
        <v>32.082999999999998</v>
      </c>
      <c r="L56" s="111">
        <v>65.38</v>
      </c>
      <c r="M56" s="111">
        <v>65.674000000000007</v>
      </c>
      <c r="N56" s="111">
        <v>49.081000000000003</v>
      </c>
      <c r="O56" s="111">
        <v>51.841000000000001</v>
      </c>
      <c r="P56" s="111">
        <v>40.305</v>
      </c>
      <c r="Q56" s="111">
        <v>71.52</v>
      </c>
      <c r="R56" s="111">
        <v>49.054000000000002</v>
      </c>
      <c r="S56" s="111">
        <v>31.587</v>
      </c>
      <c r="T56" s="111">
        <v>54.825000000000003</v>
      </c>
      <c r="U56" s="111">
        <v>53.575000000000003</v>
      </c>
      <c r="V56" s="111">
        <v>23.149000000000001</v>
      </c>
      <c r="W56" s="111">
        <v>22.681000000000001</v>
      </c>
      <c r="X56" s="111">
        <v>68.388999999999996</v>
      </c>
      <c r="Y56" s="111">
        <v>93.293000000000006</v>
      </c>
      <c r="Z56" s="111">
        <v>48.218000000000004</v>
      </c>
      <c r="AA56" s="111">
        <v>61.77</v>
      </c>
      <c r="AB56" s="111">
        <v>43.86</v>
      </c>
      <c r="AC56" s="111">
        <v>37.436999999999998</v>
      </c>
      <c r="AD56" s="111">
        <v>32.200000000000003</v>
      </c>
      <c r="AE56" s="111">
        <v>34.677</v>
      </c>
      <c r="AF56" s="111">
        <v>55.954000000000001</v>
      </c>
      <c r="AG56" s="111">
        <v>24.632000000000001</v>
      </c>
      <c r="AH56" s="111">
        <v>38.142000000000003</v>
      </c>
      <c r="AI56" s="173">
        <v>31.702000000000002</v>
      </c>
      <c r="AJ56" s="173">
        <v>25.405999999999999</v>
      </c>
      <c r="AK56" s="173">
        <v>20.82</v>
      </c>
      <c r="AL56" s="173">
        <v>29.863</v>
      </c>
      <c r="AM56" s="173">
        <v>35.569000000000003</v>
      </c>
      <c r="AN56" s="173"/>
      <c r="AO56" s="173"/>
      <c r="AP56" s="173"/>
      <c r="AQ56" s="173"/>
      <c r="AR56" s="173"/>
      <c r="AS56" s="173"/>
      <c r="AT56" s="173"/>
      <c r="AU56" s="173"/>
      <c r="AV56" s="173"/>
      <c r="AW56" s="173"/>
      <c r="AX56" s="173"/>
      <c r="AY56" s="173"/>
    </row>
    <row r="57" spans="1:1005" ht="15" x14ac:dyDescent="0.25">
      <c r="A57" s="228">
        <v>45047</v>
      </c>
      <c r="B57" s="115"/>
      <c r="C57" s="115"/>
      <c r="D57" s="116">
        <v>146.12</v>
      </c>
      <c r="E57" s="111">
        <v>230.238</v>
      </c>
      <c r="F57" s="111">
        <v>187.83600000000001</v>
      </c>
      <c r="G57" s="111">
        <v>207.989</v>
      </c>
      <c r="H57" s="111">
        <v>91.343999999999994</v>
      </c>
      <c r="I57" s="111">
        <v>125.062</v>
      </c>
      <c r="J57" s="111">
        <v>88.444000000000003</v>
      </c>
      <c r="K57" s="111">
        <v>99.578999999999994</v>
      </c>
      <c r="L57" s="111">
        <v>144.14599999999999</v>
      </c>
      <c r="M57" s="111">
        <v>226.90199999999999</v>
      </c>
      <c r="N57" s="111">
        <v>158.488</v>
      </c>
      <c r="O57" s="111">
        <v>141.54300000000001</v>
      </c>
      <c r="P57" s="111">
        <v>150.39099999999999</v>
      </c>
      <c r="Q57" s="111">
        <v>205.74600000000001</v>
      </c>
      <c r="R57" s="111">
        <v>150.494</v>
      </c>
      <c r="S57" s="111">
        <v>150.99</v>
      </c>
      <c r="T57" s="111">
        <v>128.83500000000001</v>
      </c>
      <c r="U57" s="111">
        <v>198.637</v>
      </c>
      <c r="V57" s="111">
        <v>47.904000000000003</v>
      </c>
      <c r="W57" s="111">
        <v>83.917000000000002</v>
      </c>
      <c r="X57" s="111">
        <v>156.65799999999999</v>
      </c>
      <c r="Y57" s="111">
        <v>226.63900000000001</v>
      </c>
      <c r="Z57" s="111">
        <v>120.21599999999999</v>
      </c>
      <c r="AA57" s="111">
        <v>157.03800000000001</v>
      </c>
      <c r="AB57" s="111">
        <v>174.381</v>
      </c>
      <c r="AC57" s="111">
        <v>191.63200000000001</v>
      </c>
      <c r="AD57" s="111">
        <v>79.665999999999997</v>
      </c>
      <c r="AE57" s="111">
        <v>123.994</v>
      </c>
      <c r="AF57" s="111">
        <v>100.09099999999999</v>
      </c>
      <c r="AG57" s="111">
        <v>50.286999999999999</v>
      </c>
      <c r="AH57" s="111">
        <v>121.11799999999999</v>
      </c>
      <c r="AI57" s="173">
        <v>97.260999999999996</v>
      </c>
      <c r="AJ57" s="173">
        <v>68.683999999999997</v>
      </c>
      <c r="AK57" s="173">
        <v>127.521</v>
      </c>
      <c r="AL57" s="173">
        <v>134.322</v>
      </c>
      <c r="AM57" s="173">
        <v>220.17</v>
      </c>
      <c r="AN57" s="173"/>
      <c r="AO57" s="173"/>
      <c r="AP57" s="173"/>
      <c r="AQ57" s="173"/>
      <c r="AR57" s="173"/>
      <c r="AS57" s="173"/>
      <c r="AT57" s="173"/>
      <c r="AU57" s="173"/>
      <c r="AV57" s="173"/>
      <c r="AW57" s="173"/>
      <c r="AX57" s="173"/>
      <c r="AY57" s="173"/>
    </row>
    <row r="58" spans="1:1005" ht="15" x14ac:dyDescent="0.25">
      <c r="A58" s="228">
        <v>45078</v>
      </c>
      <c r="B58" s="115"/>
      <c r="C58" s="115"/>
      <c r="D58" s="116">
        <v>151.61000000000001</v>
      </c>
      <c r="E58" s="111">
        <v>256.79500000000002</v>
      </c>
      <c r="F58" s="111">
        <v>244.16</v>
      </c>
      <c r="G58" s="111">
        <v>189.46</v>
      </c>
      <c r="H58" s="111">
        <v>143.09299999999999</v>
      </c>
      <c r="I58" s="111">
        <v>92.546000000000006</v>
      </c>
      <c r="J58" s="111">
        <v>109.84</v>
      </c>
      <c r="K58" s="111">
        <v>174.84</v>
      </c>
      <c r="L58" s="111">
        <v>114.83799999999999</v>
      </c>
      <c r="M58" s="111">
        <v>232.703</v>
      </c>
      <c r="N58" s="111">
        <v>132.13499999999999</v>
      </c>
      <c r="O58" s="111">
        <v>257.976</v>
      </c>
      <c r="P58" s="111">
        <v>98.424000000000007</v>
      </c>
      <c r="Q58" s="111">
        <v>261.98399999999998</v>
      </c>
      <c r="R58" s="111">
        <v>127.402</v>
      </c>
      <c r="S58" s="111">
        <v>207.786</v>
      </c>
      <c r="T58" s="111">
        <v>75.227000000000004</v>
      </c>
      <c r="U58" s="111">
        <v>121.742</v>
      </c>
      <c r="V58" s="111">
        <v>31.552</v>
      </c>
      <c r="W58" s="111">
        <v>86.697000000000003</v>
      </c>
      <c r="X58" s="111">
        <v>96.888000000000005</v>
      </c>
      <c r="Y58" s="111">
        <v>228.10400000000001</v>
      </c>
      <c r="Z58" s="111">
        <v>83.084999999999994</v>
      </c>
      <c r="AA58" s="111">
        <v>131.55000000000001</v>
      </c>
      <c r="AB58" s="111">
        <v>227.45</v>
      </c>
      <c r="AC58" s="111">
        <v>126.84</v>
      </c>
      <c r="AD58" s="111">
        <v>123.274</v>
      </c>
      <c r="AE58" s="111">
        <v>236.374</v>
      </c>
      <c r="AF58" s="111">
        <v>54.326000000000001</v>
      </c>
      <c r="AG58" s="111">
        <v>47.197000000000003</v>
      </c>
      <c r="AH58" s="111">
        <v>163.964</v>
      </c>
      <c r="AI58" s="173">
        <v>206.64500000000001</v>
      </c>
      <c r="AJ58" s="173">
        <v>97.644999999999996</v>
      </c>
      <c r="AK58" s="173">
        <v>190.43100000000001</v>
      </c>
      <c r="AL58" s="173">
        <v>248.77500000000001</v>
      </c>
      <c r="AM58" s="173">
        <v>237.536</v>
      </c>
      <c r="AN58" s="173"/>
      <c r="AO58" s="173"/>
      <c r="AP58" s="173"/>
      <c r="AQ58" s="173"/>
      <c r="AR58" s="173"/>
      <c r="AS58" s="173"/>
      <c r="AT58" s="173"/>
      <c r="AU58" s="173"/>
      <c r="AV58" s="173"/>
      <c r="AW58" s="173"/>
      <c r="AX58" s="173"/>
      <c r="AY58" s="173"/>
    </row>
    <row r="59" spans="1:1005" ht="15" x14ac:dyDescent="0.25">
      <c r="A59" s="228">
        <v>45108</v>
      </c>
      <c r="B59" s="115"/>
      <c r="C59" s="115"/>
      <c r="D59" s="116">
        <v>67.39</v>
      </c>
      <c r="E59" s="111">
        <v>91.03</v>
      </c>
      <c r="F59" s="111">
        <v>141.65600000000001</v>
      </c>
      <c r="G59" s="111">
        <v>76.491</v>
      </c>
      <c r="H59" s="111">
        <v>57.771000000000001</v>
      </c>
      <c r="I59" s="111">
        <v>39.183999999999997</v>
      </c>
      <c r="J59" s="111">
        <v>50.442</v>
      </c>
      <c r="K59" s="111">
        <v>92.966999999999999</v>
      </c>
      <c r="L59" s="111">
        <v>54.73</v>
      </c>
      <c r="M59" s="111">
        <v>85.555000000000007</v>
      </c>
      <c r="N59" s="111">
        <v>40.104999999999997</v>
      </c>
      <c r="O59" s="111">
        <v>182.35300000000001</v>
      </c>
      <c r="P59" s="111">
        <v>40.308</v>
      </c>
      <c r="Q59" s="111">
        <v>78.677000000000007</v>
      </c>
      <c r="R59" s="111">
        <v>64.224999999999994</v>
      </c>
      <c r="S59" s="111">
        <v>136.018</v>
      </c>
      <c r="T59" s="111">
        <v>25.818000000000001</v>
      </c>
      <c r="U59" s="111">
        <v>40.026000000000003</v>
      </c>
      <c r="V59" s="111">
        <v>13.933</v>
      </c>
      <c r="W59" s="111">
        <v>27.125</v>
      </c>
      <c r="X59" s="111">
        <v>36.735999999999997</v>
      </c>
      <c r="Y59" s="111">
        <v>90.435000000000002</v>
      </c>
      <c r="Z59" s="111">
        <v>37.737000000000002</v>
      </c>
      <c r="AA59" s="111">
        <v>51.423999999999999</v>
      </c>
      <c r="AB59" s="111">
        <v>69.451999999999998</v>
      </c>
      <c r="AC59" s="111">
        <v>48.866999999999997</v>
      </c>
      <c r="AD59" s="111">
        <v>42.82</v>
      </c>
      <c r="AE59" s="111">
        <v>100.785</v>
      </c>
      <c r="AF59" s="111">
        <v>21.882000000000001</v>
      </c>
      <c r="AG59" s="111">
        <v>21.827999999999999</v>
      </c>
      <c r="AH59" s="111">
        <v>48.066000000000003</v>
      </c>
      <c r="AI59" s="173">
        <v>78.024000000000001</v>
      </c>
      <c r="AJ59" s="173">
        <v>49.048000000000002</v>
      </c>
      <c r="AK59" s="173">
        <v>107.63500000000001</v>
      </c>
      <c r="AL59" s="173">
        <v>144.25200000000001</v>
      </c>
      <c r="AM59" s="173">
        <v>107.895</v>
      </c>
      <c r="AN59" s="173"/>
      <c r="AO59" s="173"/>
      <c r="AP59" s="173"/>
      <c r="AQ59" s="173"/>
      <c r="AR59" s="173"/>
      <c r="AS59" s="173"/>
      <c r="AT59" s="173"/>
      <c r="AU59" s="173"/>
      <c r="AV59" s="173"/>
      <c r="AW59" s="173"/>
      <c r="AX59" s="173"/>
      <c r="AY59" s="173"/>
    </row>
    <row r="60" spans="1:1005" ht="15" x14ac:dyDescent="0.25">
      <c r="A60" s="228">
        <v>45139</v>
      </c>
      <c r="B60" s="115"/>
      <c r="C60" s="115"/>
      <c r="D60" s="116">
        <v>38.630000000000003</v>
      </c>
      <c r="E60" s="111">
        <v>36.590000000000003</v>
      </c>
      <c r="F60" s="111">
        <v>46.433999999999997</v>
      </c>
      <c r="G60" s="111">
        <v>46.656999999999996</v>
      </c>
      <c r="H60" s="111">
        <v>34.442999999999998</v>
      </c>
      <c r="I60" s="111">
        <v>29.225000000000001</v>
      </c>
      <c r="J60" s="111">
        <v>31.75</v>
      </c>
      <c r="K60" s="111">
        <v>31.042000000000002</v>
      </c>
      <c r="L60" s="111">
        <v>38.658999999999999</v>
      </c>
      <c r="M60" s="111">
        <v>41.085999999999999</v>
      </c>
      <c r="N60" s="111">
        <v>21.318999999999999</v>
      </c>
      <c r="O60" s="111">
        <v>57.906999999999996</v>
      </c>
      <c r="P60" s="111">
        <v>21.175000000000001</v>
      </c>
      <c r="Q60" s="111">
        <v>68.429000000000002</v>
      </c>
      <c r="R60" s="111">
        <v>27.917999999999999</v>
      </c>
      <c r="S60" s="111">
        <v>92.313999999999993</v>
      </c>
      <c r="T60" s="111">
        <v>20.529</v>
      </c>
      <c r="U60" s="111">
        <v>34.298999999999999</v>
      </c>
      <c r="V60" s="111">
        <v>10.041</v>
      </c>
      <c r="W60" s="111">
        <v>18.536000000000001</v>
      </c>
      <c r="X60" s="111">
        <v>20.684000000000001</v>
      </c>
      <c r="Y60" s="111">
        <v>41.6</v>
      </c>
      <c r="Z60" s="111">
        <v>28.617999999999999</v>
      </c>
      <c r="AA60" s="111">
        <v>41.048999999999999</v>
      </c>
      <c r="AB60" s="111">
        <v>31.532</v>
      </c>
      <c r="AC60" s="111">
        <v>22.542999999999999</v>
      </c>
      <c r="AD60" s="111">
        <v>32.25</v>
      </c>
      <c r="AE60" s="111">
        <v>32.347999999999999</v>
      </c>
      <c r="AF60" s="111">
        <v>15.734</v>
      </c>
      <c r="AG60" s="111">
        <v>24.206</v>
      </c>
      <c r="AH60" s="111">
        <v>26.492999999999999</v>
      </c>
      <c r="AI60" s="173">
        <v>29.518000000000001</v>
      </c>
      <c r="AJ60" s="173">
        <v>25.62</v>
      </c>
      <c r="AK60" s="173">
        <v>76.037000000000006</v>
      </c>
      <c r="AL60" s="173">
        <v>46.67</v>
      </c>
      <c r="AM60" s="173">
        <v>64.27</v>
      </c>
      <c r="AN60" s="173"/>
      <c r="AO60" s="173"/>
      <c r="AP60" s="173"/>
      <c r="AQ60" s="173"/>
      <c r="AR60" s="173"/>
      <c r="AS60" s="173"/>
      <c r="AT60" s="173"/>
      <c r="AU60" s="173"/>
      <c r="AV60" s="173"/>
      <c r="AW60" s="173"/>
      <c r="AX60" s="173"/>
      <c r="AY60" s="173"/>
    </row>
    <row r="61" spans="1:1005" ht="15" x14ac:dyDescent="0.25">
      <c r="A61" s="228">
        <v>45170</v>
      </c>
      <c r="B61" s="115"/>
      <c r="C61" s="115"/>
      <c r="D61" s="116">
        <v>32.4</v>
      </c>
      <c r="E61" s="111">
        <v>45.597000000000001</v>
      </c>
      <c r="F61" s="111">
        <v>49.451999999999998</v>
      </c>
      <c r="G61" s="111">
        <v>31.536000000000001</v>
      </c>
      <c r="H61" s="111">
        <v>25.731000000000002</v>
      </c>
      <c r="I61" s="111">
        <v>18.193999999999999</v>
      </c>
      <c r="J61" s="111">
        <v>20.599</v>
      </c>
      <c r="K61" s="111">
        <v>42.631999999999998</v>
      </c>
      <c r="L61" s="111">
        <v>25.792000000000002</v>
      </c>
      <c r="M61" s="111">
        <v>37.784999999999997</v>
      </c>
      <c r="N61" s="111">
        <v>29.503</v>
      </c>
      <c r="O61" s="111">
        <v>31.846</v>
      </c>
      <c r="P61" s="111">
        <v>19.132999999999999</v>
      </c>
      <c r="Q61" s="111">
        <v>59.064999999999998</v>
      </c>
      <c r="R61" s="111">
        <v>22.085999999999999</v>
      </c>
      <c r="S61" s="111">
        <v>60.365000000000002</v>
      </c>
      <c r="T61" s="111">
        <v>19.416</v>
      </c>
      <c r="U61" s="111">
        <v>18.535</v>
      </c>
      <c r="V61" s="111">
        <v>20.454999999999998</v>
      </c>
      <c r="W61" s="111">
        <v>27.45</v>
      </c>
      <c r="X61" s="111">
        <v>30.283999999999999</v>
      </c>
      <c r="Y61" s="111">
        <v>22.388000000000002</v>
      </c>
      <c r="Z61" s="111">
        <v>23.812000000000001</v>
      </c>
      <c r="AA61" s="111">
        <v>37.54</v>
      </c>
      <c r="AB61" s="111">
        <v>33.868000000000002</v>
      </c>
      <c r="AC61" s="111">
        <v>16.713999999999999</v>
      </c>
      <c r="AD61" s="111">
        <v>16.78</v>
      </c>
      <c r="AE61" s="111">
        <v>22.187999999999999</v>
      </c>
      <c r="AF61" s="111">
        <v>12.250999999999999</v>
      </c>
      <c r="AG61" s="111">
        <v>37.587000000000003</v>
      </c>
      <c r="AH61" s="111">
        <v>32.274000000000001</v>
      </c>
      <c r="AI61" s="173">
        <v>18.724</v>
      </c>
      <c r="AJ61" s="173">
        <v>14.292999999999999</v>
      </c>
      <c r="AK61" s="173">
        <v>69.242999999999995</v>
      </c>
      <c r="AL61" s="173">
        <v>23.959</v>
      </c>
      <c r="AM61" s="173">
        <v>36.326000000000001</v>
      </c>
      <c r="AN61" s="173"/>
      <c r="AO61" s="173"/>
      <c r="AP61" s="173"/>
      <c r="AQ61" s="173"/>
      <c r="AR61" s="173"/>
      <c r="AS61" s="173"/>
      <c r="AT61" s="173"/>
      <c r="AU61" s="173"/>
      <c r="AV61" s="173"/>
      <c r="AW61" s="173"/>
      <c r="AX61" s="173"/>
      <c r="AY61" s="173"/>
    </row>
    <row r="62" spans="1:1005" ht="15" x14ac:dyDescent="0.25">
      <c r="A62" s="228">
        <v>45200</v>
      </c>
      <c r="B62" s="115"/>
      <c r="C62" s="115"/>
      <c r="D62" s="116">
        <v>28.11</v>
      </c>
      <c r="E62" s="111">
        <v>46.484999999999999</v>
      </c>
      <c r="F62" s="111">
        <v>50.698</v>
      </c>
      <c r="G62" s="111">
        <v>20.681000000000001</v>
      </c>
      <c r="H62" s="111">
        <v>24.370999999999999</v>
      </c>
      <c r="I62" s="111">
        <v>20.553000000000001</v>
      </c>
      <c r="J62" s="111">
        <v>27.963999999999999</v>
      </c>
      <c r="K62" s="111">
        <v>20.631</v>
      </c>
      <c r="L62" s="111">
        <v>17.29</v>
      </c>
      <c r="M62" s="111">
        <v>23.446999999999999</v>
      </c>
      <c r="N62" s="111">
        <v>21.850999999999999</v>
      </c>
      <c r="O62" s="111">
        <v>28.581</v>
      </c>
      <c r="P62" s="111">
        <v>26.969000000000001</v>
      </c>
      <c r="Q62" s="111">
        <v>49.319000000000003</v>
      </c>
      <c r="R62" s="111">
        <v>20.773</v>
      </c>
      <c r="S62" s="111">
        <v>25.334</v>
      </c>
      <c r="T62" s="111">
        <v>20.155000000000001</v>
      </c>
      <c r="U62" s="111">
        <v>15.71</v>
      </c>
      <c r="V62" s="111">
        <v>16.619</v>
      </c>
      <c r="W62" s="111">
        <v>15.749000000000001</v>
      </c>
      <c r="X62" s="111">
        <v>29.234000000000002</v>
      </c>
      <c r="Y62" s="111">
        <v>33.511000000000003</v>
      </c>
      <c r="Z62" s="111">
        <v>69.447999999999993</v>
      </c>
      <c r="AA62" s="111">
        <v>40.694000000000003</v>
      </c>
      <c r="AB62" s="111">
        <v>21.338999999999999</v>
      </c>
      <c r="AC62" s="111">
        <v>16.346</v>
      </c>
      <c r="AD62" s="111">
        <v>19.821999999999999</v>
      </c>
      <c r="AE62" s="111">
        <v>27.085999999999999</v>
      </c>
      <c r="AF62" s="111">
        <v>11.363</v>
      </c>
      <c r="AG62" s="111">
        <v>27.975000000000001</v>
      </c>
      <c r="AH62" s="111">
        <v>41.753999999999998</v>
      </c>
      <c r="AI62" s="173">
        <v>13.709</v>
      </c>
      <c r="AJ62" s="173">
        <v>23.937000000000001</v>
      </c>
      <c r="AK62" s="173">
        <v>35.429000000000002</v>
      </c>
      <c r="AL62" s="173">
        <v>26.210999999999999</v>
      </c>
      <c r="AM62" s="173">
        <v>30.164999999999999</v>
      </c>
      <c r="AN62" s="173"/>
      <c r="AO62" s="173"/>
      <c r="AP62" s="173"/>
      <c r="AQ62" s="173"/>
      <c r="AR62" s="173"/>
      <c r="AS62" s="173"/>
      <c r="AT62" s="173"/>
      <c r="AU62" s="173"/>
      <c r="AV62" s="173"/>
      <c r="AW62" s="173"/>
      <c r="AX62" s="173"/>
      <c r="AY62" s="173"/>
    </row>
    <row r="63" spans="1:1005" ht="15" x14ac:dyDescent="0.25">
      <c r="A63" s="228">
        <v>45231</v>
      </c>
      <c r="B63" s="115"/>
      <c r="C63" s="115"/>
      <c r="D63" s="116">
        <v>18.13</v>
      </c>
      <c r="E63" s="111">
        <v>26.056999999999999</v>
      </c>
      <c r="F63" s="111">
        <v>33.880000000000003</v>
      </c>
      <c r="G63" s="111">
        <v>24.035</v>
      </c>
      <c r="H63" s="111">
        <v>16.087</v>
      </c>
      <c r="I63" s="111">
        <v>14.012</v>
      </c>
      <c r="J63" s="111">
        <v>20.146999999999998</v>
      </c>
      <c r="K63" s="111">
        <v>16.411999999999999</v>
      </c>
      <c r="L63" s="111">
        <v>14.625999999999999</v>
      </c>
      <c r="M63" s="111">
        <v>18.28</v>
      </c>
      <c r="N63" s="111">
        <v>18.407</v>
      </c>
      <c r="O63" s="111">
        <v>19.036000000000001</v>
      </c>
      <c r="P63" s="111">
        <v>18.262</v>
      </c>
      <c r="Q63" s="111">
        <v>25.151</v>
      </c>
      <c r="R63" s="111">
        <v>22.12</v>
      </c>
      <c r="S63" s="111">
        <v>17.271000000000001</v>
      </c>
      <c r="T63" s="111">
        <v>16.742999999999999</v>
      </c>
      <c r="U63" s="111">
        <v>14.18</v>
      </c>
      <c r="V63" s="111">
        <v>10.916</v>
      </c>
      <c r="W63" s="111">
        <v>10.747</v>
      </c>
      <c r="X63" s="111">
        <v>21.742999999999999</v>
      </c>
      <c r="Y63" s="111">
        <v>20.661000000000001</v>
      </c>
      <c r="Z63" s="111">
        <v>25.693999999999999</v>
      </c>
      <c r="AA63" s="111">
        <v>20.001999999999999</v>
      </c>
      <c r="AB63" s="111">
        <v>17.5</v>
      </c>
      <c r="AC63" s="111">
        <v>14.217000000000001</v>
      </c>
      <c r="AD63" s="111">
        <v>15.077</v>
      </c>
      <c r="AE63" s="111">
        <v>19.847000000000001</v>
      </c>
      <c r="AF63" s="111">
        <v>10.093</v>
      </c>
      <c r="AG63" s="111">
        <v>14.945</v>
      </c>
      <c r="AH63" s="111">
        <v>22.105</v>
      </c>
      <c r="AI63" s="173">
        <v>12.015000000000001</v>
      </c>
      <c r="AJ63" s="173">
        <v>14.202</v>
      </c>
      <c r="AK63" s="173">
        <v>21.640999999999998</v>
      </c>
      <c r="AL63" s="173">
        <v>17.352</v>
      </c>
      <c r="AM63" s="173">
        <v>22.334</v>
      </c>
      <c r="AN63" s="173"/>
      <c r="AO63" s="173"/>
      <c r="AP63" s="173"/>
      <c r="AQ63" s="173"/>
      <c r="AR63" s="173"/>
      <c r="AS63" s="173"/>
      <c r="AT63" s="173"/>
      <c r="AU63" s="173"/>
      <c r="AV63" s="173"/>
      <c r="AW63" s="173"/>
      <c r="AX63" s="173"/>
      <c r="AY63" s="173"/>
    </row>
    <row r="64" spans="1:1005" ht="15" x14ac:dyDescent="0.25">
      <c r="A64" s="228"/>
      <c r="B64" s="115"/>
      <c r="C64" s="115"/>
      <c r="D64" s="116"/>
      <c r="AI64" s="173"/>
      <c r="AJ64" s="173"/>
      <c r="AK64" s="173"/>
      <c r="AL64" s="173"/>
      <c r="AM64" s="173"/>
      <c r="AN64" s="173"/>
      <c r="AO64" s="173"/>
      <c r="AP64" s="173"/>
      <c r="AQ64" s="173"/>
      <c r="AR64" s="173"/>
      <c r="AS64" s="173"/>
      <c r="AT64" s="173"/>
      <c r="AU64" s="173"/>
      <c r="AV64" s="173"/>
      <c r="AW64" s="173"/>
      <c r="AX64" s="173"/>
      <c r="AY64" s="173"/>
      <c r="ALQ64" s="111" t="e">
        <v>#N/A</v>
      </c>
    </row>
    <row r="65" spans="1:1005" ht="15" x14ac:dyDescent="0.25">
      <c r="A65" s="228"/>
      <c r="B65" s="115"/>
      <c r="C65" s="115"/>
      <c r="D65" s="116"/>
      <c r="AI65" s="173"/>
      <c r="AJ65" s="173"/>
      <c r="AK65" s="173"/>
      <c r="AL65" s="173"/>
      <c r="AM65" s="173"/>
      <c r="AN65" s="173"/>
      <c r="AO65" s="173"/>
      <c r="AP65" s="173"/>
      <c r="AQ65" s="173"/>
      <c r="AR65" s="173"/>
      <c r="AS65" s="173"/>
      <c r="AT65" s="173"/>
      <c r="AU65" s="173"/>
      <c r="AV65" s="173"/>
      <c r="AW65" s="173"/>
      <c r="AX65" s="173"/>
      <c r="AY65" s="173"/>
      <c r="ALQ65" s="111" t="e">
        <v>#N/A</v>
      </c>
    </row>
    <row r="66" spans="1:1005" ht="15" x14ac:dyDescent="0.25">
      <c r="A66" s="228"/>
      <c r="B66" s="115"/>
      <c r="C66" s="115"/>
      <c r="D66" s="116"/>
      <c r="AI66" s="173"/>
      <c r="AJ66" s="173"/>
      <c r="AK66" s="173"/>
      <c r="AL66" s="173"/>
      <c r="AM66" s="173"/>
      <c r="AN66" s="173"/>
      <c r="AO66" s="173"/>
      <c r="AP66" s="173"/>
      <c r="AQ66" s="173"/>
      <c r="AR66" s="173"/>
      <c r="AS66" s="173"/>
      <c r="AT66" s="173"/>
      <c r="AU66" s="173"/>
      <c r="AV66" s="173"/>
      <c r="AW66" s="173"/>
      <c r="AX66" s="173"/>
      <c r="AY66" s="173"/>
      <c r="ALQ66" s="111" t="e">
        <v>#N/A</v>
      </c>
    </row>
    <row r="67" spans="1:1005" ht="15" x14ac:dyDescent="0.25">
      <c r="A67" s="228"/>
      <c r="B67" s="115"/>
      <c r="C67" s="115"/>
      <c r="D67" s="116"/>
      <c r="AI67" s="173"/>
      <c r="AJ67" s="173"/>
      <c r="AK67" s="173"/>
      <c r="AL67" s="173"/>
      <c r="AM67" s="173"/>
      <c r="AN67" s="173"/>
      <c r="AO67" s="173"/>
      <c r="AP67" s="173"/>
      <c r="AQ67" s="173"/>
      <c r="AR67" s="173"/>
      <c r="AS67" s="173"/>
      <c r="AT67" s="173"/>
      <c r="AU67" s="173"/>
      <c r="AV67" s="173"/>
      <c r="AW67" s="173"/>
      <c r="AX67" s="173"/>
      <c r="AY67" s="173"/>
      <c r="ALQ67" s="111" t="e">
        <v>#N/A</v>
      </c>
    </row>
    <row r="68" spans="1:1005" ht="15" x14ac:dyDescent="0.25">
      <c r="A68" s="228"/>
      <c r="B68" s="115"/>
      <c r="C68" s="115"/>
      <c r="D68" s="116"/>
      <c r="AI68" s="173"/>
      <c r="AJ68" s="173"/>
      <c r="AK68" s="173"/>
      <c r="AL68" s="173"/>
      <c r="AM68" s="173"/>
      <c r="AN68" s="173"/>
      <c r="AO68" s="173"/>
      <c r="AP68" s="173"/>
      <c r="AQ68" s="173"/>
      <c r="AR68" s="173"/>
      <c r="AS68" s="173"/>
      <c r="AT68" s="173"/>
      <c r="AU68" s="173"/>
      <c r="AV68" s="173"/>
      <c r="AW68" s="173"/>
      <c r="AX68" s="173"/>
      <c r="AY68" s="173"/>
      <c r="ALQ68" s="111" t="e">
        <v>#N/A</v>
      </c>
    </row>
    <row r="69" spans="1:1005" ht="15" x14ac:dyDescent="0.25">
      <c r="A69" s="228"/>
      <c r="B69" s="115"/>
      <c r="C69" s="115"/>
      <c r="D69" s="116"/>
      <c r="AI69" s="173"/>
      <c r="AJ69" s="173"/>
      <c r="AK69" s="173"/>
      <c r="AL69" s="173"/>
      <c r="AM69" s="173"/>
      <c r="AN69" s="173"/>
      <c r="AO69" s="173"/>
      <c r="AP69" s="173"/>
      <c r="AQ69" s="173"/>
      <c r="AR69" s="173"/>
      <c r="AS69" s="173"/>
      <c r="AT69" s="173"/>
      <c r="AU69" s="173"/>
      <c r="AV69" s="173"/>
      <c r="AW69" s="173"/>
      <c r="AX69" s="173"/>
      <c r="AY69" s="173"/>
      <c r="ALQ69" s="111" t="e">
        <v>#N/A</v>
      </c>
    </row>
    <row r="70" spans="1:1005" ht="15" x14ac:dyDescent="0.25">
      <c r="A70" s="228"/>
      <c r="B70" s="115"/>
      <c r="C70" s="115"/>
      <c r="D70" s="116"/>
      <c r="AI70" s="173"/>
      <c r="AJ70" s="173"/>
      <c r="AK70" s="173"/>
      <c r="AL70" s="173"/>
      <c r="AM70" s="173"/>
      <c r="AN70" s="173"/>
      <c r="AO70" s="173"/>
      <c r="AP70" s="173"/>
      <c r="AQ70" s="173"/>
      <c r="AR70" s="173"/>
      <c r="AS70" s="173"/>
      <c r="AT70" s="173"/>
      <c r="AU70" s="173"/>
      <c r="AV70" s="173"/>
      <c r="AW70" s="173"/>
      <c r="AX70" s="173"/>
      <c r="AY70" s="173"/>
      <c r="ALQ70" s="111" t="e">
        <v>#N/A</v>
      </c>
    </row>
    <row r="71" spans="1:1005" ht="15" x14ac:dyDescent="0.25">
      <c r="A71" s="228"/>
      <c r="B71" s="115"/>
      <c r="C71" s="115"/>
      <c r="D71" s="116"/>
      <c r="AI71" s="173"/>
      <c r="AJ71" s="173"/>
      <c r="AK71" s="173"/>
      <c r="AL71" s="173"/>
      <c r="AM71" s="173"/>
      <c r="AN71" s="173"/>
      <c r="AO71" s="173"/>
      <c r="AP71" s="173"/>
      <c r="AQ71" s="173"/>
      <c r="AR71" s="173"/>
      <c r="AS71" s="173"/>
      <c r="AT71" s="173"/>
      <c r="AU71" s="173"/>
      <c r="AV71" s="173"/>
      <c r="AW71" s="173"/>
      <c r="AX71" s="173"/>
      <c r="AY71" s="173"/>
      <c r="ALQ71" s="111" t="e">
        <v>#N/A</v>
      </c>
    </row>
    <row r="72" spans="1:1005" ht="15" x14ac:dyDescent="0.25">
      <c r="A72" s="228"/>
      <c r="B72" s="115"/>
      <c r="C72" s="115"/>
      <c r="D72" s="116"/>
      <c r="AI72" s="173"/>
      <c r="AJ72" s="173"/>
      <c r="AK72" s="173"/>
      <c r="AL72" s="173"/>
      <c r="AM72" s="173"/>
      <c r="AN72" s="173"/>
      <c r="AO72" s="173"/>
      <c r="AP72" s="173"/>
      <c r="AQ72" s="173"/>
      <c r="AR72" s="173"/>
      <c r="AS72" s="173"/>
      <c r="AT72" s="173"/>
      <c r="AU72" s="173"/>
      <c r="AV72" s="173"/>
      <c r="AW72" s="173"/>
      <c r="AX72" s="173"/>
      <c r="AY72" s="173"/>
      <c r="ALQ72" s="111" t="e">
        <v>#N/A</v>
      </c>
    </row>
    <row r="73" spans="1:1005" ht="15" x14ac:dyDescent="0.25">
      <c r="A73" s="228"/>
      <c r="AI73" s="169"/>
      <c r="AJ73" s="169"/>
      <c r="AK73" s="169"/>
      <c r="AL73" s="169"/>
      <c r="AM73" s="169"/>
      <c r="AN73" s="169"/>
      <c r="AO73" s="169"/>
      <c r="AP73" s="169"/>
      <c r="AQ73" s="169"/>
      <c r="AR73" s="169"/>
      <c r="AS73" s="169"/>
      <c r="AT73" s="169"/>
      <c r="AU73" s="169"/>
      <c r="AV73" s="169"/>
      <c r="AW73" s="169"/>
      <c r="AX73" s="169"/>
      <c r="AY73" s="169"/>
    </row>
    <row r="74" spans="1:1005" ht="15" x14ac:dyDescent="0.25">
      <c r="A74" s="228"/>
      <c r="AI74" s="169"/>
      <c r="AJ74" s="169"/>
      <c r="AK74" s="169"/>
      <c r="AL74" s="169"/>
      <c r="AM74" s="169"/>
      <c r="AN74" s="169"/>
      <c r="AO74" s="169"/>
      <c r="AP74" s="169"/>
      <c r="AQ74" s="169"/>
      <c r="AR74" s="169"/>
      <c r="AS74" s="169"/>
      <c r="AT74" s="169"/>
      <c r="AU74" s="169"/>
      <c r="AV74" s="169"/>
      <c r="AW74" s="169"/>
      <c r="AX74" s="169"/>
      <c r="AY74" s="169"/>
    </row>
    <row r="75" spans="1:1005" ht="15" x14ac:dyDescent="0.25">
      <c r="A75" s="228"/>
      <c r="AI75" s="169"/>
      <c r="AJ75" s="169"/>
      <c r="AK75" s="169"/>
      <c r="AL75" s="169"/>
      <c r="AM75" s="169"/>
      <c r="AN75" s="169"/>
      <c r="AO75" s="169"/>
      <c r="AP75" s="169"/>
      <c r="AQ75" s="169"/>
      <c r="AR75" s="169"/>
      <c r="AS75" s="169"/>
      <c r="AT75" s="169"/>
      <c r="AU75" s="169"/>
      <c r="AV75" s="169"/>
      <c r="AW75" s="169"/>
      <c r="AX75" s="169"/>
      <c r="AY75" s="169"/>
    </row>
    <row r="76" spans="1:1005" ht="15" x14ac:dyDescent="0.25">
      <c r="A76" s="228"/>
      <c r="AI76" s="169"/>
      <c r="AJ76" s="169"/>
      <c r="AK76" s="169"/>
      <c r="AL76" s="169"/>
      <c r="AM76" s="169"/>
      <c r="AN76" s="169"/>
      <c r="AO76" s="169"/>
      <c r="AP76" s="169"/>
      <c r="AQ76" s="169"/>
      <c r="AR76" s="169"/>
      <c r="AS76" s="169"/>
      <c r="AT76" s="169"/>
      <c r="AU76" s="169"/>
      <c r="AV76" s="169"/>
      <c r="AW76" s="169"/>
      <c r="AX76" s="169"/>
      <c r="AY76" s="169"/>
    </row>
    <row r="77" spans="1:1005" ht="15" x14ac:dyDescent="0.25">
      <c r="A77" s="228"/>
      <c r="AI77" s="169"/>
      <c r="AJ77" s="169"/>
      <c r="AK77" s="169"/>
      <c r="AL77" s="169"/>
      <c r="AM77" s="169"/>
      <c r="AN77" s="169"/>
      <c r="AO77" s="169"/>
      <c r="AP77" s="169"/>
      <c r="AQ77" s="169"/>
      <c r="AR77" s="169"/>
      <c r="AS77" s="169"/>
      <c r="AT77" s="169"/>
      <c r="AU77" s="169"/>
      <c r="AV77" s="169"/>
      <c r="AW77" s="169"/>
      <c r="AX77" s="169"/>
      <c r="AY77" s="169"/>
    </row>
    <row r="78" spans="1:1005" ht="15" x14ac:dyDescent="0.25">
      <c r="A78" s="228"/>
      <c r="AI78" s="169"/>
      <c r="AJ78" s="169"/>
      <c r="AK78" s="169"/>
      <c r="AL78" s="169"/>
      <c r="AM78" s="169"/>
      <c r="AN78" s="169"/>
      <c r="AO78" s="169"/>
      <c r="AP78" s="169"/>
      <c r="AQ78" s="169"/>
      <c r="AR78" s="169"/>
      <c r="AS78" s="169"/>
      <c r="AT78" s="169"/>
      <c r="AU78" s="169"/>
      <c r="AV78" s="169"/>
      <c r="AW78" s="169"/>
      <c r="AX78" s="169"/>
      <c r="AY78" s="169"/>
    </row>
    <row r="79" spans="1:1005" ht="15" x14ac:dyDescent="0.25">
      <c r="A79" s="228"/>
      <c r="AI79" s="169"/>
      <c r="AJ79" s="169"/>
      <c r="AK79" s="169"/>
      <c r="AL79" s="169"/>
      <c r="AM79" s="169"/>
      <c r="AN79" s="169"/>
      <c r="AO79" s="169"/>
      <c r="AP79" s="169"/>
      <c r="AQ79" s="169"/>
      <c r="AR79" s="169"/>
      <c r="AS79" s="169"/>
      <c r="AT79" s="169"/>
      <c r="AU79" s="169"/>
      <c r="AV79" s="169"/>
      <c r="AW79" s="169"/>
      <c r="AX79" s="169"/>
      <c r="AY79" s="169"/>
    </row>
    <row r="80" spans="1:1005" ht="15" x14ac:dyDescent="0.25">
      <c r="A80" s="228"/>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rgb="FFE66CD5"/>
  </sheetPr>
  <dimension ref="A1:ALQ80"/>
  <sheetViews>
    <sheetView workbookViewId="0">
      <selection activeCell="D4" sqref="D4"/>
    </sheetView>
  </sheetViews>
  <sheetFormatPr defaultColWidth="18.7109375" defaultRowHeight="12.75" customHeight="1" x14ac:dyDescent="0.25"/>
  <cols>
    <col min="1" max="1" width="9.140625" style="216" customWidth="1"/>
    <col min="2" max="54" width="9.140625" style="133" customWidth="1"/>
    <col min="55" max="16384" width="18.7109375" style="133"/>
  </cols>
  <sheetData>
    <row r="1" spans="1:54" s="216" customFormat="1" ht="15" x14ac:dyDescent="0.25">
      <c r="A1" s="135"/>
      <c r="B1" s="333" t="s">
        <v>231</v>
      </c>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264"/>
      <c r="AJ1" s="264"/>
      <c r="AK1" s="264"/>
      <c r="AL1" s="264"/>
      <c r="AM1" s="264"/>
    </row>
    <row r="2" spans="1:54" s="216" customFormat="1" ht="15" x14ac:dyDescent="0.25">
      <c r="A2" s="135"/>
      <c r="B2" s="200" t="s">
        <v>53</v>
      </c>
      <c r="C2" s="200" t="s">
        <v>54</v>
      </c>
      <c r="D2" s="200" t="s">
        <v>55</v>
      </c>
      <c r="E2" s="200">
        <v>1981</v>
      </c>
      <c r="F2" s="200">
        <v>1982</v>
      </c>
      <c r="G2" s="200">
        <v>1983</v>
      </c>
      <c r="H2" s="200">
        <v>1984</v>
      </c>
      <c r="I2" s="200">
        <v>1985</v>
      </c>
      <c r="J2" s="200">
        <v>1986</v>
      </c>
      <c r="K2" s="200">
        <v>1987</v>
      </c>
      <c r="L2" s="200">
        <v>1988</v>
      </c>
      <c r="M2" s="200">
        <v>1989</v>
      </c>
      <c r="N2" s="200">
        <v>1990</v>
      </c>
      <c r="O2" s="200">
        <v>1991</v>
      </c>
      <c r="P2" s="200">
        <v>1992</v>
      </c>
      <c r="Q2" s="200">
        <v>1993</v>
      </c>
      <c r="R2" s="200">
        <v>1994</v>
      </c>
      <c r="S2" s="200">
        <v>1995</v>
      </c>
      <c r="T2" s="200">
        <v>1996</v>
      </c>
      <c r="U2" s="200">
        <v>1997</v>
      </c>
      <c r="V2" s="200">
        <v>1998</v>
      </c>
      <c r="W2" s="200">
        <v>1999</v>
      </c>
      <c r="X2" s="200">
        <v>2000</v>
      </c>
      <c r="Y2" s="200">
        <v>2001</v>
      </c>
      <c r="Z2" s="200">
        <v>2002</v>
      </c>
      <c r="AA2" s="200">
        <v>2003</v>
      </c>
      <c r="AB2" s="200">
        <v>2004</v>
      </c>
      <c r="AC2" s="200">
        <v>2005</v>
      </c>
      <c r="AD2" s="200">
        <v>2006</v>
      </c>
      <c r="AE2" s="200">
        <v>2007</v>
      </c>
      <c r="AF2" s="200">
        <v>2008</v>
      </c>
      <c r="AG2" s="200">
        <v>2009</v>
      </c>
      <c r="AH2" s="200">
        <v>2010</v>
      </c>
      <c r="AI2" s="264">
        <v>2011</v>
      </c>
      <c r="AJ2" s="264">
        <v>2012</v>
      </c>
      <c r="AK2" s="264">
        <v>2013</v>
      </c>
      <c r="AL2" s="264">
        <v>2014</v>
      </c>
      <c r="AM2" s="264">
        <v>2015</v>
      </c>
      <c r="AN2" s="216">
        <v>2016</v>
      </c>
      <c r="AO2" s="216">
        <v>2017</v>
      </c>
      <c r="AP2" s="216">
        <v>2018</v>
      </c>
      <c r="AQ2" s="216">
        <v>2019</v>
      </c>
      <c r="AR2" s="216">
        <v>2020</v>
      </c>
      <c r="AS2" s="216">
        <v>2021</v>
      </c>
      <c r="AT2" s="216">
        <v>2022</v>
      </c>
      <c r="AU2" s="216">
        <v>2023</v>
      </c>
      <c r="AV2" s="216">
        <v>2024</v>
      </c>
      <c r="AW2" s="216">
        <v>2025</v>
      </c>
      <c r="AX2" s="216">
        <v>2026</v>
      </c>
      <c r="AY2" s="216">
        <v>2027</v>
      </c>
      <c r="AZ2" s="216">
        <v>2028</v>
      </c>
      <c r="BA2" s="216">
        <v>2029</v>
      </c>
      <c r="BB2" s="216">
        <v>2030</v>
      </c>
    </row>
    <row r="3" spans="1:54" s="216" customFormat="1" ht="15" x14ac:dyDescent="0.25">
      <c r="A3" s="231" t="str">
        <f>$A$1&amp;A2</f>
        <v/>
      </c>
      <c r="B3" s="136" t="s">
        <v>71</v>
      </c>
      <c r="C3" s="136" t="s">
        <v>72</v>
      </c>
      <c r="D3" s="136" t="s">
        <v>73</v>
      </c>
      <c r="E3" s="136" t="s">
        <v>74</v>
      </c>
      <c r="F3" s="136" t="s">
        <v>75</v>
      </c>
      <c r="G3" s="136" t="s">
        <v>76</v>
      </c>
      <c r="H3" s="136" t="s">
        <v>77</v>
      </c>
      <c r="I3" s="136" t="s">
        <v>78</v>
      </c>
      <c r="J3" s="136" t="s">
        <v>79</v>
      </c>
      <c r="K3" s="136" t="s">
        <v>80</v>
      </c>
      <c r="L3" s="136" t="s">
        <v>81</v>
      </c>
      <c r="M3" s="136" t="s">
        <v>82</v>
      </c>
      <c r="N3" s="136" t="s">
        <v>83</v>
      </c>
      <c r="O3" s="136" t="s">
        <v>84</v>
      </c>
      <c r="P3" s="136" t="s">
        <v>85</v>
      </c>
      <c r="Q3" s="136" t="s">
        <v>86</v>
      </c>
      <c r="R3" s="136" t="s">
        <v>87</v>
      </c>
      <c r="S3" s="136" t="s">
        <v>88</v>
      </c>
      <c r="T3" s="136" t="s">
        <v>89</v>
      </c>
      <c r="U3" s="136" t="s">
        <v>90</v>
      </c>
      <c r="V3" s="136" t="s">
        <v>91</v>
      </c>
      <c r="W3" s="136" t="s">
        <v>92</v>
      </c>
      <c r="X3" s="136" t="s">
        <v>93</v>
      </c>
      <c r="Y3" s="136" t="s">
        <v>94</v>
      </c>
      <c r="Z3" s="136" t="s">
        <v>95</v>
      </c>
      <c r="AA3" s="136" t="s">
        <v>96</v>
      </c>
      <c r="AB3" s="136" t="s">
        <v>97</v>
      </c>
      <c r="AC3" s="136" t="s">
        <v>98</v>
      </c>
      <c r="AD3" s="136" t="s">
        <v>99</v>
      </c>
      <c r="AE3" s="136" t="s">
        <v>100</v>
      </c>
      <c r="AF3" s="136" t="s">
        <v>101</v>
      </c>
      <c r="AG3" s="136" t="s">
        <v>102</v>
      </c>
      <c r="AH3" s="136" t="s">
        <v>103</v>
      </c>
      <c r="AI3" s="136" t="s">
        <v>163</v>
      </c>
      <c r="AJ3" s="136" t="s">
        <v>168</v>
      </c>
      <c r="AK3" s="136" t="s">
        <v>169</v>
      </c>
      <c r="AL3" s="136" t="s">
        <v>170</v>
      </c>
      <c r="AM3" s="136" t="s">
        <v>171</v>
      </c>
      <c r="AN3" s="216" t="s">
        <v>172</v>
      </c>
      <c r="AO3" s="216" t="s">
        <v>173</v>
      </c>
      <c r="AP3" s="216" t="s">
        <v>174</v>
      </c>
      <c r="AQ3" s="216" t="s">
        <v>175</v>
      </c>
      <c r="AR3" s="216"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2">
        <v>43435</v>
      </c>
      <c r="B4" s="115"/>
      <c r="C4" s="115"/>
      <c r="D4" s="115">
        <v>30</v>
      </c>
      <c r="E4" s="132">
        <v>30.13</v>
      </c>
      <c r="F4" s="132">
        <v>30.056999999999999</v>
      </c>
      <c r="G4" s="132">
        <v>30.015999999999998</v>
      </c>
      <c r="H4" s="132">
        <v>30.274000000000001</v>
      </c>
      <c r="I4" s="132">
        <v>30.001000000000001</v>
      </c>
      <c r="J4" s="132">
        <v>30</v>
      </c>
      <c r="K4" s="132">
        <v>30.001000000000001</v>
      </c>
      <c r="L4" s="132">
        <v>30</v>
      </c>
      <c r="M4" s="132">
        <v>30.003</v>
      </c>
      <c r="N4" s="132">
        <v>30</v>
      </c>
      <c r="O4" s="132">
        <v>29.998000000000001</v>
      </c>
      <c r="P4" s="132">
        <v>30</v>
      </c>
      <c r="Q4" s="132">
        <v>30</v>
      </c>
      <c r="R4" s="132">
        <v>30</v>
      </c>
      <c r="S4" s="132">
        <v>30.001999999999999</v>
      </c>
      <c r="T4" s="132">
        <v>30.02</v>
      </c>
      <c r="U4" s="132">
        <v>30.1</v>
      </c>
      <c r="V4" s="132">
        <v>30</v>
      </c>
      <c r="W4" s="132">
        <v>30.007000000000001</v>
      </c>
      <c r="X4" s="132">
        <v>30</v>
      </c>
      <c r="Y4" s="132">
        <v>30</v>
      </c>
      <c r="Z4" s="132">
        <v>30</v>
      </c>
      <c r="AA4" s="132">
        <v>30</v>
      </c>
      <c r="AB4" s="132">
        <v>30.004000000000001</v>
      </c>
      <c r="AC4" s="132">
        <v>30.006</v>
      </c>
      <c r="AD4" s="132">
        <v>30.003</v>
      </c>
      <c r="AE4" s="132">
        <v>29.998999999999999</v>
      </c>
      <c r="AF4" s="132">
        <v>30</v>
      </c>
      <c r="AG4" s="132">
        <v>30</v>
      </c>
      <c r="AH4" s="132">
        <v>30.004000000000001</v>
      </c>
      <c r="AI4" s="173">
        <v>35.524000000000001</v>
      </c>
      <c r="AJ4" s="173">
        <v>30</v>
      </c>
      <c r="AK4" s="173">
        <v>30</v>
      </c>
      <c r="AL4" s="173">
        <v>30</v>
      </c>
      <c r="AM4" s="173">
        <v>30.006</v>
      </c>
      <c r="AN4" s="173"/>
      <c r="AO4" s="173"/>
      <c r="AP4" s="173"/>
      <c r="AQ4" s="173"/>
      <c r="AR4" s="173"/>
      <c r="AS4" s="173"/>
      <c r="AT4" s="173"/>
      <c r="AU4" s="173"/>
      <c r="AV4" s="173"/>
      <c r="AW4" s="173"/>
      <c r="AX4" s="173"/>
      <c r="AY4" s="173"/>
    </row>
    <row r="5" spans="1:54" ht="15" x14ac:dyDescent="0.25">
      <c r="A5" s="192">
        <v>43466</v>
      </c>
      <c r="B5" s="115"/>
      <c r="C5" s="115"/>
      <c r="D5" s="115">
        <v>26</v>
      </c>
      <c r="E5" s="132">
        <v>28.265999999999998</v>
      </c>
      <c r="F5" s="132">
        <v>26.094999999999999</v>
      </c>
      <c r="G5" s="132">
        <v>26.053000000000001</v>
      </c>
      <c r="H5" s="132">
        <v>26.643000000000001</v>
      </c>
      <c r="I5" s="132">
        <v>26.013999999999999</v>
      </c>
      <c r="J5" s="132">
        <v>26</v>
      </c>
      <c r="K5" s="132">
        <v>25.992999999999999</v>
      </c>
      <c r="L5" s="132">
        <v>25.933</v>
      </c>
      <c r="M5" s="132">
        <v>25.937000000000001</v>
      </c>
      <c r="N5" s="132">
        <v>25.96</v>
      </c>
      <c r="O5" s="132">
        <v>25.934000000000001</v>
      </c>
      <c r="P5" s="132">
        <v>25.939</v>
      </c>
      <c r="Q5" s="132">
        <v>26.100999999999999</v>
      </c>
      <c r="R5" s="132">
        <v>25.934000000000001</v>
      </c>
      <c r="S5" s="132">
        <v>26.151</v>
      </c>
      <c r="T5" s="132">
        <v>25.962</v>
      </c>
      <c r="U5" s="132">
        <v>26.239000000000001</v>
      </c>
      <c r="V5" s="132">
        <v>26.135999999999999</v>
      </c>
      <c r="W5" s="132">
        <v>26.141999999999999</v>
      </c>
      <c r="X5" s="132">
        <v>27.004999999999999</v>
      </c>
      <c r="Y5" s="132">
        <v>25.954999999999998</v>
      </c>
      <c r="Z5" s="132">
        <v>25.942</v>
      </c>
      <c r="AA5" s="132">
        <v>25.97</v>
      </c>
      <c r="AB5" s="132">
        <v>25.978000000000002</v>
      </c>
      <c r="AC5" s="132">
        <v>34.976999999999997</v>
      </c>
      <c r="AD5" s="132">
        <v>26.201000000000001</v>
      </c>
      <c r="AE5" s="132">
        <v>25.916</v>
      </c>
      <c r="AF5" s="132">
        <v>25.937000000000001</v>
      </c>
      <c r="AG5" s="132">
        <v>26.245999999999999</v>
      </c>
      <c r="AH5" s="132">
        <v>25.948</v>
      </c>
      <c r="AI5" s="173">
        <v>32.561999999999998</v>
      </c>
      <c r="AJ5" s="173">
        <v>26.273</v>
      </c>
      <c r="AK5" s="173">
        <v>26.01</v>
      </c>
      <c r="AL5" s="173">
        <v>25.949000000000002</v>
      </c>
      <c r="AM5" s="173">
        <v>25.986000000000001</v>
      </c>
      <c r="AN5" s="173"/>
      <c r="AO5" s="173"/>
      <c r="AP5" s="173"/>
      <c r="AQ5" s="173"/>
      <c r="AR5" s="173"/>
      <c r="AS5" s="173"/>
      <c r="AT5" s="173"/>
      <c r="AU5" s="173"/>
      <c r="AV5" s="173"/>
      <c r="AW5" s="173"/>
      <c r="AX5" s="173"/>
      <c r="AY5" s="173"/>
    </row>
    <row r="6" spans="1:54" ht="15" x14ac:dyDescent="0.25">
      <c r="A6" s="192">
        <v>43497</v>
      </c>
      <c r="B6" s="115"/>
      <c r="C6" s="115"/>
      <c r="D6" s="115">
        <v>23</v>
      </c>
      <c r="E6" s="132">
        <v>24.78</v>
      </c>
      <c r="F6" s="132">
        <v>22.728000000000002</v>
      </c>
      <c r="G6" s="132">
        <v>23</v>
      </c>
      <c r="H6" s="132">
        <v>21.800999999999998</v>
      </c>
      <c r="I6" s="132">
        <v>22.09</v>
      </c>
      <c r="J6" s="132">
        <v>29.587</v>
      </c>
      <c r="K6" s="132">
        <v>24.806999999999999</v>
      </c>
      <c r="L6" s="132">
        <v>21.648</v>
      </c>
      <c r="M6" s="132">
        <v>22.030999999999999</v>
      </c>
      <c r="N6" s="132">
        <v>22.062000000000001</v>
      </c>
      <c r="O6" s="132">
        <v>22.202000000000002</v>
      </c>
      <c r="P6" s="132">
        <v>21.954999999999998</v>
      </c>
      <c r="Q6" s="132">
        <v>25.576000000000001</v>
      </c>
      <c r="R6" s="132">
        <v>21.597999999999999</v>
      </c>
      <c r="S6" s="132">
        <v>28.463000000000001</v>
      </c>
      <c r="T6" s="132">
        <v>31.994</v>
      </c>
      <c r="U6" s="132">
        <v>23.09</v>
      </c>
      <c r="V6" s="132">
        <v>22.847000000000001</v>
      </c>
      <c r="W6" s="132">
        <v>26.138999999999999</v>
      </c>
      <c r="X6" s="132">
        <v>31.297999999999998</v>
      </c>
      <c r="Y6" s="132">
        <v>23.146999999999998</v>
      </c>
      <c r="Z6" s="132">
        <v>21.631</v>
      </c>
      <c r="AA6" s="132">
        <v>22.971</v>
      </c>
      <c r="AB6" s="132">
        <v>21.861000000000001</v>
      </c>
      <c r="AC6" s="132">
        <v>32.302</v>
      </c>
      <c r="AD6" s="132">
        <v>22.172000000000001</v>
      </c>
      <c r="AE6" s="132">
        <v>24.655999999999999</v>
      </c>
      <c r="AF6" s="132">
        <v>23.888999999999999</v>
      </c>
      <c r="AG6" s="132">
        <v>25.870999999999999</v>
      </c>
      <c r="AH6" s="132">
        <v>21.663</v>
      </c>
      <c r="AI6" s="173">
        <v>25.873999999999999</v>
      </c>
      <c r="AJ6" s="173">
        <v>22.754999999999999</v>
      </c>
      <c r="AK6" s="173">
        <v>22.529</v>
      </c>
      <c r="AL6" s="173">
        <v>24.760999999999999</v>
      </c>
      <c r="AM6" s="173">
        <v>26.501000000000001</v>
      </c>
      <c r="AN6" s="173"/>
      <c r="AO6" s="173"/>
      <c r="AP6" s="173"/>
      <c r="AQ6" s="173"/>
      <c r="AR6" s="173"/>
      <c r="AS6" s="173"/>
      <c r="AT6" s="173"/>
      <c r="AU6" s="173"/>
      <c r="AV6" s="173"/>
      <c r="AW6" s="173"/>
      <c r="AX6" s="173"/>
      <c r="AY6" s="173"/>
    </row>
    <row r="7" spans="1:54" ht="15" x14ac:dyDescent="0.25">
      <c r="A7" s="192">
        <v>43525</v>
      </c>
      <c r="B7" s="115"/>
      <c r="C7" s="115"/>
      <c r="D7" s="115">
        <v>38</v>
      </c>
      <c r="E7" s="132">
        <v>30.395</v>
      </c>
      <c r="F7" s="132">
        <v>42.84</v>
      </c>
      <c r="G7" s="132">
        <v>45.023000000000003</v>
      </c>
      <c r="H7" s="132">
        <v>27.32</v>
      </c>
      <c r="I7" s="132">
        <v>40.817999999999998</v>
      </c>
      <c r="J7" s="132">
        <v>57.218000000000004</v>
      </c>
      <c r="K7" s="132">
        <v>34.575000000000003</v>
      </c>
      <c r="L7" s="132">
        <v>31.472999999999999</v>
      </c>
      <c r="M7" s="132">
        <v>52.957999999999998</v>
      </c>
      <c r="N7" s="132">
        <v>36.179000000000002</v>
      </c>
      <c r="O7" s="132">
        <v>34.048999999999999</v>
      </c>
      <c r="P7" s="132">
        <v>39.612000000000002</v>
      </c>
      <c r="Q7" s="132">
        <v>48.268999999999998</v>
      </c>
      <c r="R7" s="132">
        <v>39.756999999999998</v>
      </c>
      <c r="S7" s="132">
        <v>67.522999999999996</v>
      </c>
      <c r="T7" s="132">
        <v>41.796999999999997</v>
      </c>
      <c r="U7" s="132">
        <v>41.835999999999999</v>
      </c>
      <c r="V7" s="132">
        <v>33.646000000000001</v>
      </c>
      <c r="W7" s="132">
        <v>33.847000000000001</v>
      </c>
      <c r="X7" s="132">
        <v>38.29</v>
      </c>
      <c r="Y7" s="132">
        <v>34.965000000000003</v>
      </c>
      <c r="Z7" s="132">
        <v>25.940999999999999</v>
      </c>
      <c r="AA7" s="132">
        <v>33.814</v>
      </c>
      <c r="AB7" s="132">
        <v>54.792999999999999</v>
      </c>
      <c r="AC7" s="132">
        <v>37.953000000000003</v>
      </c>
      <c r="AD7" s="132">
        <v>31.907</v>
      </c>
      <c r="AE7" s="132">
        <v>45.694000000000003</v>
      </c>
      <c r="AF7" s="132">
        <v>30.327999999999999</v>
      </c>
      <c r="AG7" s="132">
        <v>50.762</v>
      </c>
      <c r="AH7" s="132">
        <v>26.280999999999999</v>
      </c>
      <c r="AI7" s="173">
        <v>43.131999999999998</v>
      </c>
      <c r="AJ7" s="173">
        <v>39.338999999999999</v>
      </c>
      <c r="AK7" s="173">
        <v>34.945</v>
      </c>
      <c r="AL7" s="173">
        <v>33.088999999999999</v>
      </c>
      <c r="AM7" s="173">
        <v>38</v>
      </c>
      <c r="AN7" s="173"/>
      <c r="AO7" s="173"/>
      <c r="AP7" s="173"/>
      <c r="AQ7" s="173"/>
      <c r="AR7" s="173"/>
      <c r="AS7" s="173"/>
      <c r="AT7" s="173"/>
      <c r="AU7" s="173"/>
      <c r="AV7" s="173"/>
      <c r="AW7" s="173"/>
      <c r="AX7" s="173"/>
      <c r="AY7" s="173"/>
    </row>
    <row r="8" spans="1:54" ht="15" x14ac:dyDescent="0.25">
      <c r="A8" s="192">
        <v>43556</v>
      </c>
      <c r="B8" s="115"/>
      <c r="C8" s="115"/>
      <c r="D8" s="115">
        <v>86</v>
      </c>
      <c r="E8" s="132">
        <v>79.129000000000005</v>
      </c>
      <c r="F8" s="132">
        <v>64.968999999999994</v>
      </c>
      <c r="G8" s="132">
        <v>67.724000000000004</v>
      </c>
      <c r="H8" s="132">
        <v>71.162999999999997</v>
      </c>
      <c r="I8" s="132">
        <v>153.018</v>
      </c>
      <c r="J8" s="132">
        <v>125.94</v>
      </c>
      <c r="K8" s="132">
        <v>65.113</v>
      </c>
      <c r="L8" s="132">
        <v>76.009</v>
      </c>
      <c r="M8" s="132">
        <v>116.4</v>
      </c>
      <c r="N8" s="132">
        <v>88.141000000000005</v>
      </c>
      <c r="O8" s="132">
        <v>63.793999999999997</v>
      </c>
      <c r="P8" s="132">
        <v>102.367</v>
      </c>
      <c r="Q8" s="132">
        <v>153.779</v>
      </c>
      <c r="R8" s="132">
        <v>86.302000000000007</v>
      </c>
      <c r="S8" s="132">
        <v>104.828</v>
      </c>
      <c r="T8" s="132">
        <v>86.146000000000001</v>
      </c>
      <c r="U8" s="132">
        <v>86</v>
      </c>
      <c r="V8" s="132">
        <v>79.474000000000004</v>
      </c>
      <c r="W8" s="132">
        <v>52.627000000000002</v>
      </c>
      <c r="X8" s="132">
        <v>97.316000000000003</v>
      </c>
      <c r="Y8" s="132">
        <v>77.466999999999999</v>
      </c>
      <c r="Z8" s="132">
        <v>66.262</v>
      </c>
      <c r="AA8" s="132">
        <v>64.025000000000006</v>
      </c>
      <c r="AB8" s="132">
        <v>140.86699999999999</v>
      </c>
      <c r="AC8" s="132">
        <v>115.47199999999999</v>
      </c>
      <c r="AD8" s="132">
        <v>112.154</v>
      </c>
      <c r="AE8" s="132">
        <v>75.355999999999995</v>
      </c>
      <c r="AF8" s="132">
        <v>80.283000000000001</v>
      </c>
      <c r="AG8" s="132">
        <v>112.733</v>
      </c>
      <c r="AH8" s="132">
        <v>88.72</v>
      </c>
      <c r="AI8" s="173">
        <v>102.559</v>
      </c>
      <c r="AJ8" s="173">
        <v>89.468999999999994</v>
      </c>
      <c r="AK8" s="173">
        <v>71.3</v>
      </c>
      <c r="AL8" s="173">
        <v>52.095999999999997</v>
      </c>
      <c r="AM8" s="173">
        <v>59.259</v>
      </c>
      <c r="AN8" s="173"/>
      <c r="AO8" s="173"/>
      <c r="AP8" s="173"/>
      <c r="AQ8" s="173"/>
      <c r="AR8" s="173"/>
      <c r="AS8" s="173"/>
      <c r="AT8" s="173"/>
      <c r="AU8" s="173"/>
      <c r="AV8" s="173"/>
      <c r="AW8" s="173"/>
      <c r="AX8" s="173"/>
      <c r="AY8" s="173"/>
    </row>
    <row r="9" spans="1:54" ht="15" x14ac:dyDescent="0.25">
      <c r="A9" s="192">
        <v>43586</v>
      </c>
      <c r="B9" s="115"/>
      <c r="C9" s="115"/>
      <c r="D9" s="115">
        <v>175</v>
      </c>
      <c r="E9" s="132">
        <v>99.039000000000001</v>
      </c>
      <c r="F9" s="132">
        <v>174.67400000000001</v>
      </c>
      <c r="G9" s="132">
        <v>243.988</v>
      </c>
      <c r="H9" s="132">
        <v>324.899</v>
      </c>
      <c r="I9" s="132">
        <v>342.16399999999999</v>
      </c>
      <c r="J9" s="132">
        <v>195.36500000000001</v>
      </c>
      <c r="K9" s="132">
        <v>139.46899999999999</v>
      </c>
      <c r="L9" s="132">
        <v>144.36199999999999</v>
      </c>
      <c r="M9" s="132">
        <v>121.98399999999999</v>
      </c>
      <c r="N9" s="132">
        <v>106.545</v>
      </c>
      <c r="O9" s="132">
        <v>129.94</v>
      </c>
      <c r="P9" s="132">
        <v>146.87899999999999</v>
      </c>
      <c r="Q9" s="132">
        <v>465.71300000000002</v>
      </c>
      <c r="R9" s="132">
        <v>161.215</v>
      </c>
      <c r="S9" s="132">
        <v>334.21800000000002</v>
      </c>
      <c r="T9" s="132">
        <v>216.45</v>
      </c>
      <c r="U9" s="132">
        <v>256.553</v>
      </c>
      <c r="V9" s="132">
        <v>188.44800000000001</v>
      </c>
      <c r="W9" s="132">
        <v>157.71</v>
      </c>
      <c r="X9" s="132">
        <v>193.233</v>
      </c>
      <c r="Y9" s="132">
        <v>187.071</v>
      </c>
      <c r="Z9" s="132">
        <v>72.34</v>
      </c>
      <c r="AA9" s="132">
        <v>146.834</v>
      </c>
      <c r="AB9" s="132">
        <v>175</v>
      </c>
      <c r="AC9" s="132">
        <v>307.221</v>
      </c>
      <c r="AD9" s="132">
        <v>183.173</v>
      </c>
      <c r="AE9" s="132">
        <v>129.93299999999999</v>
      </c>
      <c r="AF9" s="132">
        <v>337.34300000000002</v>
      </c>
      <c r="AG9" s="132">
        <v>307.70800000000003</v>
      </c>
      <c r="AH9" s="132">
        <v>200.24199999999999</v>
      </c>
      <c r="AI9" s="173">
        <v>240.887</v>
      </c>
      <c r="AJ9" s="173">
        <v>86.182000000000002</v>
      </c>
      <c r="AK9" s="173">
        <v>172.131</v>
      </c>
      <c r="AL9" s="173">
        <v>145.44499999999999</v>
      </c>
      <c r="AM9" s="173">
        <v>122.836</v>
      </c>
      <c r="AN9" s="173"/>
      <c r="AO9" s="173"/>
      <c r="AP9" s="173"/>
      <c r="AQ9" s="173"/>
      <c r="AR9" s="173"/>
      <c r="AS9" s="173"/>
      <c r="AT9" s="173"/>
      <c r="AU9" s="173"/>
      <c r="AV9" s="173"/>
      <c r="AW9" s="173"/>
      <c r="AX9" s="173"/>
      <c r="AY9" s="173"/>
    </row>
    <row r="10" spans="1:54" ht="15" x14ac:dyDescent="0.25">
      <c r="A10" s="192">
        <v>43617</v>
      </c>
      <c r="B10" s="115"/>
      <c r="C10" s="115"/>
      <c r="D10" s="115">
        <v>128</v>
      </c>
      <c r="E10" s="132">
        <v>60.061</v>
      </c>
      <c r="F10" s="132">
        <v>188.88800000000001</v>
      </c>
      <c r="G10" s="132">
        <v>341.85199999999998</v>
      </c>
      <c r="H10" s="132">
        <v>378.96100000000001</v>
      </c>
      <c r="I10" s="132">
        <v>217.916</v>
      </c>
      <c r="J10" s="132">
        <v>128</v>
      </c>
      <c r="K10" s="132">
        <v>70.927000000000007</v>
      </c>
      <c r="L10" s="132">
        <v>118.544</v>
      </c>
      <c r="M10" s="132">
        <v>61.426000000000002</v>
      </c>
      <c r="N10" s="132">
        <v>82.927999999999997</v>
      </c>
      <c r="O10" s="132">
        <v>136.16200000000001</v>
      </c>
      <c r="P10" s="132">
        <v>74.644000000000005</v>
      </c>
      <c r="Q10" s="132">
        <v>330.01299999999998</v>
      </c>
      <c r="R10" s="132">
        <v>96.278000000000006</v>
      </c>
      <c r="S10" s="132">
        <v>395.79300000000001</v>
      </c>
      <c r="T10" s="132">
        <v>128.60499999999999</v>
      </c>
      <c r="U10" s="132">
        <v>234.46299999999999</v>
      </c>
      <c r="V10" s="132">
        <v>151.62700000000001</v>
      </c>
      <c r="W10" s="132">
        <v>166.34299999999999</v>
      </c>
      <c r="X10" s="132">
        <v>102.343</v>
      </c>
      <c r="Y10" s="132">
        <v>86.256</v>
      </c>
      <c r="Z10" s="132">
        <v>30.742000000000001</v>
      </c>
      <c r="AA10" s="132">
        <v>126.452</v>
      </c>
      <c r="AB10" s="132">
        <v>60.398000000000003</v>
      </c>
      <c r="AC10" s="132">
        <v>213.71199999999999</v>
      </c>
      <c r="AD10" s="132">
        <v>97.513999999999996</v>
      </c>
      <c r="AE10" s="132">
        <v>58.274999999999999</v>
      </c>
      <c r="AF10" s="132">
        <v>406.19400000000002</v>
      </c>
      <c r="AG10" s="132">
        <v>152.38900000000001</v>
      </c>
      <c r="AH10" s="132">
        <v>202.49600000000001</v>
      </c>
      <c r="AI10" s="173">
        <v>305.041</v>
      </c>
      <c r="AJ10" s="173">
        <v>17.597999999999999</v>
      </c>
      <c r="AK10" s="173">
        <v>101.926</v>
      </c>
      <c r="AL10" s="173">
        <v>137.37700000000001</v>
      </c>
      <c r="AM10" s="173">
        <v>119.07899999999999</v>
      </c>
      <c r="AN10" s="173"/>
      <c r="AO10" s="173"/>
      <c r="AP10" s="173"/>
      <c r="AQ10" s="173"/>
      <c r="AR10" s="173"/>
      <c r="AS10" s="173"/>
      <c r="AT10" s="173"/>
      <c r="AU10" s="173"/>
      <c r="AV10" s="173"/>
      <c r="AW10" s="173"/>
      <c r="AX10" s="173"/>
      <c r="AY10" s="173"/>
    </row>
    <row r="11" spans="1:54" ht="15" x14ac:dyDescent="0.25">
      <c r="A11" s="192">
        <v>43647</v>
      </c>
      <c r="B11" s="115"/>
      <c r="C11" s="115"/>
      <c r="D11" s="115">
        <v>36</v>
      </c>
      <c r="E11" s="132">
        <v>19.725000000000001</v>
      </c>
      <c r="F11" s="132">
        <v>92.983999999999995</v>
      </c>
      <c r="G11" s="132">
        <v>151.917</v>
      </c>
      <c r="H11" s="132">
        <v>127.45</v>
      </c>
      <c r="I11" s="132">
        <v>58.168999999999997</v>
      </c>
      <c r="J11" s="132">
        <v>49.072000000000003</v>
      </c>
      <c r="K11" s="132">
        <v>22.914000000000001</v>
      </c>
      <c r="L11" s="132">
        <v>36</v>
      </c>
      <c r="M11" s="132">
        <v>20.495000000000001</v>
      </c>
      <c r="N11" s="132">
        <v>27.093</v>
      </c>
      <c r="O11" s="132">
        <v>51.279000000000003</v>
      </c>
      <c r="P11" s="132">
        <v>24.007000000000001</v>
      </c>
      <c r="Q11" s="132">
        <v>110.27</v>
      </c>
      <c r="R11" s="132">
        <v>20.834</v>
      </c>
      <c r="S11" s="132">
        <v>229.64699999999999</v>
      </c>
      <c r="T11" s="132">
        <v>37.366</v>
      </c>
      <c r="U11" s="132">
        <v>61.683999999999997</v>
      </c>
      <c r="V11" s="132">
        <v>50.884</v>
      </c>
      <c r="W11" s="132">
        <v>73.168000000000006</v>
      </c>
      <c r="X11" s="132">
        <v>20.998000000000001</v>
      </c>
      <c r="Y11" s="132">
        <v>20.798999999999999</v>
      </c>
      <c r="Z11" s="132">
        <v>10.061</v>
      </c>
      <c r="AA11" s="132">
        <v>23.887</v>
      </c>
      <c r="AB11" s="132">
        <v>19.116</v>
      </c>
      <c r="AC11" s="132">
        <v>61.773000000000003</v>
      </c>
      <c r="AD11" s="132">
        <v>24.344999999999999</v>
      </c>
      <c r="AE11" s="132">
        <v>14.573</v>
      </c>
      <c r="AF11" s="132">
        <v>140.06</v>
      </c>
      <c r="AG11" s="132">
        <v>67.087000000000003</v>
      </c>
      <c r="AH11" s="132">
        <v>44.835000000000001</v>
      </c>
      <c r="AI11" s="173">
        <v>113.501</v>
      </c>
      <c r="AJ11" s="173">
        <v>12.462999999999999</v>
      </c>
      <c r="AK11" s="173">
        <v>26.966999999999999</v>
      </c>
      <c r="AL11" s="173">
        <v>27.013000000000002</v>
      </c>
      <c r="AM11" s="173">
        <v>30.826000000000001</v>
      </c>
      <c r="AN11" s="173"/>
      <c r="AO11" s="173"/>
      <c r="AP11" s="173"/>
      <c r="AQ11" s="173"/>
      <c r="AR11" s="173"/>
      <c r="AS11" s="173"/>
      <c r="AT11" s="173"/>
      <c r="AU11" s="173"/>
      <c r="AV11" s="173"/>
      <c r="AW11" s="173"/>
      <c r="AX11" s="173"/>
      <c r="AY11" s="173"/>
    </row>
    <row r="12" spans="1:54" ht="15" x14ac:dyDescent="0.25">
      <c r="A12" s="192">
        <v>43678</v>
      </c>
      <c r="B12" s="115"/>
      <c r="C12" s="115"/>
      <c r="D12" s="115">
        <v>28</v>
      </c>
      <c r="E12" s="132">
        <v>22.280999999999999</v>
      </c>
      <c r="F12" s="132">
        <v>47.021999999999998</v>
      </c>
      <c r="G12" s="132">
        <v>62.274999999999999</v>
      </c>
      <c r="H12" s="132">
        <v>67.122</v>
      </c>
      <c r="I12" s="132">
        <v>36.183999999999997</v>
      </c>
      <c r="J12" s="132">
        <v>27.675999999999998</v>
      </c>
      <c r="K12" s="132">
        <v>27.747</v>
      </c>
      <c r="L12" s="132">
        <v>24.395</v>
      </c>
      <c r="M12" s="132">
        <v>22.632999999999999</v>
      </c>
      <c r="N12" s="132">
        <v>24.274000000000001</v>
      </c>
      <c r="O12" s="132">
        <v>27.31</v>
      </c>
      <c r="P12" s="132">
        <v>28.617000000000001</v>
      </c>
      <c r="Q12" s="132">
        <v>49.011000000000003</v>
      </c>
      <c r="R12" s="132">
        <v>21.655000000000001</v>
      </c>
      <c r="S12" s="132">
        <v>68.628</v>
      </c>
      <c r="T12" s="132">
        <v>24.471</v>
      </c>
      <c r="U12" s="132">
        <v>48.006999999999998</v>
      </c>
      <c r="V12" s="132">
        <v>28</v>
      </c>
      <c r="W12" s="132">
        <v>45.276000000000003</v>
      </c>
      <c r="X12" s="132">
        <v>23.34</v>
      </c>
      <c r="Y12" s="132">
        <v>25.169</v>
      </c>
      <c r="Z12" s="132">
        <v>16.077000000000002</v>
      </c>
      <c r="AA12" s="132">
        <v>20.916</v>
      </c>
      <c r="AB12" s="132">
        <v>23.905999999999999</v>
      </c>
      <c r="AC12" s="132">
        <v>35.767000000000003</v>
      </c>
      <c r="AD12" s="132">
        <v>32.241999999999997</v>
      </c>
      <c r="AE12" s="132">
        <v>24.113</v>
      </c>
      <c r="AF12" s="132">
        <v>56.058</v>
      </c>
      <c r="AG12" s="132">
        <v>32.040999999999997</v>
      </c>
      <c r="AH12" s="132">
        <v>39.856999999999999</v>
      </c>
      <c r="AI12" s="173">
        <v>40.168999999999997</v>
      </c>
      <c r="AJ12" s="173">
        <v>19.309000000000001</v>
      </c>
      <c r="AK12" s="173">
        <v>31.152999999999999</v>
      </c>
      <c r="AL12" s="173">
        <v>30.009</v>
      </c>
      <c r="AM12" s="173">
        <v>22.091000000000001</v>
      </c>
      <c r="AN12" s="173"/>
      <c r="AO12" s="173"/>
      <c r="AP12" s="173"/>
      <c r="AQ12" s="173"/>
      <c r="AR12" s="173"/>
      <c r="AS12" s="173"/>
      <c r="AT12" s="173"/>
      <c r="AU12" s="173"/>
      <c r="AV12" s="173"/>
      <c r="AW12" s="173"/>
      <c r="AX12" s="173"/>
      <c r="AY12" s="173"/>
    </row>
    <row r="13" spans="1:54" ht="15" x14ac:dyDescent="0.25">
      <c r="A13" s="192">
        <v>43709</v>
      </c>
      <c r="B13" s="115"/>
      <c r="C13" s="115"/>
      <c r="D13" s="115">
        <v>45</v>
      </c>
      <c r="E13" s="132">
        <v>35.368000000000002</v>
      </c>
      <c r="F13" s="132">
        <v>67.436999999999998</v>
      </c>
      <c r="G13" s="132">
        <v>51.546999999999997</v>
      </c>
      <c r="H13" s="132">
        <v>62.735999999999997</v>
      </c>
      <c r="I13" s="132">
        <v>57.874000000000002</v>
      </c>
      <c r="J13" s="132">
        <v>55.91</v>
      </c>
      <c r="K13" s="132">
        <v>40.485999999999997</v>
      </c>
      <c r="L13" s="132">
        <v>52.171999999999997</v>
      </c>
      <c r="M13" s="132">
        <v>35.988999999999997</v>
      </c>
      <c r="N13" s="132">
        <v>35.534999999999997</v>
      </c>
      <c r="O13" s="132">
        <v>45</v>
      </c>
      <c r="P13" s="132">
        <v>40.243000000000002</v>
      </c>
      <c r="Q13" s="132">
        <v>59.215000000000003</v>
      </c>
      <c r="R13" s="132">
        <v>39.146999999999998</v>
      </c>
      <c r="S13" s="132">
        <v>57.453000000000003</v>
      </c>
      <c r="T13" s="132">
        <v>41.83</v>
      </c>
      <c r="U13" s="132">
        <v>60.343000000000004</v>
      </c>
      <c r="V13" s="132">
        <v>39.710999999999999</v>
      </c>
      <c r="W13" s="132">
        <v>49.776000000000003</v>
      </c>
      <c r="X13" s="132">
        <v>40.649000000000001</v>
      </c>
      <c r="Y13" s="132">
        <v>37.874000000000002</v>
      </c>
      <c r="Z13" s="132">
        <v>33.914000000000001</v>
      </c>
      <c r="AA13" s="132">
        <v>48.014000000000003</v>
      </c>
      <c r="AB13" s="132">
        <v>51.415999999999997</v>
      </c>
      <c r="AC13" s="132">
        <v>44.725000000000001</v>
      </c>
      <c r="AD13" s="132">
        <v>45.756</v>
      </c>
      <c r="AE13" s="132">
        <v>51.024000000000001</v>
      </c>
      <c r="AF13" s="132">
        <v>55.353000000000002</v>
      </c>
      <c r="AG13" s="132">
        <v>42.817</v>
      </c>
      <c r="AH13" s="132">
        <v>43.601999999999997</v>
      </c>
      <c r="AI13" s="173">
        <v>48.158999999999999</v>
      </c>
      <c r="AJ13" s="173">
        <v>32.94</v>
      </c>
      <c r="AK13" s="173">
        <v>58.607999999999997</v>
      </c>
      <c r="AL13" s="173">
        <v>44.249000000000002</v>
      </c>
      <c r="AM13" s="173">
        <v>35.661999999999999</v>
      </c>
      <c r="AN13" s="173"/>
      <c r="AO13" s="173"/>
      <c r="AP13" s="173"/>
      <c r="AQ13" s="173"/>
      <c r="AR13" s="173"/>
      <c r="AS13" s="173"/>
      <c r="AT13" s="173"/>
      <c r="AU13" s="173"/>
      <c r="AV13" s="173"/>
      <c r="AW13" s="173"/>
      <c r="AX13" s="173"/>
      <c r="AY13" s="173"/>
    </row>
    <row r="14" spans="1:54" ht="15" x14ac:dyDescent="0.25">
      <c r="A14" s="192">
        <v>43739</v>
      </c>
      <c r="B14" s="115"/>
      <c r="C14" s="115"/>
      <c r="D14" s="115">
        <v>60.56</v>
      </c>
      <c r="E14" s="132">
        <v>67.137</v>
      </c>
      <c r="F14" s="132">
        <v>73.081000000000003</v>
      </c>
      <c r="G14" s="132">
        <v>64.814999999999998</v>
      </c>
      <c r="H14" s="132">
        <v>88.206999999999994</v>
      </c>
      <c r="I14" s="132">
        <v>115.748</v>
      </c>
      <c r="J14" s="132">
        <v>98.05</v>
      </c>
      <c r="K14" s="132">
        <v>51.828000000000003</v>
      </c>
      <c r="L14" s="132">
        <v>59.941000000000003</v>
      </c>
      <c r="M14" s="132">
        <v>52.313000000000002</v>
      </c>
      <c r="N14" s="132">
        <v>57.384</v>
      </c>
      <c r="O14" s="132">
        <v>54.912999999999997</v>
      </c>
      <c r="P14" s="132">
        <v>52.148000000000003</v>
      </c>
      <c r="Q14" s="132">
        <v>81.171999999999997</v>
      </c>
      <c r="R14" s="132">
        <v>55.662999999999997</v>
      </c>
      <c r="S14" s="132">
        <v>80.421000000000006</v>
      </c>
      <c r="T14" s="132">
        <v>64.918000000000006</v>
      </c>
      <c r="U14" s="132">
        <v>93.209000000000003</v>
      </c>
      <c r="V14" s="132">
        <v>56.286000000000001</v>
      </c>
      <c r="W14" s="132">
        <v>57.009</v>
      </c>
      <c r="X14" s="132">
        <v>56.055999999999997</v>
      </c>
      <c r="Y14" s="132">
        <v>52.325000000000003</v>
      </c>
      <c r="Z14" s="132">
        <v>54.393000000000001</v>
      </c>
      <c r="AA14" s="132">
        <v>55.710999999999999</v>
      </c>
      <c r="AB14" s="132">
        <v>71.808999999999997</v>
      </c>
      <c r="AC14" s="132">
        <v>75.463999999999999</v>
      </c>
      <c r="AD14" s="132">
        <v>107.61199999999999</v>
      </c>
      <c r="AE14" s="132">
        <v>76.573999999999998</v>
      </c>
      <c r="AF14" s="132">
        <v>68.625</v>
      </c>
      <c r="AG14" s="132">
        <v>59.027999999999999</v>
      </c>
      <c r="AH14" s="132">
        <v>59.848999999999997</v>
      </c>
      <c r="AI14" s="173">
        <v>65.563000000000002</v>
      </c>
      <c r="AJ14" s="173">
        <v>47.167999999999999</v>
      </c>
      <c r="AK14" s="173">
        <v>85.233999999999995</v>
      </c>
      <c r="AL14" s="173">
        <v>70.394999999999996</v>
      </c>
      <c r="AM14" s="173">
        <v>50.798000000000002</v>
      </c>
      <c r="AN14" s="173"/>
      <c r="AO14" s="173"/>
      <c r="AP14" s="173"/>
      <c r="AQ14" s="173"/>
      <c r="AR14" s="173"/>
      <c r="AS14" s="173"/>
      <c r="AT14" s="173"/>
      <c r="AU14" s="173"/>
      <c r="AV14" s="173"/>
      <c r="AW14" s="173"/>
      <c r="AX14" s="173"/>
      <c r="AY14" s="173"/>
    </row>
    <row r="15" spans="1:54" ht="15" x14ac:dyDescent="0.25">
      <c r="A15" s="192">
        <v>43770</v>
      </c>
      <c r="B15" s="115"/>
      <c r="C15" s="115"/>
      <c r="D15" s="115">
        <v>47.68</v>
      </c>
      <c r="E15" s="132">
        <v>51.511000000000003</v>
      </c>
      <c r="F15" s="132">
        <v>58.88</v>
      </c>
      <c r="G15" s="132">
        <v>56.670999999999999</v>
      </c>
      <c r="H15" s="132">
        <v>67.052999999999997</v>
      </c>
      <c r="I15" s="132">
        <v>72.16</v>
      </c>
      <c r="J15" s="132">
        <v>71.116</v>
      </c>
      <c r="K15" s="132">
        <v>48.414999999999999</v>
      </c>
      <c r="L15" s="132">
        <v>44.680999999999997</v>
      </c>
      <c r="M15" s="132">
        <v>41.6</v>
      </c>
      <c r="N15" s="132">
        <v>48.082999999999998</v>
      </c>
      <c r="O15" s="132">
        <v>47.034999999999997</v>
      </c>
      <c r="P15" s="132">
        <v>48.384999999999998</v>
      </c>
      <c r="Q15" s="132">
        <v>62.042000000000002</v>
      </c>
      <c r="R15" s="132">
        <v>44.56</v>
      </c>
      <c r="S15" s="132">
        <v>59.078000000000003</v>
      </c>
      <c r="T15" s="132">
        <v>53.790999999999997</v>
      </c>
      <c r="U15" s="132">
        <v>62.381999999999998</v>
      </c>
      <c r="V15" s="132">
        <v>50.179000000000002</v>
      </c>
      <c r="W15" s="132">
        <v>43.970999999999997</v>
      </c>
      <c r="X15" s="132">
        <v>45.076000000000001</v>
      </c>
      <c r="Y15" s="132">
        <v>43.557000000000002</v>
      </c>
      <c r="Z15" s="132">
        <v>41.817</v>
      </c>
      <c r="AA15" s="132">
        <v>42.262</v>
      </c>
      <c r="AB15" s="132">
        <v>60.408999999999999</v>
      </c>
      <c r="AC15" s="132">
        <v>57.813000000000002</v>
      </c>
      <c r="AD15" s="132">
        <v>68.623999999999995</v>
      </c>
      <c r="AE15" s="132">
        <v>52.954999999999998</v>
      </c>
      <c r="AF15" s="132">
        <v>55.648000000000003</v>
      </c>
      <c r="AG15" s="132">
        <v>49.634</v>
      </c>
      <c r="AH15" s="132">
        <v>53.353999999999999</v>
      </c>
      <c r="AI15" s="173">
        <v>52.988999999999997</v>
      </c>
      <c r="AJ15" s="173">
        <v>36.826999999999998</v>
      </c>
      <c r="AK15" s="173">
        <v>55.432000000000002</v>
      </c>
      <c r="AL15" s="173">
        <v>47.506</v>
      </c>
      <c r="AM15" s="173">
        <v>45.777999999999999</v>
      </c>
      <c r="AN15" s="173"/>
      <c r="AO15" s="173"/>
      <c r="AP15" s="173"/>
      <c r="AQ15" s="173"/>
      <c r="AR15" s="173"/>
      <c r="AS15" s="173"/>
      <c r="AT15" s="173"/>
      <c r="AU15" s="173"/>
      <c r="AV15" s="173"/>
      <c r="AW15" s="173"/>
      <c r="AX15" s="173"/>
      <c r="AY15" s="173"/>
    </row>
    <row r="16" spans="1:54" ht="15" x14ac:dyDescent="0.25">
      <c r="A16" s="192">
        <v>43800</v>
      </c>
      <c r="B16" s="115"/>
      <c r="C16" s="115"/>
      <c r="D16" s="115">
        <v>43.02</v>
      </c>
      <c r="E16" s="132">
        <v>37.896000000000001</v>
      </c>
      <c r="F16" s="132">
        <v>43.326000000000001</v>
      </c>
      <c r="G16" s="132">
        <v>47.750999999999998</v>
      </c>
      <c r="H16" s="132">
        <v>50.225000000000001</v>
      </c>
      <c r="I16" s="132">
        <v>52.652000000000001</v>
      </c>
      <c r="J16" s="132">
        <v>49.231999999999999</v>
      </c>
      <c r="K16" s="132">
        <v>38.192999999999998</v>
      </c>
      <c r="L16" s="132">
        <v>36.828000000000003</v>
      </c>
      <c r="M16" s="132">
        <v>33.637</v>
      </c>
      <c r="N16" s="132">
        <v>36.274999999999999</v>
      </c>
      <c r="O16" s="132">
        <v>38.323999999999998</v>
      </c>
      <c r="P16" s="132">
        <v>37.470999999999997</v>
      </c>
      <c r="Q16" s="132">
        <v>50.613</v>
      </c>
      <c r="R16" s="132">
        <v>35.64</v>
      </c>
      <c r="S16" s="132">
        <v>49.671999999999997</v>
      </c>
      <c r="T16" s="132">
        <v>47.74</v>
      </c>
      <c r="U16" s="132">
        <v>46.935000000000002</v>
      </c>
      <c r="V16" s="132">
        <v>42.874000000000002</v>
      </c>
      <c r="W16" s="132">
        <v>36.524000000000001</v>
      </c>
      <c r="X16" s="132">
        <v>36.32</v>
      </c>
      <c r="Y16" s="132">
        <v>34.978000000000002</v>
      </c>
      <c r="Z16" s="132">
        <v>32.143999999999998</v>
      </c>
      <c r="AA16" s="132">
        <v>35.683999999999997</v>
      </c>
      <c r="AB16" s="132">
        <v>42.524999999999999</v>
      </c>
      <c r="AC16" s="132">
        <v>43.676000000000002</v>
      </c>
      <c r="AD16" s="132">
        <v>44.881999999999998</v>
      </c>
      <c r="AE16" s="132">
        <v>38.792000000000002</v>
      </c>
      <c r="AF16" s="132">
        <v>47.113</v>
      </c>
      <c r="AG16" s="132">
        <v>40.113999999999997</v>
      </c>
      <c r="AH16" s="132">
        <v>50.991999999999997</v>
      </c>
      <c r="AI16" s="173">
        <v>43.36</v>
      </c>
      <c r="AJ16" s="173">
        <v>30.283999999999999</v>
      </c>
      <c r="AK16" s="173">
        <v>41.231000000000002</v>
      </c>
      <c r="AL16" s="173">
        <v>36.018000000000001</v>
      </c>
      <c r="AM16" s="173">
        <v>37.673999999999999</v>
      </c>
      <c r="AN16" s="173"/>
      <c r="AO16" s="173"/>
      <c r="AP16" s="173"/>
      <c r="AQ16" s="173"/>
      <c r="AR16" s="173"/>
      <c r="AS16" s="173"/>
      <c r="AT16" s="173"/>
      <c r="AU16" s="173"/>
      <c r="AV16" s="173"/>
      <c r="AW16" s="173"/>
      <c r="AX16" s="173"/>
      <c r="AY16" s="173"/>
    </row>
    <row r="17" spans="1:51" ht="15" x14ac:dyDescent="0.25">
      <c r="A17" s="192">
        <v>43831</v>
      </c>
      <c r="B17" s="115"/>
      <c r="C17" s="115"/>
      <c r="D17" s="115">
        <v>36.299999999999997</v>
      </c>
      <c r="E17" s="132">
        <v>31.026</v>
      </c>
      <c r="F17" s="132">
        <v>36.808</v>
      </c>
      <c r="G17" s="132">
        <v>40.567999999999998</v>
      </c>
      <c r="H17" s="132">
        <v>43.151000000000003</v>
      </c>
      <c r="I17" s="132">
        <v>43.896999999999998</v>
      </c>
      <c r="J17" s="132">
        <v>38.884</v>
      </c>
      <c r="K17" s="132">
        <v>31.251999999999999</v>
      </c>
      <c r="L17" s="132">
        <v>31.341000000000001</v>
      </c>
      <c r="M17" s="132">
        <v>28.667000000000002</v>
      </c>
      <c r="N17" s="132">
        <v>29.635000000000002</v>
      </c>
      <c r="O17" s="132">
        <v>32.000999999999998</v>
      </c>
      <c r="P17" s="132">
        <v>32.319000000000003</v>
      </c>
      <c r="Q17" s="132">
        <v>44.154000000000003</v>
      </c>
      <c r="R17" s="132">
        <v>30.657</v>
      </c>
      <c r="S17" s="132">
        <v>42.654000000000003</v>
      </c>
      <c r="T17" s="132">
        <v>37.454999999999998</v>
      </c>
      <c r="U17" s="132">
        <v>39.898000000000003</v>
      </c>
      <c r="V17" s="132">
        <v>35.588000000000001</v>
      </c>
      <c r="W17" s="132">
        <v>32.466999999999999</v>
      </c>
      <c r="X17" s="132">
        <v>31.33</v>
      </c>
      <c r="Y17" s="132">
        <v>29.74</v>
      </c>
      <c r="Z17" s="132">
        <v>26.073</v>
      </c>
      <c r="AA17" s="132">
        <v>30.391999999999999</v>
      </c>
      <c r="AB17" s="132">
        <v>49.180999999999997</v>
      </c>
      <c r="AC17" s="132">
        <v>38.048000000000002</v>
      </c>
      <c r="AD17" s="132">
        <v>37.366999999999997</v>
      </c>
      <c r="AE17" s="132">
        <v>31.666</v>
      </c>
      <c r="AF17" s="132">
        <v>41.542000000000002</v>
      </c>
      <c r="AG17" s="132">
        <v>34.121000000000002</v>
      </c>
      <c r="AH17" s="132">
        <v>43.9</v>
      </c>
      <c r="AI17" s="173">
        <v>37.807000000000002</v>
      </c>
      <c r="AJ17" s="173">
        <v>25.809000000000001</v>
      </c>
      <c r="AK17" s="173">
        <v>34.826999999999998</v>
      </c>
      <c r="AL17" s="173">
        <v>30.382000000000001</v>
      </c>
      <c r="AM17" s="173">
        <v>33.523000000000003</v>
      </c>
      <c r="AN17" s="173"/>
      <c r="AO17" s="173"/>
      <c r="AP17" s="173"/>
      <c r="AQ17" s="173"/>
      <c r="AR17" s="173"/>
      <c r="AS17" s="173"/>
      <c r="AT17" s="173"/>
      <c r="AU17" s="173"/>
      <c r="AV17" s="173"/>
      <c r="AW17" s="173"/>
      <c r="AX17" s="173"/>
      <c r="AY17" s="173"/>
    </row>
    <row r="18" spans="1:51" ht="15" x14ac:dyDescent="0.25">
      <c r="A18" s="192">
        <v>43862</v>
      </c>
      <c r="B18" s="115"/>
      <c r="C18" s="115"/>
      <c r="D18" s="115">
        <v>32.25</v>
      </c>
      <c r="E18" s="132">
        <v>27.943999999999999</v>
      </c>
      <c r="F18" s="132">
        <v>34.277000000000001</v>
      </c>
      <c r="G18" s="132">
        <v>34.369999999999997</v>
      </c>
      <c r="H18" s="132">
        <v>37.731999999999999</v>
      </c>
      <c r="I18" s="132">
        <v>58.741999999999997</v>
      </c>
      <c r="J18" s="132">
        <v>42.845999999999997</v>
      </c>
      <c r="K18" s="132">
        <v>26.969000000000001</v>
      </c>
      <c r="L18" s="132">
        <v>27.983000000000001</v>
      </c>
      <c r="M18" s="132">
        <v>25.029</v>
      </c>
      <c r="N18" s="132">
        <v>26.870999999999999</v>
      </c>
      <c r="O18" s="132">
        <v>28.38</v>
      </c>
      <c r="P18" s="132">
        <v>33.652999999999999</v>
      </c>
      <c r="Q18" s="132">
        <v>38.197000000000003</v>
      </c>
      <c r="R18" s="132">
        <v>35.859000000000002</v>
      </c>
      <c r="S18" s="132">
        <v>48.896999999999998</v>
      </c>
      <c r="T18" s="132">
        <v>33.207999999999998</v>
      </c>
      <c r="U18" s="132">
        <v>36.847999999999999</v>
      </c>
      <c r="V18" s="132">
        <v>35.671999999999997</v>
      </c>
      <c r="W18" s="132">
        <v>35.468000000000004</v>
      </c>
      <c r="X18" s="132">
        <v>29.33</v>
      </c>
      <c r="Y18" s="132">
        <v>25.738</v>
      </c>
      <c r="Z18" s="132">
        <v>25.364999999999998</v>
      </c>
      <c r="AA18" s="132">
        <v>26.841999999999999</v>
      </c>
      <c r="AB18" s="132">
        <v>43.451000000000001</v>
      </c>
      <c r="AC18" s="132">
        <v>33.159999999999997</v>
      </c>
      <c r="AD18" s="132">
        <v>39.923000000000002</v>
      </c>
      <c r="AE18" s="132">
        <v>28.687000000000001</v>
      </c>
      <c r="AF18" s="132">
        <v>41.411000000000001</v>
      </c>
      <c r="AG18" s="132">
        <v>29.166</v>
      </c>
      <c r="AH18" s="132">
        <v>35.223999999999997</v>
      </c>
      <c r="AI18" s="173">
        <v>33.445999999999998</v>
      </c>
      <c r="AJ18" s="173">
        <v>23.309000000000001</v>
      </c>
      <c r="AK18" s="173">
        <v>35.936</v>
      </c>
      <c r="AL18" s="173">
        <v>31.527000000000001</v>
      </c>
      <c r="AM18" s="173">
        <v>29.395</v>
      </c>
      <c r="AN18" s="173"/>
      <c r="AO18" s="173"/>
      <c r="AP18" s="173"/>
      <c r="AQ18" s="173"/>
      <c r="AR18" s="173"/>
      <c r="AS18" s="173"/>
      <c r="AT18" s="173"/>
      <c r="AU18" s="173"/>
      <c r="AV18" s="173"/>
      <c r="AW18" s="173"/>
      <c r="AX18" s="173"/>
      <c r="AY18" s="173"/>
    </row>
    <row r="19" spans="1:51" ht="15" x14ac:dyDescent="0.25">
      <c r="A19" s="192">
        <v>43891</v>
      </c>
      <c r="B19" s="115"/>
      <c r="C19" s="115"/>
      <c r="D19" s="115">
        <v>52.65</v>
      </c>
      <c r="E19" s="132">
        <v>52.243000000000002</v>
      </c>
      <c r="F19" s="132">
        <v>67.085999999999999</v>
      </c>
      <c r="G19" s="132">
        <v>42.911000000000001</v>
      </c>
      <c r="H19" s="132">
        <v>67.242000000000004</v>
      </c>
      <c r="I19" s="132">
        <v>125.76600000000001</v>
      </c>
      <c r="J19" s="132">
        <v>57.168999999999997</v>
      </c>
      <c r="K19" s="132">
        <v>40.140999999999998</v>
      </c>
      <c r="L19" s="132">
        <v>64.084999999999994</v>
      </c>
      <c r="M19" s="132">
        <v>38.241999999999997</v>
      </c>
      <c r="N19" s="132">
        <v>41.326000000000001</v>
      </c>
      <c r="O19" s="132">
        <v>57.718000000000004</v>
      </c>
      <c r="P19" s="132">
        <v>68.77</v>
      </c>
      <c r="Q19" s="132">
        <v>63.656999999999996</v>
      </c>
      <c r="R19" s="132">
        <v>77.488</v>
      </c>
      <c r="S19" s="132">
        <v>57.76</v>
      </c>
      <c r="T19" s="132">
        <v>65.447000000000003</v>
      </c>
      <c r="U19" s="132">
        <v>53.747999999999998</v>
      </c>
      <c r="V19" s="132">
        <v>46.414999999999999</v>
      </c>
      <c r="W19" s="132">
        <v>42.124000000000002</v>
      </c>
      <c r="X19" s="132">
        <v>41.31</v>
      </c>
      <c r="Y19" s="132">
        <v>31.693999999999999</v>
      </c>
      <c r="Z19" s="132">
        <v>36.505000000000003</v>
      </c>
      <c r="AA19" s="132">
        <v>65.504999999999995</v>
      </c>
      <c r="AB19" s="132">
        <v>55.527999999999999</v>
      </c>
      <c r="AC19" s="132">
        <v>45.030999999999999</v>
      </c>
      <c r="AD19" s="132">
        <v>112.032</v>
      </c>
      <c r="AE19" s="132">
        <v>36.488</v>
      </c>
      <c r="AF19" s="132">
        <v>68.896000000000001</v>
      </c>
      <c r="AG19" s="132">
        <v>34.460999999999999</v>
      </c>
      <c r="AH19" s="132">
        <v>54.92</v>
      </c>
      <c r="AI19" s="173">
        <v>56.024999999999999</v>
      </c>
      <c r="AJ19" s="173">
        <v>34.667999999999999</v>
      </c>
      <c r="AK19" s="173">
        <v>45.39</v>
      </c>
      <c r="AL19" s="173">
        <v>46.881999999999998</v>
      </c>
      <c r="AM19" s="173">
        <v>34.665999999999997</v>
      </c>
      <c r="AN19" s="173"/>
      <c r="AO19" s="173"/>
      <c r="AP19" s="173"/>
      <c r="AQ19" s="173"/>
      <c r="AR19" s="173"/>
      <c r="AS19" s="173"/>
      <c r="AT19" s="173"/>
      <c r="AU19" s="173"/>
      <c r="AV19" s="173"/>
      <c r="AW19" s="173"/>
      <c r="AX19" s="173"/>
      <c r="AY19" s="173"/>
    </row>
    <row r="20" spans="1:51" ht="15" x14ac:dyDescent="0.25">
      <c r="A20" s="192">
        <v>43922</v>
      </c>
      <c r="B20" s="115"/>
      <c r="C20" s="115"/>
      <c r="D20" s="115">
        <v>130.33000000000001</v>
      </c>
      <c r="E20" s="132">
        <v>89.475999999999999</v>
      </c>
      <c r="F20" s="132">
        <v>131.947</v>
      </c>
      <c r="G20" s="132">
        <v>115.95699999999999</v>
      </c>
      <c r="H20" s="132">
        <v>263.33800000000002</v>
      </c>
      <c r="I20" s="132">
        <v>267.30599999999998</v>
      </c>
      <c r="J20" s="132">
        <v>163.078</v>
      </c>
      <c r="K20" s="132">
        <v>82.713999999999999</v>
      </c>
      <c r="L20" s="132">
        <v>145.78700000000001</v>
      </c>
      <c r="M20" s="132">
        <v>79.38</v>
      </c>
      <c r="N20" s="132">
        <v>82.730999999999995</v>
      </c>
      <c r="O20" s="132">
        <v>161.68299999999999</v>
      </c>
      <c r="P20" s="132">
        <v>217.48400000000001</v>
      </c>
      <c r="Q20" s="132">
        <v>142.495</v>
      </c>
      <c r="R20" s="132">
        <v>122.386</v>
      </c>
      <c r="S20" s="132">
        <v>122.49299999999999</v>
      </c>
      <c r="T20" s="132">
        <v>155.56</v>
      </c>
      <c r="U20" s="132">
        <v>139.68600000000001</v>
      </c>
      <c r="V20" s="132">
        <v>75.468000000000004</v>
      </c>
      <c r="W20" s="132">
        <v>89.03</v>
      </c>
      <c r="X20" s="132">
        <v>84.418999999999997</v>
      </c>
      <c r="Y20" s="132">
        <v>76.944000000000003</v>
      </c>
      <c r="Z20" s="132">
        <v>77.412000000000006</v>
      </c>
      <c r="AA20" s="132">
        <v>166.86799999999999</v>
      </c>
      <c r="AB20" s="132">
        <v>219.119</v>
      </c>
      <c r="AC20" s="132">
        <v>174.31299999999999</v>
      </c>
      <c r="AD20" s="132">
        <v>173.66</v>
      </c>
      <c r="AE20" s="132">
        <v>86.293999999999997</v>
      </c>
      <c r="AF20" s="132">
        <v>133.566</v>
      </c>
      <c r="AG20" s="132">
        <v>102.70399999999999</v>
      </c>
      <c r="AH20" s="132">
        <v>143.23599999999999</v>
      </c>
      <c r="AI20" s="173">
        <v>119.801</v>
      </c>
      <c r="AJ20" s="173">
        <v>64.007000000000005</v>
      </c>
      <c r="AK20" s="173">
        <v>107.214</v>
      </c>
      <c r="AL20" s="173">
        <v>76.537000000000006</v>
      </c>
      <c r="AM20" s="173">
        <v>91.242000000000004</v>
      </c>
      <c r="AN20" s="173"/>
      <c r="AO20" s="173"/>
      <c r="AP20" s="173"/>
      <c r="AQ20" s="173"/>
      <c r="AR20" s="173"/>
      <c r="AS20" s="173"/>
      <c r="AT20" s="173"/>
      <c r="AU20" s="173"/>
      <c r="AV20" s="173"/>
      <c r="AW20" s="173"/>
      <c r="AX20" s="173"/>
      <c r="AY20" s="173"/>
    </row>
    <row r="21" spans="1:51" ht="15" x14ac:dyDescent="0.25">
      <c r="A21" s="192">
        <v>43952</v>
      </c>
      <c r="B21" s="115"/>
      <c r="C21" s="115"/>
      <c r="D21" s="115">
        <v>266.7</v>
      </c>
      <c r="E21" s="132">
        <v>223.43</v>
      </c>
      <c r="F21" s="132">
        <v>404.97399999999999</v>
      </c>
      <c r="G21" s="132">
        <v>525.80799999999999</v>
      </c>
      <c r="H21" s="132">
        <v>496.96100000000001</v>
      </c>
      <c r="I21" s="132">
        <v>371.96</v>
      </c>
      <c r="J21" s="132">
        <v>277.25299999999999</v>
      </c>
      <c r="K21" s="132">
        <v>152.50700000000001</v>
      </c>
      <c r="L21" s="132">
        <v>156.37100000000001</v>
      </c>
      <c r="M21" s="132">
        <v>94.507000000000005</v>
      </c>
      <c r="N21" s="132">
        <v>173.23</v>
      </c>
      <c r="O21" s="132">
        <v>237.471</v>
      </c>
      <c r="P21" s="132">
        <v>586.16999999999996</v>
      </c>
      <c r="Q21" s="132">
        <v>228.571</v>
      </c>
      <c r="R21" s="132">
        <v>403.95</v>
      </c>
      <c r="S21" s="132">
        <v>255.47499999999999</v>
      </c>
      <c r="T21" s="132">
        <v>450.80099999999999</v>
      </c>
      <c r="U21" s="132">
        <v>332.80599999999998</v>
      </c>
      <c r="V21" s="132">
        <v>201.62200000000001</v>
      </c>
      <c r="W21" s="132">
        <v>166.70599999999999</v>
      </c>
      <c r="X21" s="132">
        <v>216.28100000000001</v>
      </c>
      <c r="Y21" s="132">
        <v>69.581000000000003</v>
      </c>
      <c r="Z21" s="132">
        <v>197.58500000000001</v>
      </c>
      <c r="AA21" s="132">
        <v>217.08600000000001</v>
      </c>
      <c r="AB21" s="132">
        <v>466.93099999999998</v>
      </c>
      <c r="AC21" s="132">
        <v>233.54</v>
      </c>
      <c r="AD21" s="132">
        <v>224.041</v>
      </c>
      <c r="AE21" s="132">
        <v>377.29599999999999</v>
      </c>
      <c r="AF21" s="132">
        <v>331.02</v>
      </c>
      <c r="AG21" s="132">
        <v>203.07300000000001</v>
      </c>
      <c r="AH21" s="132">
        <v>324.346</v>
      </c>
      <c r="AI21" s="173">
        <v>110.06399999999999</v>
      </c>
      <c r="AJ21" s="173">
        <v>128.809</v>
      </c>
      <c r="AK21" s="173">
        <v>248.84200000000001</v>
      </c>
      <c r="AL21" s="173">
        <v>150.28800000000001</v>
      </c>
      <c r="AM21" s="173">
        <v>106.393</v>
      </c>
      <c r="AN21" s="173"/>
      <c r="AO21" s="173"/>
      <c r="AP21" s="173"/>
      <c r="AQ21" s="173"/>
      <c r="AR21" s="173"/>
      <c r="AS21" s="173"/>
      <c r="AT21" s="173"/>
      <c r="AU21" s="173"/>
      <c r="AV21" s="173"/>
      <c r="AW21" s="173"/>
      <c r="AX21" s="173"/>
      <c r="AY21" s="173"/>
    </row>
    <row r="22" spans="1:51" ht="15" x14ac:dyDescent="0.25">
      <c r="A22" s="192">
        <v>43983</v>
      </c>
      <c r="B22" s="115"/>
      <c r="C22" s="115"/>
      <c r="D22" s="115">
        <v>180.42</v>
      </c>
      <c r="E22" s="132">
        <v>198.322</v>
      </c>
      <c r="F22" s="132">
        <v>480.983</v>
      </c>
      <c r="G22" s="132">
        <v>498.12099999999998</v>
      </c>
      <c r="H22" s="132">
        <v>297.31799999999998</v>
      </c>
      <c r="I22" s="132">
        <v>241.768</v>
      </c>
      <c r="J22" s="132">
        <v>141.62100000000001</v>
      </c>
      <c r="K22" s="132">
        <v>119.687</v>
      </c>
      <c r="L22" s="132">
        <v>80.507999999999996</v>
      </c>
      <c r="M22" s="132">
        <v>68.53</v>
      </c>
      <c r="N22" s="132">
        <v>166.75200000000001</v>
      </c>
      <c r="O22" s="132">
        <v>119.577</v>
      </c>
      <c r="P22" s="132">
        <v>430.37599999999998</v>
      </c>
      <c r="Q22" s="132">
        <v>127.024</v>
      </c>
      <c r="R22" s="132">
        <v>481.51400000000001</v>
      </c>
      <c r="S22" s="132">
        <v>130.83000000000001</v>
      </c>
      <c r="T22" s="132">
        <v>367.70299999999997</v>
      </c>
      <c r="U22" s="132">
        <v>209.32400000000001</v>
      </c>
      <c r="V22" s="132">
        <v>205.036</v>
      </c>
      <c r="W22" s="132">
        <v>72.947000000000003</v>
      </c>
      <c r="X22" s="132">
        <v>106.914</v>
      </c>
      <c r="Y22" s="132">
        <v>27.645</v>
      </c>
      <c r="Z22" s="132">
        <v>160.19900000000001</v>
      </c>
      <c r="AA22" s="132">
        <v>79.543999999999997</v>
      </c>
      <c r="AB22" s="132">
        <v>292.65499999999997</v>
      </c>
      <c r="AC22" s="132">
        <v>110.93</v>
      </c>
      <c r="AD22" s="132">
        <v>110.083</v>
      </c>
      <c r="AE22" s="132">
        <v>377.06099999999998</v>
      </c>
      <c r="AF22" s="132">
        <v>159.346</v>
      </c>
      <c r="AG22" s="132">
        <v>191.93700000000001</v>
      </c>
      <c r="AH22" s="132">
        <v>358.66699999999997</v>
      </c>
      <c r="AI22" s="173">
        <v>25.326000000000001</v>
      </c>
      <c r="AJ22" s="173">
        <v>75.581999999999994</v>
      </c>
      <c r="AK22" s="173">
        <v>186.89699999999999</v>
      </c>
      <c r="AL22" s="173">
        <v>136.99199999999999</v>
      </c>
      <c r="AM22" s="173">
        <v>62.884</v>
      </c>
      <c r="AN22" s="173"/>
      <c r="AO22" s="173"/>
      <c r="AP22" s="173"/>
      <c r="AQ22" s="173"/>
      <c r="AR22" s="173"/>
      <c r="AS22" s="173"/>
      <c r="AT22" s="173"/>
      <c r="AU22" s="173"/>
      <c r="AV22" s="173"/>
      <c r="AW22" s="173"/>
      <c r="AX22" s="173"/>
      <c r="AY22" s="173"/>
    </row>
    <row r="23" spans="1:51" ht="15" x14ac:dyDescent="0.25">
      <c r="A23" s="192">
        <v>44013</v>
      </c>
      <c r="B23" s="115"/>
      <c r="C23" s="115"/>
      <c r="D23" s="115">
        <v>65.19</v>
      </c>
      <c r="E23" s="132">
        <v>96.385000000000005</v>
      </c>
      <c r="F23" s="132">
        <v>193.29</v>
      </c>
      <c r="G23" s="132">
        <v>160.86799999999999</v>
      </c>
      <c r="H23" s="132">
        <v>82.867999999999995</v>
      </c>
      <c r="I23" s="132">
        <v>86.525000000000006</v>
      </c>
      <c r="J23" s="132">
        <v>48.332000000000001</v>
      </c>
      <c r="K23" s="132">
        <v>35.542999999999999</v>
      </c>
      <c r="L23" s="132">
        <v>25.68</v>
      </c>
      <c r="M23" s="132">
        <v>21.596</v>
      </c>
      <c r="N23" s="132">
        <v>61.103000000000002</v>
      </c>
      <c r="O23" s="132">
        <v>43.95</v>
      </c>
      <c r="P23" s="132">
        <v>144.45500000000001</v>
      </c>
      <c r="Q23" s="132">
        <v>30.981000000000002</v>
      </c>
      <c r="R23" s="132">
        <v>270.58699999999999</v>
      </c>
      <c r="S23" s="132">
        <v>38.703000000000003</v>
      </c>
      <c r="T23" s="132">
        <v>103.145</v>
      </c>
      <c r="U23" s="132">
        <v>72.180999999999997</v>
      </c>
      <c r="V23" s="132">
        <v>90.474000000000004</v>
      </c>
      <c r="W23" s="132">
        <v>16.838999999999999</v>
      </c>
      <c r="X23" s="132">
        <v>23.6</v>
      </c>
      <c r="Y23" s="132">
        <v>11.528</v>
      </c>
      <c r="Z23" s="132">
        <v>29.611000000000001</v>
      </c>
      <c r="AA23" s="132">
        <v>24.391999999999999</v>
      </c>
      <c r="AB23" s="132">
        <v>90.888000000000005</v>
      </c>
      <c r="AC23" s="132">
        <v>28.920999999999999</v>
      </c>
      <c r="AD23" s="132">
        <v>33.267000000000003</v>
      </c>
      <c r="AE23" s="132">
        <v>116.581</v>
      </c>
      <c r="AF23" s="132">
        <v>71.087000000000003</v>
      </c>
      <c r="AG23" s="132">
        <v>42.075000000000003</v>
      </c>
      <c r="AH23" s="132">
        <v>127.581</v>
      </c>
      <c r="AI23" s="173">
        <v>15.352</v>
      </c>
      <c r="AJ23" s="173">
        <v>21.466000000000001</v>
      </c>
      <c r="AK23" s="173">
        <v>39.904000000000003</v>
      </c>
      <c r="AL23" s="173">
        <v>35.343000000000004</v>
      </c>
      <c r="AM23" s="173">
        <v>20.605</v>
      </c>
      <c r="AN23" s="173"/>
      <c r="AO23" s="173"/>
      <c r="AP23" s="173"/>
      <c r="AQ23" s="173"/>
      <c r="AR23" s="173"/>
      <c r="AS23" s="173"/>
      <c r="AT23" s="173"/>
      <c r="AU23" s="173"/>
      <c r="AV23" s="173"/>
      <c r="AW23" s="173"/>
      <c r="AX23" s="173"/>
      <c r="AY23" s="173"/>
    </row>
    <row r="24" spans="1:51" ht="15" x14ac:dyDescent="0.25">
      <c r="A24" s="192">
        <v>44044</v>
      </c>
      <c r="B24" s="115"/>
      <c r="C24" s="115"/>
      <c r="D24" s="115">
        <v>43.52</v>
      </c>
      <c r="E24" s="132">
        <v>51.784999999999997</v>
      </c>
      <c r="F24" s="132">
        <v>76.241</v>
      </c>
      <c r="G24" s="132">
        <v>84.052000000000007</v>
      </c>
      <c r="H24" s="132">
        <v>48.433999999999997</v>
      </c>
      <c r="I24" s="132">
        <v>42.84</v>
      </c>
      <c r="J24" s="132">
        <v>41.094000000000001</v>
      </c>
      <c r="K24" s="132">
        <v>28.326000000000001</v>
      </c>
      <c r="L24" s="132">
        <v>27.64</v>
      </c>
      <c r="M24" s="132">
        <v>24.216999999999999</v>
      </c>
      <c r="N24" s="132">
        <v>32.118000000000002</v>
      </c>
      <c r="O24" s="132">
        <v>40.058999999999997</v>
      </c>
      <c r="P24" s="132">
        <v>60.941000000000003</v>
      </c>
      <c r="Q24" s="132">
        <v>29.704000000000001</v>
      </c>
      <c r="R24" s="132">
        <v>81.070999999999998</v>
      </c>
      <c r="S24" s="132">
        <v>30.119</v>
      </c>
      <c r="T24" s="132">
        <v>67.784000000000006</v>
      </c>
      <c r="U24" s="132">
        <v>39.94</v>
      </c>
      <c r="V24" s="132">
        <v>52.561999999999998</v>
      </c>
      <c r="W24" s="132">
        <v>24.027999999999999</v>
      </c>
      <c r="X24" s="132">
        <v>30.244</v>
      </c>
      <c r="Y24" s="132">
        <v>18.53</v>
      </c>
      <c r="Z24" s="132">
        <v>24.074999999999999</v>
      </c>
      <c r="AA24" s="132">
        <v>27.771999999999998</v>
      </c>
      <c r="AB24" s="132">
        <v>50.816000000000003</v>
      </c>
      <c r="AC24" s="132">
        <v>37.569000000000003</v>
      </c>
      <c r="AD24" s="132">
        <v>32.753999999999998</v>
      </c>
      <c r="AE24" s="132">
        <v>53.691000000000003</v>
      </c>
      <c r="AF24" s="132">
        <v>37.447000000000003</v>
      </c>
      <c r="AG24" s="132">
        <v>41.953000000000003</v>
      </c>
      <c r="AH24" s="132">
        <v>47.494</v>
      </c>
      <c r="AI24" s="173">
        <v>24.013999999999999</v>
      </c>
      <c r="AJ24" s="173">
        <v>29.597000000000001</v>
      </c>
      <c r="AK24" s="173">
        <v>39.19</v>
      </c>
      <c r="AL24" s="173">
        <v>25.024999999999999</v>
      </c>
      <c r="AM24" s="173">
        <v>23.739000000000001</v>
      </c>
      <c r="AN24" s="173"/>
      <c r="AO24" s="173"/>
      <c r="AP24" s="173"/>
      <c r="AQ24" s="173"/>
      <c r="AR24" s="173"/>
      <c r="AS24" s="173"/>
      <c r="AT24" s="173"/>
      <c r="AU24" s="173"/>
      <c r="AV24" s="173"/>
      <c r="AW24" s="173"/>
      <c r="AX24" s="173"/>
      <c r="AY24" s="173"/>
    </row>
    <row r="25" spans="1:51" ht="15" x14ac:dyDescent="0.25">
      <c r="A25" s="192">
        <v>44075</v>
      </c>
      <c r="B25" s="115"/>
      <c r="C25" s="115"/>
      <c r="D25" s="115">
        <v>65.16</v>
      </c>
      <c r="E25" s="132">
        <v>75.028000000000006</v>
      </c>
      <c r="F25" s="132">
        <v>62.895000000000003</v>
      </c>
      <c r="G25" s="132">
        <v>76.817999999999998</v>
      </c>
      <c r="H25" s="132">
        <v>70.686999999999998</v>
      </c>
      <c r="I25" s="132">
        <v>76.45</v>
      </c>
      <c r="J25" s="132">
        <v>53.002000000000002</v>
      </c>
      <c r="K25" s="132">
        <v>59.037999999999997</v>
      </c>
      <c r="L25" s="132">
        <v>42.834000000000003</v>
      </c>
      <c r="M25" s="132">
        <v>37.607999999999997</v>
      </c>
      <c r="N25" s="132">
        <v>51.648000000000003</v>
      </c>
      <c r="O25" s="132">
        <v>51.441000000000003</v>
      </c>
      <c r="P25" s="132">
        <v>70.819000000000003</v>
      </c>
      <c r="Q25" s="132">
        <v>49.786000000000001</v>
      </c>
      <c r="R25" s="132">
        <v>66.28</v>
      </c>
      <c r="S25" s="132">
        <v>50.003999999999998</v>
      </c>
      <c r="T25" s="132">
        <v>77.078999999999994</v>
      </c>
      <c r="U25" s="132">
        <v>51.164000000000001</v>
      </c>
      <c r="V25" s="132">
        <v>57.213999999999999</v>
      </c>
      <c r="W25" s="132">
        <v>42.594000000000001</v>
      </c>
      <c r="X25" s="132">
        <v>43.889000000000003</v>
      </c>
      <c r="Y25" s="132">
        <v>38.631</v>
      </c>
      <c r="Z25" s="132">
        <v>55.524999999999999</v>
      </c>
      <c r="AA25" s="132">
        <v>59.942</v>
      </c>
      <c r="AB25" s="132">
        <v>58.015999999999998</v>
      </c>
      <c r="AC25" s="132">
        <v>53.978000000000002</v>
      </c>
      <c r="AD25" s="132">
        <v>64.991</v>
      </c>
      <c r="AE25" s="132">
        <v>58.122999999999998</v>
      </c>
      <c r="AF25" s="132">
        <v>49.598999999999997</v>
      </c>
      <c r="AG25" s="132">
        <v>47.454000000000001</v>
      </c>
      <c r="AH25" s="132">
        <v>56.445</v>
      </c>
      <c r="AI25" s="173">
        <v>39.65</v>
      </c>
      <c r="AJ25" s="173">
        <v>60.444000000000003</v>
      </c>
      <c r="AK25" s="173">
        <v>54.4</v>
      </c>
      <c r="AL25" s="173">
        <v>39.393000000000001</v>
      </c>
      <c r="AM25" s="173">
        <v>38.741999999999997</v>
      </c>
      <c r="AN25" s="173"/>
      <c r="AO25" s="173"/>
      <c r="AP25" s="173"/>
      <c r="AQ25" s="173"/>
      <c r="AR25" s="173"/>
      <c r="AS25" s="173"/>
      <c r="AT25" s="173"/>
      <c r="AU25" s="173"/>
      <c r="AV25" s="173"/>
      <c r="AW25" s="173"/>
      <c r="AX25" s="173"/>
      <c r="AY25" s="173"/>
    </row>
    <row r="26" spans="1:51" ht="15" x14ac:dyDescent="0.25">
      <c r="A26" s="192">
        <v>44105</v>
      </c>
      <c r="B26" s="115"/>
      <c r="C26" s="115"/>
      <c r="D26" s="115">
        <v>76.3</v>
      </c>
      <c r="E26" s="132">
        <v>73.507999999999996</v>
      </c>
      <c r="F26" s="132">
        <v>71.757999999999996</v>
      </c>
      <c r="G26" s="132">
        <v>98.816000000000003</v>
      </c>
      <c r="H26" s="132">
        <v>126.026</v>
      </c>
      <c r="I26" s="132">
        <v>110.592</v>
      </c>
      <c r="J26" s="132">
        <v>60.883000000000003</v>
      </c>
      <c r="K26" s="132">
        <v>61.613999999999997</v>
      </c>
      <c r="L26" s="132">
        <v>56.418999999999997</v>
      </c>
      <c r="M26" s="132">
        <v>57.182000000000002</v>
      </c>
      <c r="N26" s="132">
        <v>57.694000000000003</v>
      </c>
      <c r="O26" s="132">
        <v>59.517000000000003</v>
      </c>
      <c r="P26" s="132">
        <v>88.433999999999997</v>
      </c>
      <c r="Q26" s="132">
        <v>63.192999999999998</v>
      </c>
      <c r="R26" s="132">
        <v>84.277000000000001</v>
      </c>
      <c r="S26" s="132">
        <v>69.778000000000006</v>
      </c>
      <c r="T26" s="132">
        <v>106.419</v>
      </c>
      <c r="U26" s="132">
        <v>64.647000000000006</v>
      </c>
      <c r="V26" s="132">
        <v>60.277000000000001</v>
      </c>
      <c r="W26" s="132">
        <v>55.261000000000003</v>
      </c>
      <c r="X26" s="132">
        <v>55.234000000000002</v>
      </c>
      <c r="Y26" s="132">
        <v>56.469000000000001</v>
      </c>
      <c r="Z26" s="132">
        <v>58.216000000000001</v>
      </c>
      <c r="AA26" s="132">
        <v>75.307000000000002</v>
      </c>
      <c r="AB26" s="132">
        <v>85.896000000000001</v>
      </c>
      <c r="AC26" s="132">
        <v>113.318</v>
      </c>
      <c r="AD26" s="132">
        <v>86.034000000000006</v>
      </c>
      <c r="AE26" s="132">
        <v>67.858000000000004</v>
      </c>
      <c r="AF26" s="132">
        <v>62.537999999999997</v>
      </c>
      <c r="AG26" s="132">
        <v>60.939</v>
      </c>
      <c r="AH26" s="132">
        <v>70.058000000000007</v>
      </c>
      <c r="AI26" s="173">
        <v>51.625999999999998</v>
      </c>
      <c r="AJ26" s="173">
        <v>82.68</v>
      </c>
      <c r="AK26" s="173">
        <v>76.875</v>
      </c>
      <c r="AL26" s="173">
        <v>52.271000000000001</v>
      </c>
      <c r="AM26" s="173">
        <v>68.480999999999995</v>
      </c>
      <c r="AN26" s="173"/>
      <c r="AO26" s="173"/>
      <c r="AP26" s="173"/>
      <c r="AQ26" s="173"/>
      <c r="AR26" s="173"/>
      <c r="AS26" s="173"/>
      <c r="AT26" s="173"/>
      <c r="AU26" s="173"/>
      <c r="AV26" s="173"/>
      <c r="AW26" s="173"/>
      <c r="AX26" s="173"/>
      <c r="AY26" s="173"/>
    </row>
    <row r="27" spans="1:51" ht="15" x14ac:dyDescent="0.25">
      <c r="A27" s="192">
        <v>44136</v>
      </c>
      <c r="B27" s="115"/>
      <c r="C27" s="115"/>
      <c r="D27" s="115">
        <v>53.16</v>
      </c>
      <c r="E27" s="132">
        <v>59.929000000000002</v>
      </c>
      <c r="F27" s="132">
        <v>63.106999999999999</v>
      </c>
      <c r="G27" s="132">
        <v>75.275000000000006</v>
      </c>
      <c r="H27" s="132">
        <v>78.927000000000007</v>
      </c>
      <c r="I27" s="132">
        <v>80.138999999999996</v>
      </c>
      <c r="J27" s="132">
        <v>57.31</v>
      </c>
      <c r="K27" s="132">
        <v>46.356999999999999</v>
      </c>
      <c r="L27" s="132">
        <v>45.055</v>
      </c>
      <c r="M27" s="132">
        <v>47.042999999999999</v>
      </c>
      <c r="N27" s="132">
        <v>49.622</v>
      </c>
      <c r="O27" s="132">
        <v>55.554000000000002</v>
      </c>
      <c r="P27" s="132">
        <v>67.793000000000006</v>
      </c>
      <c r="Q27" s="132">
        <v>50.98</v>
      </c>
      <c r="R27" s="132">
        <v>61.817</v>
      </c>
      <c r="S27" s="132">
        <v>58.484000000000002</v>
      </c>
      <c r="T27" s="132">
        <v>71.436999999999998</v>
      </c>
      <c r="U27" s="132">
        <v>57.603999999999999</v>
      </c>
      <c r="V27" s="132">
        <v>46.895000000000003</v>
      </c>
      <c r="W27" s="132">
        <v>44.247999999999998</v>
      </c>
      <c r="X27" s="132">
        <v>45.95</v>
      </c>
      <c r="Y27" s="132">
        <v>43.595999999999997</v>
      </c>
      <c r="Z27" s="132">
        <v>44.548999999999999</v>
      </c>
      <c r="AA27" s="132">
        <v>62.639000000000003</v>
      </c>
      <c r="AB27" s="132">
        <v>66.037000000000006</v>
      </c>
      <c r="AC27" s="132">
        <v>70.932000000000002</v>
      </c>
      <c r="AD27" s="132">
        <v>59.209000000000003</v>
      </c>
      <c r="AE27" s="132">
        <v>54.719000000000001</v>
      </c>
      <c r="AF27" s="132">
        <v>52.668999999999997</v>
      </c>
      <c r="AG27" s="132">
        <v>53.688000000000002</v>
      </c>
      <c r="AH27" s="132">
        <v>56.619</v>
      </c>
      <c r="AI27" s="173">
        <v>40.798000000000002</v>
      </c>
      <c r="AJ27" s="173">
        <v>53.65</v>
      </c>
      <c r="AK27" s="173">
        <v>52.360999999999997</v>
      </c>
      <c r="AL27" s="173">
        <v>47.036000000000001</v>
      </c>
      <c r="AM27" s="173">
        <v>52.313000000000002</v>
      </c>
      <c r="AN27" s="173"/>
      <c r="AO27" s="173"/>
      <c r="AP27" s="173"/>
      <c r="AQ27" s="173"/>
      <c r="AR27" s="173"/>
      <c r="AS27" s="173"/>
      <c r="AT27" s="173"/>
      <c r="AU27" s="173"/>
      <c r="AV27" s="173"/>
      <c r="AW27" s="173"/>
      <c r="AX27" s="173"/>
      <c r="AY27" s="173"/>
    </row>
    <row r="28" spans="1:51" ht="15" x14ac:dyDescent="0.25">
      <c r="A28" s="192">
        <v>44166</v>
      </c>
      <c r="B28" s="115"/>
      <c r="C28" s="115"/>
      <c r="D28" s="115">
        <v>43.02</v>
      </c>
      <c r="E28" s="132">
        <v>44.191000000000003</v>
      </c>
      <c r="F28" s="132">
        <v>53.377000000000002</v>
      </c>
      <c r="G28" s="132">
        <v>57.41</v>
      </c>
      <c r="H28" s="132">
        <v>58.514000000000003</v>
      </c>
      <c r="I28" s="132">
        <v>56.557000000000002</v>
      </c>
      <c r="J28" s="132">
        <v>45.88</v>
      </c>
      <c r="K28" s="132">
        <v>38.332999999999998</v>
      </c>
      <c r="L28" s="132">
        <v>36.832000000000001</v>
      </c>
      <c r="M28" s="132">
        <v>35.572000000000003</v>
      </c>
      <c r="N28" s="132">
        <v>40.468000000000004</v>
      </c>
      <c r="O28" s="132">
        <v>43.545999999999999</v>
      </c>
      <c r="P28" s="132">
        <v>55.872</v>
      </c>
      <c r="Q28" s="132">
        <v>41.712000000000003</v>
      </c>
      <c r="R28" s="132">
        <v>52.179000000000002</v>
      </c>
      <c r="S28" s="132">
        <v>51.39</v>
      </c>
      <c r="T28" s="132">
        <v>54.719000000000001</v>
      </c>
      <c r="U28" s="132">
        <v>49.460999999999999</v>
      </c>
      <c r="V28" s="132">
        <v>39.277999999999999</v>
      </c>
      <c r="W28" s="132">
        <v>35.591000000000001</v>
      </c>
      <c r="X28" s="132">
        <v>37.179000000000002</v>
      </c>
      <c r="Y28" s="132">
        <v>33.673000000000002</v>
      </c>
      <c r="Z28" s="132">
        <v>37.792000000000002</v>
      </c>
      <c r="AA28" s="132">
        <v>44.515000000000001</v>
      </c>
      <c r="AB28" s="132">
        <v>50.991999999999997</v>
      </c>
      <c r="AC28" s="132">
        <v>47.441000000000003</v>
      </c>
      <c r="AD28" s="132">
        <v>44.783999999999999</v>
      </c>
      <c r="AE28" s="132">
        <v>46.284999999999997</v>
      </c>
      <c r="AF28" s="132">
        <v>42.944000000000003</v>
      </c>
      <c r="AG28" s="132">
        <v>51.86</v>
      </c>
      <c r="AH28" s="132">
        <v>46.661000000000001</v>
      </c>
      <c r="AI28" s="173">
        <v>34.03</v>
      </c>
      <c r="AJ28" s="173">
        <v>39.744999999999997</v>
      </c>
      <c r="AK28" s="173">
        <v>40.656999999999996</v>
      </c>
      <c r="AL28" s="173">
        <v>38.939</v>
      </c>
      <c r="AM28" s="173">
        <v>38.545999999999999</v>
      </c>
      <c r="AN28" s="173"/>
      <c r="AO28" s="173"/>
      <c r="AP28" s="173"/>
      <c r="AQ28" s="173"/>
      <c r="AR28" s="173"/>
      <c r="AS28" s="173"/>
      <c r="AT28" s="173"/>
      <c r="AU28" s="173"/>
      <c r="AV28" s="173"/>
      <c r="AW28" s="173"/>
      <c r="AX28" s="173"/>
      <c r="AY28" s="173"/>
    </row>
    <row r="29" spans="1:51" ht="15" x14ac:dyDescent="0.25">
      <c r="A29" s="192">
        <v>44197</v>
      </c>
      <c r="B29" s="115"/>
      <c r="C29" s="115"/>
      <c r="D29" s="115">
        <v>36.299999999999997</v>
      </c>
      <c r="E29" s="132">
        <v>37.688000000000002</v>
      </c>
      <c r="F29" s="132">
        <v>45.573999999999998</v>
      </c>
      <c r="G29" s="132">
        <v>49.767000000000003</v>
      </c>
      <c r="H29" s="132">
        <v>49.113</v>
      </c>
      <c r="I29" s="132">
        <v>45.814</v>
      </c>
      <c r="J29" s="132">
        <v>38.125999999999998</v>
      </c>
      <c r="K29" s="132">
        <v>32.725000000000001</v>
      </c>
      <c r="L29" s="132">
        <v>31.571000000000002</v>
      </c>
      <c r="M29" s="132">
        <v>29.140999999999998</v>
      </c>
      <c r="N29" s="132">
        <v>34.033999999999999</v>
      </c>
      <c r="O29" s="132">
        <v>37.892000000000003</v>
      </c>
      <c r="P29" s="132">
        <v>48.920999999999999</v>
      </c>
      <c r="Q29" s="132">
        <v>36.232999999999997</v>
      </c>
      <c r="R29" s="132">
        <v>44.963000000000001</v>
      </c>
      <c r="S29" s="132">
        <v>40.710999999999999</v>
      </c>
      <c r="T29" s="132">
        <v>46.817999999999998</v>
      </c>
      <c r="U29" s="132">
        <v>41.56</v>
      </c>
      <c r="V29" s="132">
        <v>35.112000000000002</v>
      </c>
      <c r="W29" s="132">
        <v>30.68</v>
      </c>
      <c r="X29" s="132">
        <v>31.734999999999999</v>
      </c>
      <c r="Y29" s="132">
        <v>27.460999999999999</v>
      </c>
      <c r="Z29" s="132">
        <v>32.295999999999999</v>
      </c>
      <c r="AA29" s="132">
        <v>51.57</v>
      </c>
      <c r="AB29" s="132">
        <v>44.79</v>
      </c>
      <c r="AC29" s="132">
        <v>39.834000000000003</v>
      </c>
      <c r="AD29" s="132">
        <v>37.021999999999998</v>
      </c>
      <c r="AE29" s="132">
        <v>40.914999999999999</v>
      </c>
      <c r="AF29" s="132">
        <v>36.691000000000003</v>
      </c>
      <c r="AG29" s="132">
        <v>43.820999999999998</v>
      </c>
      <c r="AH29" s="132">
        <v>40.917999999999999</v>
      </c>
      <c r="AI29" s="173">
        <v>29.251000000000001</v>
      </c>
      <c r="AJ29" s="173">
        <v>33.530999999999999</v>
      </c>
      <c r="AK29" s="173">
        <v>34.646000000000001</v>
      </c>
      <c r="AL29" s="173">
        <v>34.372999999999998</v>
      </c>
      <c r="AM29" s="173">
        <v>31.565000000000001</v>
      </c>
      <c r="AN29" s="173"/>
      <c r="AO29" s="173"/>
      <c r="AP29" s="173"/>
      <c r="AQ29" s="173"/>
      <c r="AR29" s="173"/>
      <c r="AS29" s="173"/>
      <c r="AT29" s="173"/>
      <c r="AU29" s="173"/>
      <c r="AV29" s="173"/>
      <c r="AW29" s="173"/>
      <c r="AX29" s="173"/>
      <c r="AY29" s="173"/>
    </row>
    <row r="30" spans="1:51" ht="15" x14ac:dyDescent="0.25">
      <c r="A30" s="192">
        <v>44228</v>
      </c>
      <c r="B30" s="115"/>
      <c r="C30" s="115"/>
      <c r="D30" s="115">
        <v>32.25</v>
      </c>
      <c r="E30" s="132">
        <v>33.954000000000001</v>
      </c>
      <c r="F30" s="132">
        <v>37.478999999999999</v>
      </c>
      <c r="G30" s="132">
        <v>42.024000000000001</v>
      </c>
      <c r="H30" s="132">
        <v>60.942</v>
      </c>
      <c r="I30" s="132">
        <v>47.673000000000002</v>
      </c>
      <c r="J30" s="132">
        <v>31.815999999999999</v>
      </c>
      <c r="K30" s="132">
        <v>28.256</v>
      </c>
      <c r="L30" s="132">
        <v>26.56</v>
      </c>
      <c r="M30" s="132">
        <v>25.632999999999999</v>
      </c>
      <c r="N30" s="132">
        <v>29.173999999999999</v>
      </c>
      <c r="O30" s="132">
        <v>37.432000000000002</v>
      </c>
      <c r="P30" s="132">
        <v>40.881999999999998</v>
      </c>
      <c r="Q30" s="132">
        <v>39.906999999999996</v>
      </c>
      <c r="R30" s="132">
        <v>49.744999999999997</v>
      </c>
      <c r="S30" s="132">
        <v>34.930999999999997</v>
      </c>
      <c r="T30" s="132">
        <v>41.454999999999998</v>
      </c>
      <c r="U30" s="132">
        <v>39.554000000000002</v>
      </c>
      <c r="V30" s="132">
        <v>36.616999999999997</v>
      </c>
      <c r="W30" s="132">
        <v>27.870999999999999</v>
      </c>
      <c r="X30" s="132">
        <v>26.518999999999998</v>
      </c>
      <c r="Y30" s="132">
        <v>25.827000000000002</v>
      </c>
      <c r="Z30" s="132">
        <v>27.606000000000002</v>
      </c>
      <c r="AA30" s="132">
        <v>43.619</v>
      </c>
      <c r="AB30" s="132">
        <v>37.491999999999997</v>
      </c>
      <c r="AC30" s="132">
        <v>41.1</v>
      </c>
      <c r="AD30" s="132">
        <v>32.295000000000002</v>
      </c>
      <c r="AE30" s="132">
        <v>39.402999999999999</v>
      </c>
      <c r="AF30" s="132">
        <v>30.364000000000001</v>
      </c>
      <c r="AG30" s="132">
        <v>34.435000000000002</v>
      </c>
      <c r="AH30" s="132">
        <v>34.886000000000003</v>
      </c>
      <c r="AI30" s="173">
        <v>25.381</v>
      </c>
      <c r="AJ30" s="173">
        <v>33.357999999999997</v>
      </c>
      <c r="AK30" s="173">
        <v>34.283999999999999</v>
      </c>
      <c r="AL30" s="173">
        <v>29.366</v>
      </c>
      <c r="AM30" s="173">
        <v>27.236999999999998</v>
      </c>
      <c r="AN30" s="173"/>
      <c r="AO30" s="173"/>
      <c r="AP30" s="173"/>
      <c r="AQ30" s="173"/>
      <c r="AR30" s="173"/>
      <c r="AS30" s="173"/>
      <c r="AT30" s="173"/>
      <c r="AU30" s="173"/>
      <c r="AV30" s="173"/>
      <c r="AW30" s="173"/>
      <c r="AX30" s="173"/>
      <c r="AY30" s="173"/>
    </row>
    <row r="31" spans="1:51" ht="15" x14ac:dyDescent="0.25">
      <c r="A31" s="192">
        <v>44256</v>
      </c>
      <c r="B31" s="115"/>
      <c r="C31" s="115"/>
      <c r="D31" s="115">
        <v>52.65</v>
      </c>
      <c r="E31" s="132">
        <v>68.227000000000004</v>
      </c>
      <c r="F31" s="132">
        <v>47.676000000000002</v>
      </c>
      <c r="G31" s="132">
        <v>75.231999999999999</v>
      </c>
      <c r="H31" s="132">
        <v>129.03100000000001</v>
      </c>
      <c r="I31" s="132">
        <v>64.209000000000003</v>
      </c>
      <c r="J31" s="132">
        <v>46.908999999999999</v>
      </c>
      <c r="K31" s="132">
        <v>65.680999999999997</v>
      </c>
      <c r="L31" s="132">
        <v>40.066000000000003</v>
      </c>
      <c r="M31" s="132">
        <v>40.872</v>
      </c>
      <c r="N31" s="132">
        <v>59.789000000000001</v>
      </c>
      <c r="O31" s="132">
        <v>75.498000000000005</v>
      </c>
      <c r="P31" s="132">
        <v>68.165000000000006</v>
      </c>
      <c r="Q31" s="132">
        <v>85.123000000000005</v>
      </c>
      <c r="R31" s="132">
        <v>60.253999999999998</v>
      </c>
      <c r="S31" s="132">
        <v>69.429000000000002</v>
      </c>
      <c r="T31" s="132">
        <v>60.44</v>
      </c>
      <c r="U31" s="132">
        <v>52.899000000000001</v>
      </c>
      <c r="V31" s="132">
        <v>44.637</v>
      </c>
      <c r="W31" s="132">
        <v>40.707999999999998</v>
      </c>
      <c r="X31" s="132">
        <v>32.807000000000002</v>
      </c>
      <c r="Y31" s="132">
        <v>38.030999999999999</v>
      </c>
      <c r="Z31" s="132">
        <v>68.760000000000005</v>
      </c>
      <c r="AA31" s="132">
        <v>57.540999999999997</v>
      </c>
      <c r="AB31" s="132">
        <v>50.761000000000003</v>
      </c>
      <c r="AC31" s="132">
        <v>116.401</v>
      </c>
      <c r="AD31" s="132">
        <v>41.396999999999998</v>
      </c>
      <c r="AE31" s="132">
        <v>68.135999999999996</v>
      </c>
      <c r="AF31" s="132">
        <v>36.212000000000003</v>
      </c>
      <c r="AG31" s="132">
        <v>55.406999999999996</v>
      </c>
      <c r="AH31" s="132">
        <v>59.716999999999999</v>
      </c>
      <c r="AI31" s="173">
        <v>37.93</v>
      </c>
      <c r="AJ31" s="173">
        <v>44.234999999999999</v>
      </c>
      <c r="AK31" s="173">
        <v>52.215000000000003</v>
      </c>
      <c r="AL31" s="173">
        <v>35.744999999999997</v>
      </c>
      <c r="AM31" s="173">
        <v>52.063000000000002</v>
      </c>
      <c r="AN31" s="173"/>
      <c r="AO31" s="173"/>
      <c r="AP31" s="173"/>
      <c r="AQ31" s="173"/>
      <c r="AR31" s="173"/>
      <c r="AS31" s="173"/>
      <c r="AT31" s="173"/>
      <c r="AU31" s="173"/>
      <c r="AV31" s="173"/>
      <c r="AW31" s="173"/>
      <c r="AX31" s="173"/>
      <c r="AY31" s="173"/>
    </row>
    <row r="32" spans="1:51" ht="15" x14ac:dyDescent="0.25">
      <c r="A32" s="192">
        <v>44287</v>
      </c>
      <c r="B32" s="115"/>
      <c r="C32" s="115"/>
      <c r="D32" s="115">
        <v>130.33000000000001</v>
      </c>
      <c r="E32" s="132">
        <v>133.428</v>
      </c>
      <c r="F32" s="132">
        <v>124.363</v>
      </c>
      <c r="G32" s="132">
        <v>279.33199999999999</v>
      </c>
      <c r="H32" s="132">
        <v>275.887</v>
      </c>
      <c r="I32" s="132">
        <v>177.95400000000001</v>
      </c>
      <c r="J32" s="132">
        <v>94.367000000000004</v>
      </c>
      <c r="K32" s="132">
        <v>147.672</v>
      </c>
      <c r="L32" s="132">
        <v>82.504999999999995</v>
      </c>
      <c r="M32" s="132">
        <v>81.754999999999995</v>
      </c>
      <c r="N32" s="132">
        <v>166.602</v>
      </c>
      <c r="O32" s="132">
        <v>231.655</v>
      </c>
      <c r="P32" s="132">
        <v>145.89699999999999</v>
      </c>
      <c r="Q32" s="132">
        <v>131.86099999999999</v>
      </c>
      <c r="R32" s="132">
        <v>126.563</v>
      </c>
      <c r="S32" s="132">
        <v>161.24</v>
      </c>
      <c r="T32" s="132">
        <v>146.93100000000001</v>
      </c>
      <c r="U32" s="132">
        <v>83.626000000000005</v>
      </c>
      <c r="V32" s="132">
        <v>94.114999999999995</v>
      </c>
      <c r="W32" s="132">
        <v>83.364000000000004</v>
      </c>
      <c r="X32" s="132">
        <v>78.775000000000006</v>
      </c>
      <c r="Y32" s="132">
        <v>79.626000000000005</v>
      </c>
      <c r="Z32" s="132">
        <v>173.8</v>
      </c>
      <c r="AA32" s="132">
        <v>224.292</v>
      </c>
      <c r="AB32" s="132">
        <v>180.714</v>
      </c>
      <c r="AC32" s="132">
        <v>178.46799999999999</v>
      </c>
      <c r="AD32" s="132">
        <v>95.286000000000001</v>
      </c>
      <c r="AE32" s="132">
        <v>132.83799999999999</v>
      </c>
      <c r="AF32" s="132">
        <v>102.28100000000001</v>
      </c>
      <c r="AG32" s="132">
        <v>144.12100000000001</v>
      </c>
      <c r="AH32" s="132">
        <v>124.377</v>
      </c>
      <c r="AI32" s="173">
        <v>69.191999999999993</v>
      </c>
      <c r="AJ32" s="173">
        <v>101.53100000000001</v>
      </c>
      <c r="AK32" s="173">
        <v>82.186000000000007</v>
      </c>
      <c r="AL32" s="173">
        <v>92.986999999999995</v>
      </c>
      <c r="AM32" s="173">
        <v>88.111000000000004</v>
      </c>
      <c r="AN32" s="173"/>
      <c r="AO32" s="173"/>
      <c r="AP32" s="173"/>
      <c r="AQ32" s="173"/>
      <c r="AR32" s="173"/>
      <c r="AS32" s="173"/>
      <c r="AT32" s="173"/>
      <c r="AU32" s="173"/>
      <c r="AV32" s="173"/>
      <c r="AW32" s="173"/>
      <c r="AX32" s="173"/>
      <c r="AY32" s="173"/>
    </row>
    <row r="33" spans="1:51" ht="15" x14ac:dyDescent="0.25">
      <c r="A33" s="192">
        <v>44317</v>
      </c>
      <c r="B33" s="115"/>
      <c r="C33" s="115"/>
      <c r="D33" s="115">
        <v>266.7</v>
      </c>
      <c r="E33" s="132">
        <v>408.57600000000002</v>
      </c>
      <c r="F33" s="132">
        <v>543.90099999999995</v>
      </c>
      <c r="G33" s="132">
        <v>508.5</v>
      </c>
      <c r="H33" s="132">
        <v>376.35</v>
      </c>
      <c r="I33" s="132">
        <v>290.84300000000002</v>
      </c>
      <c r="J33" s="132">
        <v>164.715</v>
      </c>
      <c r="K33" s="132">
        <v>158.26400000000001</v>
      </c>
      <c r="L33" s="132">
        <v>98.283000000000001</v>
      </c>
      <c r="M33" s="132">
        <v>171.267</v>
      </c>
      <c r="N33" s="132">
        <v>242.06299999999999</v>
      </c>
      <c r="O33" s="132">
        <v>608.82299999999998</v>
      </c>
      <c r="P33" s="132">
        <v>232.86799999999999</v>
      </c>
      <c r="Q33" s="132">
        <v>420.49299999999999</v>
      </c>
      <c r="R33" s="132">
        <v>260.46199999999999</v>
      </c>
      <c r="S33" s="132">
        <v>458.33100000000002</v>
      </c>
      <c r="T33" s="132">
        <v>341.61599999999999</v>
      </c>
      <c r="U33" s="132">
        <v>213.34700000000001</v>
      </c>
      <c r="V33" s="132">
        <v>171.298</v>
      </c>
      <c r="W33" s="132">
        <v>213.458</v>
      </c>
      <c r="X33" s="132">
        <v>70.885999999999996</v>
      </c>
      <c r="Y33" s="132">
        <v>199.499</v>
      </c>
      <c r="Z33" s="132">
        <v>222.68700000000001</v>
      </c>
      <c r="AA33" s="132">
        <v>473.93099999999998</v>
      </c>
      <c r="AB33" s="132">
        <v>243.28299999999999</v>
      </c>
      <c r="AC33" s="132">
        <v>228.75</v>
      </c>
      <c r="AD33" s="132">
        <v>400.64100000000002</v>
      </c>
      <c r="AE33" s="132">
        <v>329.76900000000001</v>
      </c>
      <c r="AF33" s="132">
        <v>200.90299999999999</v>
      </c>
      <c r="AG33" s="132">
        <v>325.61200000000002</v>
      </c>
      <c r="AH33" s="132">
        <v>113.30200000000001</v>
      </c>
      <c r="AI33" s="173">
        <v>135.517</v>
      </c>
      <c r="AJ33" s="173">
        <v>235.85900000000001</v>
      </c>
      <c r="AK33" s="173">
        <v>157.20699999999999</v>
      </c>
      <c r="AL33" s="173">
        <v>107.52500000000001</v>
      </c>
      <c r="AM33" s="173">
        <v>220.86600000000001</v>
      </c>
      <c r="AN33" s="173"/>
      <c r="AO33" s="173"/>
      <c r="AP33" s="173"/>
      <c r="AQ33" s="173"/>
      <c r="AR33" s="173"/>
      <c r="AS33" s="173"/>
      <c r="AT33" s="173"/>
      <c r="AU33" s="173"/>
      <c r="AV33" s="173"/>
      <c r="AW33" s="173"/>
      <c r="AX33" s="173"/>
      <c r="AY33" s="173"/>
    </row>
    <row r="34" spans="1:51" ht="15" x14ac:dyDescent="0.25">
      <c r="A34" s="192">
        <v>44348</v>
      </c>
      <c r="B34" s="115"/>
      <c r="C34" s="115"/>
      <c r="D34" s="115">
        <v>180.42</v>
      </c>
      <c r="E34" s="132">
        <v>482.11799999999999</v>
      </c>
      <c r="F34" s="132">
        <v>504.02800000000002</v>
      </c>
      <c r="G34" s="132">
        <v>300.53300000000002</v>
      </c>
      <c r="H34" s="132">
        <v>248.73500000000001</v>
      </c>
      <c r="I34" s="132">
        <v>146.09299999999999</v>
      </c>
      <c r="J34" s="132">
        <v>125.35</v>
      </c>
      <c r="K34" s="132">
        <v>81.290999999999997</v>
      </c>
      <c r="L34" s="132">
        <v>71.581000000000003</v>
      </c>
      <c r="M34" s="132">
        <v>165.08699999999999</v>
      </c>
      <c r="N34" s="132">
        <v>121.242</v>
      </c>
      <c r="O34" s="132">
        <v>436.31299999999999</v>
      </c>
      <c r="P34" s="132">
        <v>134.51300000000001</v>
      </c>
      <c r="Q34" s="132">
        <v>487.65699999999998</v>
      </c>
      <c r="R34" s="132">
        <v>132.21100000000001</v>
      </c>
      <c r="S34" s="132">
        <v>369.798</v>
      </c>
      <c r="T34" s="132">
        <v>219.19300000000001</v>
      </c>
      <c r="U34" s="132">
        <v>210.43299999999999</v>
      </c>
      <c r="V34" s="132">
        <v>74.450999999999993</v>
      </c>
      <c r="W34" s="132">
        <v>105.82899999999999</v>
      </c>
      <c r="X34" s="132">
        <v>29.431000000000001</v>
      </c>
      <c r="Y34" s="132">
        <v>160.94800000000001</v>
      </c>
      <c r="Z34" s="132">
        <v>80.834999999999994</v>
      </c>
      <c r="AA34" s="132">
        <v>293.93599999999998</v>
      </c>
      <c r="AB34" s="132">
        <v>118.529</v>
      </c>
      <c r="AC34" s="132">
        <v>111.447</v>
      </c>
      <c r="AD34" s="132">
        <v>384.42899999999997</v>
      </c>
      <c r="AE34" s="132">
        <v>158.38300000000001</v>
      </c>
      <c r="AF34" s="132">
        <v>200.16499999999999</v>
      </c>
      <c r="AG34" s="132">
        <v>358.50599999999997</v>
      </c>
      <c r="AH34" s="132">
        <v>26.882999999999999</v>
      </c>
      <c r="AI34" s="173">
        <v>77.855000000000004</v>
      </c>
      <c r="AJ34" s="173">
        <v>193.20099999999999</v>
      </c>
      <c r="AK34" s="173">
        <v>140.48400000000001</v>
      </c>
      <c r="AL34" s="173">
        <v>63.487000000000002</v>
      </c>
      <c r="AM34" s="173">
        <v>200.80199999999999</v>
      </c>
      <c r="AN34" s="173"/>
      <c r="AO34" s="173"/>
      <c r="AP34" s="173"/>
      <c r="AQ34" s="173"/>
      <c r="AR34" s="173"/>
      <c r="AS34" s="173"/>
      <c r="AT34" s="173"/>
      <c r="AU34" s="173"/>
      <c r="AV34" s="173"/>
      <c r="AW34" s="173"/>
      <c r="AX34" s="173"/>
      <c r="AY34" s="173"/>
    </row>
    <row r="35" spans="1:51" ht="15" x14ac:dyDescent="0.25">
      <c r="A35" s="192">
        <v>44378</v>
      </c>
      <c r="B35" s="115"/>
      <c r="C35" s="115"/>
      <c r="D35" s="115">
        <v>65.19</v>
      </c>
      <c r="E35" s="132">
        <v>192.941</v>
      </c>
      <c r="F35" s="132">
        <v>161.87200000000001</v>
      </c>
      <c r="G35" s="132">
        <v>84.304000000000002</v>
      </c>
      <c r="H35" s="132">
        <v>90.911000000000001</v>
      </c>
      <c r="I35" s="132">
        <v>50.488</v>
      </c>
      <c r="J35" s="132">
        <v>37.862000000000002</v>
      </c>
      <c r="K35" s="132">
        <v>25.888999999999999</v>
      </c>
      <c r="L35" s="132">
        <v>23.155000000000001</v>
      </c>
      <c r="M35" s="132">
        <v>59.951000000000001</v>
      </c>
      <c r="N35" s="132">
        <v>44.055</v>
      </c>
      <c r="O35" s="132">
        <v>145.52600000000001</v>
      </c>
      <c r="P35" s="132">
        <v>33.841000000000001</v>
      </c>
      <c r="Q35" s="132">
        <v>272.178</v>
      </c>
      <c r="R35" s="132">
        <v>39.223999999999997</v>
      </c>
      <c r="S35" s="132">
        <v>103.464</v>
      </c>
      <c r="T35" s="132">
        <v>77.444999999999993</v>
      </c>
      <c r="U35" s="132">
        <v>92.495999999999995</v>
      </c>
      <c r="V35" s="132">
        <v>17.274999999999999</v>
      </c>
      <c r="W35" s="132">
        <v>23.056999999999999</v>
      </c>
      <c r="X35" s="132">
        <v>11.96</v>
      </c>
      <c r="Y35" s="132">
        <v>29.841000000000001</v>
      </c>
      <c r="Z35" s="132">
        <v>24.591999999999999</v>
      </c>
      <c r="AA35" s="132">
        <v>90.68</v>
      </c>
      <c r="AB35" s="132">
        <v>32.024000000000001</v>
      </c>
      <c r="AC35" s="132">
        <v>33.545999999999999</v>
      </c>
      <c r="AD35" s="132">
        <v>117.89100000000001</v>
      </c>
      <c r="AE35" s="132">
        <v>69.900999999999996</v>
      </c>
      <c r="AF35" s="132">
        <v>44.619</v>
      </c>
      <c r="AG35" s="132">
        <v>126.926</v>
      </c>
      <c r="AH35" s="132">
        <v>16.399000000000001</v>
      </c>
      <c r="AI35" s="173">
        <v>22.356000000000002</v>
      </c>
      <c r="AJ35" s="173">
        <v>39.805999999999997</v>
      </c>
      <c r="AK35" s="173">
        <v>36.600999999999999</v>
      </c>
      <c r="AL35" s="173">
        <v>20.417000000000002</v>
      </c>
      <c r="AM35" s="173">
        <v>99.897999999999996</v>
      </c>
      <c r="AN35" s="173"/>
      <c r="AO35" s="173"/>
      <c r="AP35" s="173"/>
      <c r="AQ35" s="173"/>
      <c r="AR35" s="173"/>
      <c r="AS35" s="173"/>
      <c r="AT35" s="173"/>
      <c r="AU35" s="173"/>
      <c r="AV35" s="173"/>
      <c r="AW35" s="173"/>
      <c r="AX35" s="173"/>
      <c r="AY35" s="173"/>
    </row>
    <row r="36" spans="1:51" ht="15" x14ac:dyDescent="0.25">
      <c r="A36" s="192">
        <v>44409</v>
      </c>
      <c r="D36" s="133">
        <v>43.52</v>
      </c>
      <c r="E36" s="133">
        <v>75.89</v>
      </c>
      <c r="F36" s="133">
        <v>84.734999999999999</v>
      </c>
      <c r="G36" s="133">
        <v>49.762</v>
      </c>
      <c r="H36" s="133">
        <v>44.526000000000003</v>
      </c>
      <c r="I36" s="133">
        <v>42.954000000000001</v>
      </c>
      <c r="J36" s="133">
        <v>29.687999999999999</v>
      </c>
      <c r="K36" s="133">
        <v>27.738</v>
      </c>
      <c r="L36" s="133">
        <v>24.843</v>
      </c>
      <c r="M36" s="133">
        <v>31.506</v>
      </c>
      <c r="N36" s="133">
        <v>40.143999999999998</v>
      </c>
      <c r="O36" s="133">
        <v>61.381999999999998</v>
      </c>
      <c r="P36" s="133">
        <v>30.843</v>
      </c>
      <c r="Q36" s="133">
        <v>81.864000000000004</v>
      </c>
      <c r="R36" s="133">
        <v>30.518000000000001</v>
      </c>
      <c r="S36" s="133">
        <v>68.206999999999994</v>
      </c>
      <c r="T36" s="133">
        <v>42.405999999999999</v>
      </c>
      <c r="U36" s="133">
        <v>54.210999999999999</v>
      </c>
      <c r="V36" s="133">
        <v>24.312000000000001</v>
      </c>
      <c r="W36" s="133">
        <v>29.51</v>
      </c>
      <c r="X36" s="133">
        <v>18.939</v>
      </c>
      <c r="Y36" s="133">
        <v>24.173999999999999</v>
      </c>
      <c r="Z36" s="133">
        <v>27.771000000000001</v>
      </c>
      <c r="AA36" s="133">
        <v>50.654000000000003</v>
      </c>
      <c r="AB36" s="133">
        <v>39.957000000000001</v>
      </c>
      <c r="AC36" s="133">
        <v>33.018999999999998</v>
      </c>
      <c r="AD36" s="133">
        <v>54.356000000000002</v>
      </c>
      <c r="AE36" s="133">
        <v>36.548000000000002</v>
      </c>
      <c r="AF36" s="133">
        <v>42.695999999999998</v>
      </c>
      <c r="AG36" s="133">
        <v>46.98</v>
      </c>
      <c r="AH36" s="133">
        <v>24.79</v>
      </c>
      <c r="AI36" s="173">
        <v>30.292999999999999</v>
      </c>
      <c r="AJ36" s="173">
        <v>38.909999999999997</v>
      </c>
      <c r="AK36" s="173">
        <v>25.762</v>
      </c>
      <c r="AL36" s="173">
        <v>23.437000000000001</v>
      </c>
      <c r="AM36" s="173">
        <v>51.570999999999998</v>
      </c>
      <c r="AN36" s="173"/>
      <c r="AO36" s="173"/>
      <c r="AP36" s="173"/>
      <c r="AQ36" s="173"/>
      <c r="AR36" s="173"/>
      <c r="AS36" s="173"/>
      <c r="AT36" s="173"/>
      <c r="AU36" s="173"/>
      <c r="AV36" s="173"/>
      <c r="AW36" s="173"/>
      <c r="AX36" s="173"/>
      <c r="AY36" s="173"/>
    </row>
    <row r="37" spans="1:51" ht="15" x14ac:dyDescent="0.25">
      <c r="A37" s="192">
        <v>44440</v>
      </c>
      <c r="D37" s="133">
        <v>65.16</v>
      </c>
      <c r="E37" s="133">
        <v>62.725999999999999</v>
      </c>
      <c r="F37" s="133">
        <v>77.55</v>
      </c>
      <c r="G37" s="133">
        <v>72.085999999999999</v>
      </c>
      <c r="H37" s="133">
        <v>74.510999999999996</v>
      </c>
      <c r="I37" s="133">
        <v>54.808999999999997</v>
      </c>
      <c r="J37" s="133">
        <v>61.235999999999997</v>
      </c>
      <c r="K37" s="133">
        <v>43.000999999999998</v>
      </c>
      <c r="L37" s="133">
        <v>38.276000000000003</v>
      </c>
      <c r="M37" s="133">
        <v>51.204999999999998</v>
      </c>
      <c r="N37" s="133">
        <v>51.6</v>
      </c>
      <c r="O37" s="133">
        <v>71.334000000000003</v>
      </c>
      <c r="P37" s="133">
        <v>51.194000000000003</v>
      </c>
      <c r="Q37" s="133">
        <v>67.106999999999999</v>
      </c>
      <c r="R37" s="133">
        <v>50.558999999999997</v>
      </c>
      <c r="S37" s="133">
        <v>77.581999999999994</v>
      </c>
      <c r="T37" s="133">
        <v>52.804000000000002</v>
      </c>
      <c r="U37" s="133">
        <v>58.76</v>
      </c>
      <c r="V37" s="133">
        <v>43.122999999999998</v>
      </c>
      <c r="W37" s="133">
        <v>43.345999999999997</v>
      </c>
      <c r="X37" s="133">
        <v>39.112000000000002</v>
      </c>
      <c r="Y37" s="133">
        <v>55.715000000000003</v>
      </c>
      <c r="Z37" s="133">
        <v>60.234999999999999</v>
      </c>
      <c r="AA37" s="133">
        <v>58.012</v>
      </c>
      <c r="AB37" s="133">
        <v>55.69</v>
      </c>
      <c r="AC37" s="133">
        <v>65.507000000000005</v>
      </c>
      <c r="AD37" s="133">
        <v>58.924999999999997</v>
      </c>
      <c r="AE37" s="133">
        <v>48.963000000000001</v>
      </c>
      <c r="AF37" s="133">
        <v>48.155999999999999</v>
      </c>
      <c r="AG37" s="133">
        <v>56.164999999999999</v>
      </c>
      <c r="AH37" s="133">
        <v>40.537999999999997</v>
      </c>
      <c r="AI37" s="173">
        <v>61.454999999999998</v>
      </c>
      <c r="AJ37" s="173">
        <v>53.588000000000001</v>
      </c>
      <c r="AK37" s="173">
        <v>40.421999999999997</v>
      </c>
      <c r="AL37" s="173">
        <v>38.661000000000001</v>
      </c>
      <c r="AM37" s="173">
        <v>74.637</v>
      </c>
      <c r="AN37" s="173"/>
      <c r="AO37" s="173"/>
      <c r="AP37" s="173"/>
      <c r="AQ37" s="173"/>
      <c r="AR37" s="173"/>
      <c r="AS37" s="173"/>
      <c r="AT37" s="173"/>
      <c r="AU37" s="173"/>
      <c r="AV37" s="173"/>
      <c r="AW37" s="173"/>
      <c r="AX37" s="173"/>
      <c r="AY37" s="173"/>
    </row>
    <row r="38" spans="1:51" ht="15" x14ac:dyDescent="0.25">
      <c r="A38" s="192">
        <v>44470</v>
      </c>
      <c r="D38" s="133">
        <v>76.3</v>
      </c>
      <c r="E38" s="133">
        <v>71.733999999999995</v>
      </c>
      <c r="F38" s="133">
        <v>99.799000000000007</v>
      </c>
      <c r="G38" s="133">
        <v>127.82299999999999</v>
      </c>
      <c r="H38" s="133">
        <v>114.986</v>
      </c>
      <c r="I38" s="133">
        <v>62.752000000000002</v>
      </c>
      <c r="J38" s="133">
        <v>63.652999999999999</v>
      </c>
      <c r="K38" s="133">
        <v>56.722000000000001</v>
      </c>
      <c r="L38" s="133">
        <v>57.668999999999997</v>
      </c>
      <c r="M38" s="133">
        <v>57.411000000000001</v>
      </c>
      <c r="N38" s="133">
        <v>59.808</v>
      </c>
      <c r="O38" s="133">
        <v>89.075000000000003</v>
      </c>
      <c r="P38" s="133">
        <v>64.739000000000004</v>
      </c>
      <c r="Q38" s="133">
        <v>85.337999999999994</v>
      </c>
      <c r="R38" s="133">
        <v>70.436000000000007</v>
      </c>
      <c r="S38" s="133">
        <v>107.108</v>
      </c>
      <c r="T38" s="133">
        <v>66.182000000000002</v>
      </c>
      <c r="U38" s="133">
        <v>61.863</v>
      </c>
      <c r="V38" s="133">
        <v>55.954000000000001</v>
      </c>
      <c r="W38" s="133">
        <v>54.886000000000003</v>
      </c>
      <c r="X38" s="133">
        <v>57.316000000000003</v>
      </c>
      <c r="Y38" s="133">
        <v>58.508000000000003</v>
      </c>
      <c r="Z38" s="133">
        <v>75.706000000000003</v>
      </c>
      <c r="AA38" s="133">
        <v>86.075000000000003</v>
      </c>
      <c r="AB38" s="133">
        <v>116.556</v>
      </c>
      <c r="AC38" s="133">
        <v>86.786000000000001</v>
      </c>
      <c r="AD38" s="133">
        <v>68.772000000000006</v>
      </c>
      <c r="AE38" s="133">
        <v>62.091999999999999</v>
      </c>
      <c r="AF38" s="133">
        <v>61.377000000000002</v>
      </c>
      <c r="AG38" s="133">
        <v>69.944000000000003</v>
      </c>
      <c r="AH38" s="133">
        <v>52.625</v>
      </c>
      <c r="AI38" s="173">
        <v>83.918000000000006</v>
      </c>
      <c r="AJ38" s="173">
        <v>77.067999999999998</v>
      </c>
      <c r="AK38" s="173">
        <v>53.497</v>
      </c>
      <c r="AL38" s="173">
        <v>68.628</v>
      </c>
      <c r="AM38" s="173">
        <v>74.876999999999995</v>
      </c>
      <c r="AN38" s="173"/>
      <c r="AO38" s="173"/>
      <c r="AP38" s="173"/>
      <c r="AQ38" s="173"/>
      <c r="AR38" s="173"/>
      <c r="AS38" s="173"/>
      <c r="AT38" s="173"/>
      <c r="AU38" s="173"/>
      <c r="AV38" s="173"/>
      <c r="AW38" s="173"/>
      <c r="AX38" s="173"/>
      <c r="AY38" s="173"/>
    </row>
    <row r="39" spans="1:51" ht="15" x14ac:dyDescent="0.25">
      <c r="A39" s="192">
        <v>44501</v>
      </c>
      <c r="D39" s="133">
        <v>53.16</v>
      </c>
      <c r="E39" s="133">
        <v>63.228000000000002</v>
      </c>
      <c r="F39" s="133">
        <v>76.236000000000004</v>
      </c>
      <c r="G39" s="133">
        <v>80.353999999999999</v>
      </c>
      <c r="H39" s="133">
        <v>82.649000000000001</v>
      </c>
      <c r="I39" s="133">
        <v>59.271000000000001</v>
      </c>
      <c r="J39" s="133">
        <v>48.371000000000002</v>
      </c>
      <c r="K39" s="133">
        <v>45.451000000000001</v>
      </c>
      <c r="L39" s="133">
        <v>48.405999999999999</v>
      </c>
      <c r="M39" s="133">
        <v>49.499000000000002</v>
      </c>
      <c r="N39" s="133">
        <v>55.982999999999997</v>
      </c>
      <c r="O39" s="133">
        <v>68.474999999999994</v>
      </c>
      <c r="P39" s="133">
        <v>52.853000000000002</v>
      </c>
      <c r="Q39" s="133">
        <v>62.832000000000001</v>
      </c>
      <c r="R39" s="133">
        <v>59.231999999999999</v>
      </c>
      <c r="S39" s="133">
        <v>72.102999999999994</v>
      </c>
      <c r="T39" s="133">
        <v>59.499000000000002</v>
      </c>
      <c r="U39" s="133">
        <v>48.457999999999998</v>
      </c>
      <c r="V39" s="133">
        <v>45.033999999999999</v>
      </c>
      <c r="W39" s="133">
        <v>45.753999999999998</v>
      </c>
      <c r="X39" s="133">
        <v>44.408000000000001</v>
      </c>
      <c r="Y39" s="133">
        <v>44.936999999999998</v>
      </c>
      <c r="Z39" s="133">
        <v>63.167999999999999</v>
      </c>
      <c r="AA39" s="133">
        <v>66.320999999999998</v>
      </c>
      <c r="AB39" s="133">
        <v>74.817999999999998</v>
      </c>
      <c r="AC39" s="133">
        <v>59.941000000000003</v>
      </c>
      <c r="AD39" s="133">
        <v>55.683</v>
      </c>
      <c r="AE39" s="133">
        <v>52.396000000000001</v>
      </c>
      <c r="AF39" s="133">
        <v>54.813000000000002</v>
      </c>
      <c r="AG39" s="133">
        <v>56.662999999999997</v>
      </c>
      <c r="AH39" s="133">
        <v>41.828000000000003</v>
      </c>
      <c r="AI39" s="173">
        <v>54.683999999999997</v>
      </c>
      <c r="AJ39" s="173">
        <v>52.470999999999997</v>
      </c>
      <c r="AK39" s="173">
        <v>48.348999999999997</v>
      </c>
      <c r="AL39" s="173">
        <v>52.616</v>
      </c>
      <c r="AM39" s="173">
        <v>60.337000000000003</v>
      </c>
      <c r="AN39" s="173"/>
      <c r="AO39" s="173"/>
      <c r="AP39" s="173"/>
      <c r="AQ39" s="173"/>
      <c r="AR39" s="173"/>
      <c r="AS39" s="173"/>
      <c r="AT39" s="173"/>
      <c r="AU39" s="173"/>
      <c r="AV39" s="173"/>
      <c r="AW39" s="173"/>
      <c r="AX39" s="173"/>
      <c r="AY39" s="173"/>
    </row>
    <row r="40" spans="1:51" ht="15" x14ac:dyDescent="0.25">
      <c r="A40" s="192">
        <v>44531</v>
      </c>
      <c r="D40" s="133">
        <v>43.02</v>
      </c>
      <c r="E40" s="133">
        <v>53.5</v>
      </c>
      <c r="F40" s="133">
        <v>58.237000000000002</v>
      </c>
      <c r="G40" s="133">
        <v>59.844999999999999</v>
      </c>
      <c r="H40" s="133">
        <v>58.531999999999996</v>
      </c>
      <c r="I40" s="133">
        <v>47.665999999999997</v>
      </c>
      <c r="J40" s="133">
        <v>40.238</v>
      </c>
      <c r="K40" s="133">
        <v>37.21</v>
      </c>
      <c r="L40" s="133">
        <v>36.64</v>
      </c>
      <c r="M40" s="133">
        <v>40.366</v>
      </c>
      <c r="N40" s="133">
        <v>43.951000000000001</v>
      </c>
      <c r="O40" s="133">
        <v>56.503999999999998</v>
      </c>
      <c r="P40" s="133">
        <v>43.308999999999997</v>
      </c>
      <c r="Q40" s="133">
        <v>53.143000000000001</v>
      </c>
      <c r="R40" s="133">
        <v>52.085999999999999</v>
      </c>
      <c r="S40" s="133">
        <v>55.344000000000001</v>
      </c>
      <c r="T40" s="133">
        <v>51.399000000000001</v>
      </c>
      <c r="U40" s="133">
        <v>40.755000000000003</v>
      </c>
      <c r="V40" s="133">
        <v>36.33</v>
      </c>
      <c r="W40" s="133">
        <v>37.008000000000003</v>
      </c>
      <c r="X40" s="133">
        <v>34.518999999999998</v>
      </c>
      <c r="Y40" s="133">
        <v>38.170999999999999</v>
      </c>
      <c r="Z40" s="133">
        <v>44.945</v>
      </c>
      <c r="AA40" s="133">
        <v>51.26</v>
      </c>
      <c r="AB40" s="133">
        <v>49.85</v>
      </c>
      <c r="AC40" s="133">
        <v>45.488999999999997</v>
      </c>
      <c r="AD40" s="133">
        <v>47.201000000000001</v>
      </c>
      <c r="AE40" s="133">
        <v>42.697000000000003</v>
      </c>
      <c r="AF40" s="133">
        <v>52.338000000000001</v>
      </c>
      <c r="AG40" s="133">
        <v>46.712000000000003</v>
      </c>
      <c r="AH40" s="133">
        <v>35.012999999999998</v>
      </c>
      <c r="AI40" s="173">
        <v>40.67</v>
      </c>
      <c r="AJ40" s="173">
        <v>40.511000000000003</v>
      </c>
      <c r="AK40" s="173">
        <v>40.173999999999999</v>
      </c>
      <c r="AL40" s="173">
        <v>38.823</v>
      </c>
      <c r="AM40" s="173">
        <v>44.502000000000002</v>
      </c>
      <c r="AN40" s="173"/>
      <c r="AO40" s="173"/>
      <c r="AP40" s="173"/>
      <c r="AQ40" s="173"/>
      <c r="AR40" s="173"/>
      <c r="AS40" s="173"/>
      <c r="AT40" s="173"/>
      <c r="AU40" s="173"/>
      <c r="AV40" s="173"/>
      <c r="AW40" s="173"/>
      <c r="AX40" s="173"/>
      <c r="AY40" s="173"/>
    </row>
    <row r="41" spans="1:51" ht="15" x14ac:dyDescent="0.25">
      <c r="A41" s="192">
        <v>44562</v>
      </c>
      <c r="D41" s="133">
        <v>36.299999999999997</v>
      </c>
      <c r="E41" s="133">
        <v>45.680999999999997</v>
      </c>
      <c r="F41" s="133">
        <v>50.511000000000003</v>
      </c>
      <c r="G41" s="133">
        <v>50.295999999999999</v>
      </c>
      <c r="H41" s="133">
        <v>47.110999999999997</v>
      </c>
      <c r="I41" s="133">
        <v>39.713999999999999</v>
      </c>
      <c r="J41" s="133">
        <v>34.460999999999999</v>
      </c>
      <c r="K41" s="133">
        <v>31.913</v>
      </c>
      <c r="L41" s="133">
        <v>29.974</v>
      </c>
      <c r="M41" s="133">
        <v>33.941000000000003</v>
      </c>
      <c r="N41" s="133">
        <v>38.259</v>
      </c>
      <c r="O41" s="133">
        <v>49.493000000000002</v>
      </c>
      <c r="P41" s="133">
        <v>37.642000000000003</v>
      </c>
      <c r="Q41" s="133">
        <v>45.84</v>
      </c>
      <c r="R41" s="133">
        <v>41.298999999999999</v>
      </c>
      <c r="S41" s="133">
        <v>47.377000000000002</v>
      </c>
      <c r="T41" s="133">
        <v>43.01</v>
      </c>
      <c r="U41" s="133">
        <v>36.491999999999997</v>
      </c>
      <c r="V41" s="133">
        <v>31.353999999999999</v>
      </c>
      <c r="W41" s="133">
        <v>31.574999999999999</v>
      </c>
      <c r="X41" s="133">
        <v>28.161000000000001</v>
      </c>
      <c r="Y41" s="133">
        <v>32.637</v>
      </c>
      <c r="Z41" s="133">
        <v>51.984000000000002</v>
      </c>
      <c r="AA41" s="133">
        <v>45.033000000000001</v>
      </c>
      <c r="AB41" s="133">
        <v>41.811999999999998</v>
      </c>
      <c r="AC41" s="133">
        <v>37.655000000000001</v>
      </c>
      <c r="AD41" s="133">
        <v>41.753999999999998</v>
      </c>
      <c r="AE41" s="133">
        <v>36.465000000000003</v>
      </c>
      <c r="AF41" s="133">
        <v>45.097999999999999</v>
      </c>
      <c r="AG41" s="133">
        <v>40.965000000000003</v>
      </c>
      <c r="AH41" s="133">
        <v>30.148</v>
      </c>
      <c r="AI41" s="173">
        <v>34.371000000000002</v>
      </c>
      <c r="AJ41" s="173">
        <v>34.444000000000003</v>
      </c>
      <c r="AK41" s="173">
        <v>35.493000000000002</v>
      </c>
      <c r="AL41" s="173">
        <v>31.812000000000001</v>
      </c>
      <c r="AM41" s="173">
        <v>37.844999999999999</v>
      </c>
      <c r="AN41" s="173"/>
      <c r="AO41" s="173"/>
      <c r="AP41" s="173"/>
      <c r="AQ41" s="173"/>
      <c r="AR41" s="173"/>
      <c r="AS41" s="173"/>
      <c r="AT41" s="173"/>
      <c r="AU41" s="173"/>
      <c r="AV41" s="173"/>
      <c r="AW41" s="173"/>
      <c r="AX41" s="173"/>
      <c r="AY41" s="173"/>
    </row>
    <row r="42" spans="1:51" ht="15" x14ac:dyDescent="0.25">
      <c r="A42" s="192">
        <v>44593</v>
      </c>
      <c r="D42" s="133">
        <v>32.25</v>
      </c>
      <c r="E42" s="133">
        <v>37.564999999999998</v>
      </c>
      <c r="F42" s="133">
        <v>42.648000000000003</v>
      </c>
      <c r="G42" s="133">
        <v>62.218000000000004</v>
      </c>
      <c r="H42" s="133">
        <v>48.807000000000002</v>
      </c>
      <c r="I42" s="133">
        <v>33.119999999999997</v>
      </c>
      <c r="J42" s="133">
        <v>29.702000000000002</v>
      </c>
      <c r="K42" s="133">
        <v>26.841999999999999</v>
      </c>
      <c r="L42" s="133">
        <v>26.145</v>
      </c>
      <c r="M42" s="133">
        <v>29.096</v>
      </c>
      <c r="N42" s="133">
        <v>37.735999999999997</v>
      </c>
      <c r="O42" s="133">
        <v>41.353999999999999</v>
      </c>
      <c r="P42" s="133">
        <v>40.686999999999998</v>
      </c>
      <c r="Q42" s="133">
        <v>50.61</v>
      </c>
      <c r="R42" s="133">
        <v>35.408999999999999</v>
      </c>
      <c r="S42" s="133">
        <v>41.932000000000002</v>
      </c>
      <c r="T42" s="133">
        <v>40.802999999999997</v>
      </c>
      <c r="U42" s="133">
        <v>37.834000000000003</v>
      </c>
      <c r="V42" s="133">
        <v>28.442</v>
      </c>
      <c r="W42" s="133">
        <v>26.384</v>
      </c>
      <c r="X42" s="133">
        <v>26.256</v>
      </c>
      <c r="Y42" s="133">
        <v>27.888000000000002</v>
      </c>
      <c r="Z42" s="133">
        <v>43.951999999999998</v>
      </c>
      <c r="AA42" s="133">
        <v>37.694000000000003</v>
      </c>
      <c r="AB42" s="133">
        <v>42.738999999999997</v>
      </c>
      <c r="AC42" s="133">
        <v>32.817</v>
      </c>
      <c r="AD42" s="133">
        <v>40.136000000000003</v>
      </c>
      <c r="AE42" s="133">
        <v>30.175999999999998</v>
      </c>
      <c r="AF42" s="133">
        <v>34.892000000000003</v>
      </c>
      <c r="AG42" s="133">
        <v>34.926000000000002</v>
      </c>
      <c r="AH42" s="133">
        <v>26.128</v>
      </c>
      <c r="AI42" s="173">
        <v>34.08</v>
      </c>
      <c r="AJ42" s="173">
        <v>34.061</v>
      </c>
      <c r="AK42" s="173">
        <v>30.306999999999999</v>
      </c>
      <c r="AL42" s="173">
        <v>27.442</v>
      </c>
      <c r="AM42" s="173">
        <v>33.777999999999999</v>
      </c>
      <c r="AN42" s="173"/>
      <c r="AO42" s="173"/>
      <c r="AP42" s="173"/>
      <c r="AQ42" s="173"/>
      <c r="AR42" s="173"/>
      <c r="AS42" s="173"/>
      <c r="AT42" s="173"/>
      <c r="AU42" s="173"/>
      <c r="AV42" s="173"/>
      <c r="AW42" s="173"/>
      <c r="AX42" s="173"/>
      <c r="AY42" s="173"/>
    </row>
    <row r="43" spans="1:51" ht="15" x14ac:dyDescent="0.25">
      <c r="A43" s="192">
        <v>44621</v>
      </c>
      <c r="D43" s="133">
        <v>52.65</v>
      </c>
      <c r="E43" s="133">
        <v>47.773000000000003</v>
      </c>
      <c r="F43" s="133">
        <v>76.111000000000004</v>
      </c>
      <c r="G43" s="133">
        <v>130.65600000000001</v>
      </c>
      <c r="H43" s="133">
        <v>65.466999999999999</v>
      </c>
      <c r="I43" s="133">
        <v>48.508000000000003</v>
      </c>
      <c r="J43" s="133">
        <v>68.049000000000007</v>
      </c>
      <c r="K43" s="133">
        <v>40.4</v>
      </c>
      <c r="L43" s="133">
        <v>41.343000000000004</v>
      </c>
      <c r="M43" s="133">
        <v>59.697000000000003</v>
      </c>
      <c r="N43" s="133">
        <v>75.850999999999999</v>
      </c>
      <c r="O43" s="133">
        <v>68.772999999999996</v>
      </c>
      <c r="P43" s="133">
        <v>86.409000000000006</v>
      </c>
      <c r="Q43" s="133">
        <v>61.219000000000001</v>
      </c>
      <c r="R43" s="133">
        <v>70.126999999999995</v>
      </c>
      <c r="S43" s="133">
        <v>61.076000000000001</v>
      </c>
      <c r="T43" s="133">
        <v>53.762999999999998</v>
      </c>
      <c r="U43" s="133">
        <v>46.009</v>
      </c>
      <c r="V43" s="133">
        <v>41.404000000000003</v>
      </c>
      <c r="W43" s="133">
        <v>32.656999999999996</v>
      </c>
      <c r="X43" s="133">
        <v>38.311</v>
      </c>
      <c r="Y43" s="133">
        <v>69.221999999999994</v>
      </c>
      <c r="Z43" s="133">
        <v>57.927999999999997</v>
      </c>
      <c r="AA43" s="133">
        <v>50.987000000000002</v>
      </c>
      <c r="AB43" s="133">
        <v>117.07299999999999</v>
      </c>
      <c r="AC43" s="133">
        <v>41.982999999999997</v>
      </c>
      <c r="AD43" s="133">
        <v>69.132000000000005</v>
      </c>
      <c r="AE43" s="133">
        <v>36.006999999999998</v>
      </c>
      <c r="AF43" s="133">
        <v>55.561999999999998</v>
      </c>
      <c r="AG43" s="133">
        <v>59.768000000000001</v>
      </c>
      <c r="AH43" s="133">
        <v>38.783999999999999</v>
      </c>
      <c r="AI43" s="173">
        <v>45.070999999999998</v>
      </c>
      <c r="AJ43" s="173">
        <v>50.191000000000003</v>
      </c>
      <c r="AK43" s="173">
        <v>36.789000000000001</v>
      </c>
      <c r="AL43" s="173">
        <v>52.354999999999997</v>
      </c>
      <c r="AM43" s="173">
        <v>68.05</v>
      </c>
      <c r="AN43" s="173"/>
      <c r="AO43" s="173"/>
      <c r="AP43" s="173"/>
      <c r="AQ43" s="173"/>
      <c r="AR43" s="173"/>
      <c r="AS43" s="173"/>
      <c r="AT43" s="173"/>
      <c r="AU43" s="173"/>
      <c r="AV43" s="173"/>
      <c r="AW43" s="173"/>
      <c r="AX43" s="173"/>
      <c r="AY43" s="173"/>
    </row>
    <row r="44" spans="1:51" ht="15" x14ac:dyDescent="0.25">
      <c r="A44" s="192">
        <v>44652</v>
      </c>
      <c r="D44" s="133">
        <v>130.33000000000001</v>
      </c>
      <c r="E44" s="133">
        <v>124.51600000000001</v>
      </c>
      <c r="F44" s="133">
        <v>281.08199999999999</v>
      </c>
      <c r="G44" s="133">
        <v>277.346</v>
      </c>
      <c r="H44" s="133">
        <v>170.25800000000001</v>
      </c>
      <c r="I44" s="133">
        <v>96.563999999999993</v>
      </c>
      <c r="J44" s="133">
        <v>151.137</v>
      </c>
      <c r="K44" s="133">
        <v>82.861999999999995</v>
      </c>
      <c r="L44" s="133">
        <v>82.141000000000005</v>
      </c>
      <c r="M44" s="133">
        <v>166.27099999999999</v>
      </c>
      <c r="N44" s="133">
        <v>232.4</v>
      </c>
      <c r="O44" s="133">
        <v>146.69</v>
      </c>
      <c r="P44" s="133">
        <v>128.821</v>
      </c>
      <c r="Q44" s="133">
        <v>127.70399999999999</v>
      </c>
      <c r="R44" s="133">
        <v>162.184</v>
      </c>
      <c r="S44" s="133">
        <v>147.83000000000001</v>
      </c>
      <c r="T44" s="133">
        <v>82.018000000000001</v>
      </c>
      <c r="U44" s="133">
        <v>95.885999999999996</v>
      </c>
      <c r="V44" s="133">
        <v>84.421000000000006</v>
      </c>
      <c r="W44" s="133">
        <v>78.519000000000005</v>
      </c>
      <c r="X44" s="133">
        <v>77.180999999999997</v>
      </c>
      <c r="Y44" s="133">
        <v>174.33199999999999</v>
      </c>
      <c r="Z44" s="133">
        <v>225.50200000000001</v>
      </c>
      <c r="AA44" s="133">
        <v>181.19</v>
      </c>
      <c r="AB44" s="133">
        <v>177.88300000000001</v>
      </c>
      <c r="AC44" s="133">
        <v>96.111000000000004</v>
      </c>
      <c r="AD44" s="133">
        <v>134.245</v>
      </c>
      <c r="AE44" s="133">
        <v>102.02200000000001</v>
      </c>
      <c r="AF44" s="133">
        <v>140.358</v>
      </c>
      <c r="AG44" s="133">
        <v>124.459</v>
      </c>
      <c r="AH44" s="133">
        <v>70.234999999999999</v>
      </c>
      <c r="AI44" s="173">
        <v>103.193</v>
      </c>
      <c r="AJ44" s="173">
        <v>81.47</v>
      </c>
      <c r="AK44" s="173">
        <v>94.441999999999993</v>
      </c>
      <c r="AL44" s="173">
        <v>88.57</v>
      </c>
      <c r="AM44" s="173">
        <v>124.77500000000001</v>
      </c>
      <c r="AN44" s="173"/>
      <c r="AO44" s="173"/>
      <c r="AP44" s="173"/>
      <c r="AQ44" s="173"/>
      <c r="AR44" s="173"/>
      <c r="AS44" s="173"/>
      <c r="AT44" s="173"/>
      <c r="AU44" s="173"/>
      <c r="AV44" s="173"/>
      <c r="AW44" s="173"/>
      <c r="AX44" s="173"/>
      <c r="AY44" s="173"/>
    </row>
    <row r="45" spans="1:51" ht="15" x14ac:dyDescent="0.25">
      <c r="A45" s="192">
        <v>44682</v>
      </c>
      <c r="D45" s="133">
        <v>266.7</v>
      </c>
      <c r="E45" s="133">
        <v>544.19399999999996</v>
      </c>
      <c r="F45" s="133">
        <v>509.654</v>
      </c>
      <c r="G45" s="133">
        <v>377.44799999999998</v>
      </c>
      <c r="H45" s="133">
        <v>297.32799999999997</v>
      </c>
      <c r="I45" s="133">
        <v>166.523</v>
      </c>
      <c r="J45" s="133">
        <v>160.01900000000001</v>
      </c>
      <c r="K45" s="133">
        <v>98.569000000000003</v>
      </c>
      <c r="L45" s="133">
        <v>166.994</v>
      </c>
      <c r="M45" s="133">
        <v>241.827</v>
      </c>
      <c r="N45" s="133">
        <v>610.19899999999996</v>
      </c>
      <c r="O45" s="133">
        <v>233.53700000000001</v>
      </c>
      <c r="P45" s="133">
        <v>412.40699999999998</v>
      </c>
      <c r="Q45" s="133">
        <v>261.35899999999998</v>
      </c>
      <c r="R45" s="133">
        <v>459.42500000000001</v>
      </c>
      <c r="S45" s="133">
        <v>342.32799999999997</v>
      </c>
      <c r="T45" s="133">
        <v>210.84200000000001</v>
      </c>
      <c r="U45" s="133">
        <v>172.58</v>
      </c>
      <c r="V45" s="133">
        <v>214.553</v>
      </c>
      <c r="W45" s="133">
        <v>70.715000000000003</v>
      </c>
      <c r="X45" s="133">
        <v>191.15899999999999</v>
      </c>
      <c r="Y45" s="133">
        <v>223.054</v>
      </c>
      <c r="Z45" s="133">
        <v>474.93400000000003</v>
      </c>
      <c r="AA45" s="133">
        <v>243.57300000000001</v>
      </c>
      <c r="AB45" s="133">
        <v>229.19</v>
      </c>
      <c r="AC45" s="133">
        <v>402.23899999999998</v>
      </c>
      <c r="AD45" s="133">
        <v>330.97800000000001</v>
      </c>
      <c r="AE45" s="133">
        <v>200.69200000000001</v>
      </c>
      <c r="AF45" s="133">
        <v>312.161</v>
      </c>
      <c r="AG45" s="133">
        <v>113.331</v>
      </c>
      <c r="AH45" s="133">
        <v>136.518</v>
      </c>
      <c r="AI45" s="173">
        <v>237.66499999999999</v>
      </c>
      <c r="AJ45" s="173">
        <v>154.16900000000001</v>
      </c>
      <c r="AK45" s="173">
        <v>108.303</v>
      </c>
      <c r="AL45" s="173">
        <v>221.69399999999999</v>
      </c>
      <c r="AM45" s="173">
        <v>393.28399999999999</v>
      </c>
      <c r="AN45" s="173"/>
      <c r="AO45" s="173"/>
      <c r="AP45" s="173"/>
      <c r="AQ45" s="173"/>
      <c r="AR45" s="173"/>
      <c r="AS45" s="173"/>
      <c r="AT45" s="173"/>
      <c r="AU45" s="173"/>
      <c r="AV45" s="173"/>
      <c r="AW45" s="173"/>
      <c r="AX45" s="173"/>
      <c r="AY45" s="173"/>
    </row>
    <row r="46" spans="1:51" ht="15" x14ac:dyDescent="0.25">
      <c r="A46" s="192">
        <v>44713</v>
      </c>
      <c r="D46" s="133">
        <v>180.42</v>
      </c>
      <c r="E46" s="133">
        <v>504.09500000000003</v>
      </c>
      <c r="F46" s="133">
        <v>300.92099999999999</v>
      </c>
      <c r="G46" s="133">
        <v>249.364</v>
      </c>
      <c r="H46" s="133">
        <v>147.30600000000001</v>
      </c>
      <c r="I46" s="133">
        <v>126.325</v>
      </c>
      <c r="J46" s="133">
        <v>82.195999999999998</v>
      </c>
      <c r="K46" s="133">
        <v>71.799000000000007</v>
      </c>
      <c r="L46" s="133">
        <v>168.43899999999999</v>
      </c>
      <c r="M46" s="133">
        <v>121.15600000000001</v>
      </c>
      <c r="N46" s="133">
        <v>436.65800000000002</v>
      </c>
      <c r="O46" s="133">
        <v>134.88200000000001</v>
      </c>
      <c r="P46" s="133">
        <v>487.07299999999998</v>
      </c>
      <c r="Q46" s="133">
        <v>132.72399999999999</v>
      </c>
      <c r="R46" s="133">
        <v>370.19200000000001</v>
      </c>
      <c r="S46" s="133">
        <v>219.48400000000001</v>
      </c>
      <c r="T46" s="133">
        <v>213.34200000000001</v>
      </c>
      <c r="U46" s="133">
        <v>75.162999999999997</v>
      </c>
      <c r="V46" s="133">
        <v>106.232</v>
      </c>
      <c r="W46" s="133">
        <v>29.344000000000001</v>
      </c>
      <c r="X46" s="133">
        <v>170.83699999999999</v>
      </c>
      <c r="Y46" s="133">
        <v>81.022000000000006</v>
      </c>
      <c r="Z46" s="133">
        <v>294.18099999999998</v>
      </c>
      <c r="AA46" s="133">
        <v>118.66800000000001</v>
      </c>
      <c r="AB46" s="133">
        <v>115.45399999999999</v>
      </c>
      <c r="AC46" s="133">
        <v>384.93900000000002</v>
      </c>
      <c r="AD46" s="133">
        <v>158.85599999999999</v>
      </c>
      <c r="AE46" s="133">
        <v>200.00800000000001</v>
      </c>
      <c r="AF46" s="133">
        <v>368.84500000000003</v>
      </c>
      <c r="AG46" s="133">
        <v>26.888999999999999</v>
      </c>
      <c r="AH46" s="133">
        <v>78.355999999999995</v>
      </c>
      <c r="AI46" s="173">
        <v>194.01599999999999</v>
      </c>
      <c r="AJ46" s="173">
        <v>140.70099999999999</v>
      </c>
      <c r="AK46" s="173">
        <v>64.064999999999998</v>
      </c>
      <c r="AL46" s="173">
        <v>201.142</v>
      </c>
      <c r="AM46" s="173">
        <v>494.14299999999997</v>
      </c>
      <c r="AN46" s="173"/>
      <c r="AO46" s="173"/>
      <c r="AP46" s="173"/>
      <c r="AQ46" s="173"/>
      <c r="AR46" s="173"/>
      <c r="AS46" s="173"/>
      <c r="AT46" s="173"/>
      <c r="AU46" s="173"/>
      <c r="AV46" s="173"/>
      <c r="AW46" s="173"/>
      <c r="AX46" s="173"/>
      <c r="AY46" s="173"/>
    </row>
    <row r="47" spans="1:51" ht="15" x14ac:dyDescent="0.25">
      <c r="A47" s="192">
        <v>44743</v>
      </c>
      <c r="D47" s="133">
        <v>65.19</v>
      </c>
      <c r="E47" s="133">
        <v>161.904</v>
      </c>
      <c r="F47" s="133">
        <v>84.569000000000003</v>
      </c>
      <c r="G47" s="133">
        <v>91.441000000000003</v>
      </c>
      <c r="H47" s="133">
        <v>52.807000000000002</v>
      </c>
      <c r="I47" s="133">
        <v>38.582000000000001</v>
      </c>
      <c r="J47" s="133">
        <v>26.465</v>
      </c>
      <c r="K47" s="133">
        <v>23.3</v>
      </c>
      <c r="L47" s="133">
        <v>63.386000000000003</v>
      </c>
      <c r="M47" s="133">
        <v>44.027999999999999</v>
      </c>
      <c r="N47" s="133">
        <v>145.642</v>
      </c>
      <c r="O47" s="133">
        <v>34.043999999999997</v>
      </c>
      <c r="P47" s="133">
        <v>281.48599999999999</v>
      </c>
      <c r="Q47" s="133">
        <v>39.615000000000002</v>
      </c>
      <c r="R47" s="133">
        <v>103.672</v>
      </c>
      <c r="S47" s="133">
        <v>77.671999999999997</v>
      </c>
      <c r="T47" s="133">
        <v>97.14</v>
      </c>
      <c r="U47" s="133">
        <v>17.777000000000001</v>
      </c>
      <c r="V47" s="133">
        <v>23.263999999999999</v>
      </c>
      <c r="W47" s="133">
        <v>11.939</v>
      </c>
      <c r="X47" s="133">
        <v>31.37</v>
      </c>
      <c r="Y47" s="133">
        <v>24.722999999999999</v>
      </c>
      <c r="Z47" s="133">
        <v>90.775000000000006</v>
      </c>
      <c r="AA47" s="133">
        <v>32.115000000000002</v>
      </c>
      <c r="AB47" s="133">
        <v>36.052</v>
      </c>
      <c r="AC47" s="133">
        <v>118.111</v>
      </c>
      <c r="AD47" s="133">
        <v>70.263999999999996</v>
      </c>
      <c r="AE47" s="133">
        <v>44.508000000000003</v>
      </c>
      <c r="AF47" s="133">
        <v>132.96299999999999</v>
      </c>
      <c r="AG47" s="133">
        <v>16.385000000000002</v>
      </c>
      <c r="AH47" s="133">
        <v>22.733000000000001</v>
      </c>
      <c r="AI47" s="173">
        <v>40.152999999999999</v>
      </c>
      <c r="AJ47" s="173">
        <v>38.649000000000001</v>
      </c>
      <c r="AK47" s="173">
        <v>20.814</v>
      </c>
      <c r="AL47" s="173">
        <v>99.994</v>
      </c>
      <c r="AM47" s="173">
        <v>200.68899999999999</v>
      </c>
      <c r="AN47" s="173"/>
      <c r="AO47" s="173"/>
      <c r="AP47" s="173"/>
      <c r="AQ47" s="173"/>
      <c r="AR47" s="173"/>
      <c r="AS47" s="173"/>
      <c r="AT47" s="173"/>
      <c r="AU47" s="173"/>
      <c r="AV47" s="173"/>
      <c r="AW47" s="173"/>
      <c r="AX47" s="173"/>
      <c r="AY47" s="173"/>
    </row>
    <row r="48" spans="1:51" ht="15" x14ac:dyDescent="0.25">
      <c r="A48" s="192">
        <v>44774</v>
      </c>
      <c r="D48" s="133">
        <v>43.52</v>
      </c>
      <c r="E48" s="133">
        <v>84.769000000000005</v>
      </c>
      <c r="F48" s="133">
        <v>49.994999999999997</v>
      </c>
      <c r="G48" s="133">
        <v>45.002000000000002</v>
      </c>
      <c r="H48" s="133">
        <v>43.52</v>
      </c>
      <c r="I48" s="133">
        <v>30.268999999999998</v>
      </c>
      <c r="J48" s="133">
        <v>28.251999999999999</v>
      </c>
      <c r="K48" s="133">
        <v>24.998000000000001</v>
      </c>
      <c r="L48" s="133">
        <v>32.246000000000002</v>
      </c>
      <c r="M48" s="133">
        <v>40.128999999999998</v>
      </c>
      <c r="N48" s="133">
        <v>61.456000000000003</v>
      </c>
      <c r="O48" s="133">
        <v>31.067</v>
      </c>
      <c r="P48" s="133">
        <v>84.792000000000002</v>
      </c>
      <c r="Q48" s="133">
        <v>30.856999999999999</v>
      </c>
      <c r="R48" s="133">
        <v>68.406000000000006</v>
      </c>
      <c r="S48" s="133">
        <v>42.606999999999999</v>
      </c>
      <c r="T48" s="133">
        <v>56.210999999999999</v>
      </c>
      <c r="U48" s="133">
        <v>24.794</v>
      </c>
      <c r="V48" s="133">
        <v>29.745999999999999</v>
      </c>
      <c r="W48" s="133">
        <v>18.917999999999999</v>
      </c>
      <c r="X48" s="133">
        <v>24.466000000000001</v>
      </c>
      <c r="Y48" s="133">
        <v>27.893000000000001</v>
      </c>
      <c r="Z48" s="133">
        <v>50.72</v>
      </c>
      <c r="AA48" s="133">
        <v>40.052</v>
      </c>
      <c r="AB48" s="133">
        <v>34.576999999999998</v>
      </c>
      <c r="AC48" s="133">
        <v>54.521999999999998</v>
      </c>
      <c r="AD48" s="133">
        <v>36.869999999999997</v>
      </c>
      <c r="AE48" s="133">
        <v>42.594999999999999</v>
      </c>
      <c r="AF48" s="133">
        <v>48.228999999999999</v>
      </c>
      <c r="AG48" s="133">
        <v>24.797999999999998</v>
      </c>
      <c r="AH48" s="133">
        <v>30.669</v>
      </c>
      <c r="AI48" s="173">
        <v>39.156999999999996</v>
      </c>
      <c r="AJ48" s="173">
        <v>25.747</v>
      </c>
      <c r="AK48" s="173">
        <v>23.762</v>
      </c>
      <c r="AL48" s="173">
        <v>51.621000000000002</v>
      </c>
      <c r="AM48" s="173">
        <v>78.563000000000002</v>
      </c>
      <c r="AN48" s="173"/>
      <c r="AO48" s="173"/>
      <c r="AP48" s="173"/>
      <c r="AQ48" s="173"/>
      <c r="AR48" s="173"/>
      <c r="AS48" s="173"/>
      <c r="AT48" s="173"/>
      <c r="AU48" s="173"/>
      <c r="AV48" s="173"/>
      <c r="AW48" s="173"/>
      <c r="AX48" s="173"/>
      <c r="AY48" s="173"/>
    </row>
    <row r="49" spans="1:1005" ht="15" x14ac:dyDescent="0.25">
      <c r="A49" s="192">
        <v>44805</v>
      </c>
      <c r="D49" s="133">
        <v>65.16</v>
      </c>
      <c r="E49" s="133">
        <v>77.58</v>
      </c>
      <c r="F49" s="133">
        <v>72.293999999999997</v>
      </c>
      <c r="G49" s="133">
        <v>74.965000000000003</v>
      </c>
      <c r="H49" s="133">
        <v>55.543999999999997</v>
      </c>
      <c r="I49" s="133">
        <v>61.91</v>
      </c>
      <c r="J49" s="133">
        <v>43.548999999999999</v>
      </c>
      <c r="K49" s="133">
        <v>38.408999999999999</v>
      </c>
      <c r="L49" s="133">
        <v>51.445</v>
      </c>
      <c r="M49" s="133">
        <v>51.59</v>
      </c>
      <c r="N49" s="133">
        <v>71.438000000000002</v>
      </c>
      <c r="O49" s="133">
        <v>51.405000000000001</v>
      </c>
      <c r="P49" s="133">
        <v>67.863</v>
      </c>
      <c r="Q49" s="133">
        <v>50.889000000000003</v>
      </c>
      <c r="R49" s="133">
        <v>77.747</v>
      </c>
      <c r="S49" s="133">
        <v>52.981999999999999</v>
      </c>
      <c r="T49" s="133">
        <v>59.811999999999998</v>
      </c>
      <c r="U49" s="133">
        <v>43.622</v>
      </c>
      <c r="V49" s="133">
        <v>43.564</v>
      </c>
      <c r="W49" s="133">
        <v>39.064</v>
      </c>
      <c r="X49" s="133">
        <v>55.820999999999998</v>
      </c>
      <c r="Y49" s="133">
        <v>60.365000000000002</v>
      </c>
      <c r="Z49" s="133">
        <v>58.073999999999998</v>
      </c>
      <c r="AA49" s="133">
        <v>55.780999999999999</v>
      </c>
      <c r="AB49" s="133">
        <v>65.174000000000007</v>
      </c>
      <c r="AC49" s="133">
        <v>59.07</v>
      </c>
      <c r="AD49" s="133">
        <v>49.238999999999997</v>
      </c>
      <c r="AE49" s="133">
        <v>48.064999999999998</v>
      </c>
      <c r="AF49" s="133">
        <v>56.372</v>
      </c>
      <c r="AG49" s="133">
        <v>40.552999999999997</v>
      </c>
      <c r="AH49" s="133">
        <v>61.831000000000003</v>
      </c>
      <c r="AI49" s="173">
        <v>53.831000000000003</v>
      </c>
      <c r="AJ49" s="173">
        <v>40.606000000000002</v>
      </c>
      <c r="AK49" s="173">
        <v>39.030999999999999</v>
      </c>
      <c r="AL49" s="173">
        <v>74.683999999999997</v>
      </c>
      <c r="AM49" s="173">
        <v>63.066000000000003</v>
      </c>
      <c r="AN49" s="173"/>
      <c r="AO49" s="173"/>
      <c r="AP49" s="173"/>
      <c r="AQ49" s="173"/>
      <c r="AR49" s="173"/>
      <c r="AS49" s="173"/>
      <c r="AT49" s="173"/>
      <c r="AU49" s="173"/>
      <c r="AV49" s="173"/>
      <c r="AW49" s="173"/>
      <c r="AX49" s="173"/>
      <c r="AY49" s="173"/>
    </row>
    <row r="50" spans="1:1005" ht="15" x14ac:dyDescent="0.25">
      <c r="A50" s="192">
        <v>44835</v>
      </c>
      <c r="D50" s="133">
        <v>76.3</v>
      </c>
      <c r="E50" s="133">
        <v>99.828000000000003</v>
      </c>
      <c r="F50" s="133">
        <v>128.078</v>
      </c>
      <c r="G50" s="133">
        <v>115.44</v>
      </c>
      <c r="H50" s="133">
        <v>63.156999999999996</v>
      </c>
      <c r="I50" s="133">
        <v>64.251999999999995</v>
      </c>
      <c r="J50" s="133">
        <v>57.280999999999999</v>
      </c>
      <c r="K50" s="133">
        <v>57.798999999999999</v>
      </c>
      <c r="L50" s="133">
        <v>57.77</v>
      </c>
      <c r="M50" s="133">
        <v>59.798000000000002</v>
      </c>
      <c r="N50" s="133">
        <v>89.14</v>
      </c>
      <c r="O50" s="133">
        <v>64.942999999999998</v>
      </c>
      <c r="P50" s="133">
        <v>86.156000000000006</v>
      </c>
      <c r="Q50" s="133">
        <v>70.784000000000006</v>
      </c>
      <c r="R50" s="133">
        <v>107.274</v>
      </c>
      <c r="S50" s="133">
        <v>66.36</v>
      </c>
      <c r="T50" s="133">
        <v>62.677</v>
      </c>
      <c r="U50" s="133">
        <v>56.447000000000003</v>
      </c>
      <c r="V50" s="133">
        <v>55.100999999999999</v>
      </c>
      <c r="W50" s="133">
        <v>57.244</v>
      </c>
      <c r="X50" s="133">
        <v>59.027000000000001</v>
      </c>
      <c r="Y50" s="133">
        <v>75.828999999999994</v>
      </c>
      <c r="Z50" s="133">
        <v>86.144000000000005</v>
      </c>
      <c r="AA50" s="133">
        <v>116.67</v>
      </c>
      <c r="AB50" s="133">
        <v>88.331000000000003</v>
      </c>
      <c r="AC50" s="133">
        <v>68.921000000000006</v>
      </c>
      <c r="AD50" s="133">
        <v>62.362000000000002</v>
      </c>
      <c r="AE50" s="133">
        <v>61.283000000000001</v>
      </c>
      <c r="AF50" s="133">
        <v>70.153999999999996</v>
      </c>
      <c r="AG50" s="133">
        <v>52.640999999999998</v>
      </c>
      <c r="AH50" s="133">
        <v>84.308000000000007</v>
      </c>
      <c r="AI50" s="173">
        <v>77.334000000000003</v>
      </c>
      <c r="AJ50" s="173">
        <v>53.302999999999997</v>
      </c>
      <c r="AK50" s="173">
        <v>69.090999999999994</v>
      </c>
      <c r="AL50" s="173">
        <v>74.933000000000007</v>
      </c>
      <c r="AM50" s="173">
        <v>71.850999999999999</v>
      </c>
      <c r="AN50" s="173"/>
      <c r="AO50" s="173"/>
      <c r="AP50" s="173"/>
      <c r="AQ50" s="173"/>
      <c r="AR50" s="173"/>
      <c r="AS50" s="173"/>
      <c r="AT50" s="173"/>
      <c r="AU50" s="173"/>
      <c r="AV50" s="173"/>
      <c r="AW50" s="173"/>
      <c r="AX50" s="173"/>
      <c r="AY50" s="173"/>
    </row>
    <row r="51" spans="1:1005" ht="15" x14ac:dyDescent="0.25">
      <c r="A51" s="192">
        <v>44866</v>
      </c>
      <c r="D51" s="133">
        <v>53.16</v>
      </c>
      <c r="E51" s="133">
        <v>76.257999999999996</v>
      </c>
      <c r="F51" s="133">
        <v>80.537000000000006</v>
      </c>
      <c r="G51" s="133">
        <v>83.04</v>
      </c>
      <c r="H51" s="133">
        <v>59.658999999999999</v>
      </c>
      <c r="I51" s="133">
        <v>48.911000000000001</v>
      </c>
      <c r="J51" s="133">
        <v>45.98</v>
      </c>
      <c r="K51" s="133">
        <v>48.52</v>
      </c>
      <c r="L51" s="133">
        <v>49.695</v>
      </c>
      <c r="M51" s="133">
        <v>55.972000000000001</v>
      </c>
      <c r="N51" s="133">
        <v>68.528999999999996</v>
      </c>
      <c r="O51" s="133">
        <v>53.037999999999997</v>
      </c>
      <c r="P51" s="133">
        <v>63.384</v>
      </c>
      <c r="Q51" s="133">
        <v>59.573999999999998</v>
      </c>
      <c r="R51" s="133">
        <v>72.23</v>
      </c>
      <c r="S51" s="133">
        <v>59.673000000000002</v>
      </c>
      <c r="T51" s="133">
        <v>49.009</v>
      </c>
      <c r="U51" s="133">
        <v>45.499000000000002</v>
      </c>
      <c r="V51" s="133">
        <v>45.959000000000003</v>
      </c>
      <c r="W51" s="133">
        <v>44.344999999999999</v>
      </c>
      <c r="X51" s="133">
        <v>45.125999999999998</v>
      </c>
      <c r="Y51" s="133">
        <v>63.281999999999996</v>
      </c>
      <c r="Z51" s="133">
        <v>66.379000000000005</v>
      </c>
      <c r="AA51" s="133">
        <v>74.905000000000001</v>
      </c>
      <c r="AB51" s="133">
        <v>61.682000000000002</v>
      </c>
      <c r="AC51" s="133">
        <v>55.820999999999998</v>
      </c>
      <c r="AD51" s="133">
        <v>52.646000000000001</v>
      </c>
      <c r="AE51" s="133">
        <v>54.725000000000001</v>
      </c>
      <c r="AF51" s="133">
        <v>56.965000000000003</v>
      </c>
      <c r="AG51" s="133">
        <v>41.845999999999997</v>
      </c>
      <c r="AH51" s="133">
        <v>54.991</v>
      </c>
      <c r="AI51" s="173">
        <v>52.689</v>
      </c>
      <c r="AJ51" s="173">
        <v>48.314</v>
      </c>
      <c r="AK51" s="173">
        <v>53.012</v>
      </c>
      <c r="AL51" s="173">
        <v>60.4</v>
      </c>
      <c r="AM51" s="173">
        <v>63.204000000000001</v>
      </c>
      <c r="AN51" s="173"/>
      <c r="AO51" s="173"/>
      <c r="AP51" s="173"/>
      <c r="AQ51" s="173"/>
      <c r="AR51" s="173"/>
      <c r="AS51" s="173"/>
      <c r="AT51" s="173"/>
      <c r="AU51" s="173"/>
      <c r="AV51" s="173"/>
      <c r="AW51" s="173"/>
      <c r="AX51" s="173"/>
      <c r="AY51" s="173"/>
    </row>
    <row r="52" spans="1:1005" ht="15" x14ac:dyDescent="0.25">
      <c r="A52" s="192">
        <v>44896</v>
      </c>
      <c r="D52" s="133">
        <v>43.02</v>
      </c>
      <c r="E52" s="133">
        <v>58.255000000000003</v>
      </c>
      <c r="F52" s="133">
        <v>60.014000000000003</v>
      </c>
      <c r="G52" s="133">
        <v>58.881999999999998</v>
      </c>
      <c r="H52" s="133">
        <v>48.15</v>
      </c>
      <c r="I52" s="133">
        <v>40.747999999999998</v>
      </c>
      <c r="J52" s="133">
        <v>37.71</v>
      </c>
      <c r="K52" s="133">
        <v>36.741999999999997</v>
      </c>
      <c r="L52" s="133">
        <v>40.747</v>
      </c>
      <c r="M52" s="133">
        <v>43.94</v>
      </c>
      <c r="N52" s="133">
        <v>56.552999999999997</v>
      </c>
      <c r="O52" s="133">
        <v>43.481999999999999</v>
      </c>
      <c r="P52" s="133">
        <v>53.619</v>
      </c>
      <c r="Q52" s="133">
        <v>52.405000000000001</v>
      </c>
      <c r="R52" s="133">
        <v>55.462000000000003</v>
      </c>
      <c r="S52" s="133">
        <v>51.56</v>
      </c>
      <c r="T52" s="133">
        <v>41.24</v>
      </c>
      <c r="U52" s="133">
        <v>36.76</v>
      </c>
      <c r="V52" s="133">
        <v>37.201000000000001</v>
      </c>
      <c r="W52" s="133">
        <v>34.463000000000001</v>
      </c>
      <c r="X52" s="133">
        <v>38.369999999999997</v>
      </c>
      <c r="Y52" s="133">
        <v>45.04</v>
      </c>
      <c r="Z52" s="133">
        <v>51.311999999999998</v>
      </c>
      <c r="AA52" s="133">
        <v>49.921999999999997</v>
      </c>
      <c r="AB52" s="133">
        <v>46.302</v>
      </c>
      <c r="AC52" s="133">
        <v>47.332999999999998</v>
      </c>
      <c r="AD52" s="133">
        <v>42.930999999999997</v>
      </c>
      <c r="AE52" s="133">
        <v>52.243000000000002</v>
      </c>
      <c r="AF52" s="133">
        <v>47.005000000000003</v>
      </c>
      <c r="AG52" s="133">
        <v>35.029000000000003</v>
      </c>
      <c r="AH52" s="133">
        <v>40.950000000000003</v>
      </c>
      <c r="AI52" s="173">
        <v>40.713999999999999</v>
      </c>
      <c r="AJ52" s="173">
        <v>40.003999999999998</v>
      </c>
      <c r="AK52" s="173">
        <v>39.176000000000002</v>
      </c>
      <c r="AL52" s="173">
        <v>44.555</v>
      </c>
      <c r="AM52" s="173">
        <v>53.642000000000003</v>
      </c>
      <c r="AN52" s="173"/>
      <c r="AO52" s="173"/>
      <c r="AP52" s="173"/>
      <c r="AQ52" s="173"/>
      <c r="AR52" s="173"/>
      <c r="AS52" s="173"/>
      <c r="AT52" s="173"/>
      <c r="AU52" s="173"/>
      <c r="AV52" s="173"/>
      <c r="AW52" s="173"/>
      <c r="AX52" s="173"/>
      <c r="AY52" s="173"/>
    </row>
    <row r="53" spans="1:1005" ht="15" x14ac:dyDescent="0.25">
      <c r="A53" s="192">
        <v>44927</v>
      </c>
      <c r="D53" s="133">
        <v>36.299999999999997</v>
      </c>
      <c r="E53" s="133">
        <v>50.527999999999999</v>
      </c>
      <c r="F53" s="133">
        <v>50.447000000000003</v>
      </c>
      <c r="G53" s="133">
        <v>47.412999999999997</v>
      </c>
      <c r="H53" s="133">
        <v>40.085999999999999</v>
      </c>
      <c r="I53" s="133">
        <v>34.923999999999999</v>
      </c>
      <c r="J53" s="133">
        <v>32.372</v>
      </c>
      <c r="K53" s="133">
        <v>30.065999999999999</v>
      </c>
      <c r="L53" s="133">
        <v>34.188000000000002</v>
      </c>
      <c r="M53" s="133">
        <v>38.247999999999998</v>
      </c>
      <c r="N53" s="133">
        <v>49.536999999999999</v>
      </c>
      <c r="O53" s="133">
        <v>37.798999999999999</v>
      </c>
      <c r="P53" s="133">
        <v>46.198999999999998</v>
      </c>
      <c r="Q53" s="133">
        <v>41.567999999999998</v>
      </c>
      <c r="R53" s="133">
        <v>47.481999999999999</v>
      </c>
      <c r="S53" s="133">
        <v>43.152000000000001</v>
      </c>
      <c r="T53" s="133">
        <v>36.840000000000003</v>
      </c>
      <c r="U53" s="133">
        <v>31.747</v>
      </c>
      <c r="V53" s="133">
        <v>31.751999999999999</v>
      </c>
      <c r="W53" s="133">
        <v>28.109000000000002</v>
      </c>
      <c r="X53" s="133">
        <v>32.826999999999998</v>
      </c>
      <c r="Y53" s="133">
        <v>52.081000000000003</v>
      </c>
      <c r="Z53" s="133">
        <v>45.081000000000003</v>
      </c>
      <c r="AA53" s="133">
        <v>41.875999999999998</v>
      </c>
      <c r="AB53" s="133">
        <v>38.345999999999997</v>
      </c>
      <c r="AC53" s="133">
        <v>41.875</v>
      </c>
      <c r="AD53" s="133">
        <v>36.679000000000002</v>
      </c>
      <c r="AE53" s="133">
        <v>45.017000000000003</v>
      </c>
      <c r="AF53" s="133">
        <v>41.142000000000003</v>
      </c>
      <c r="AG53" s="133">
        <v>30.163</v>
      </c>
      <c r="AH53" s="133">
        <v>34.624000000000002</v>
      </c>
      <c r="AI53" s="173">
        <v>34.628999999999998</v>
      </c>
      <c r="AJ53" s="173">
        <v>35.616999999999997</v>
      </c>
      <c r="AK53" s="173">
        <v>32.131</v>
      </c>
      <c r="AL53" s="173">
        <v>37.893999999999998</v>
      </c>
      <c r="AM53" s="173">
        <v>45.834000000000003</v>
      </c>
      <c r="AN53" s="173"/>
      <c r="AO53" s="173"/>
      <c r="AP53" s="173"/>
      <c r="AQ53" s="173"/>
      <c r="AR53" s="173"/>
      <c r="AS53" s="173"/>
      <c r="AT53" s="173"/>
      <c r="AU53" s="173"/>
      <c r="AV53" s="173"/>
      <c r="AW53" s="173"/>
      <c r="AX53" s="173"/>
      <c r="AY53" s="173"/>
    </row>
    <row r="54" spans="1:1005" ht="15" x14ac:dyDescent="0.25">
      <c r="A54" s="192">
        <v>44958</v>
      </c>
      <c r="D54" s="133">
        <v>32.25</v>
      </c>
      <c r="E54" s="133">
        <v>42.661999999999999</v>
      </c>
      <c r="F54" s="133">
        <v>62.389000000000003</v>
      </c>
      <c r="G54" s="133">
        <v>49.075000000000003</v>
      </c>
      <c r="H54" s="133">
        <v>33.298000000000002</v>
      </c>
      <c r="I54" s="133">
        <v>30.088999999999999</v>
      </c>
      <c r="J54" s="133">
        <v>27.228000000000002</v>
      </c>
      <c r="K54" s="133">
        <v>26.221</v>
      </c>
      <c r="L54" s="133">
        <v>29.184999999999999</v>
      </c>
      <c r="M54" s="133">
        <v>37.728000000000002</v>
      </c>
      <c r="N54" s="133">
        <v>41.39</v>
      </c>
      <c r="O54" s="133">
        <v>40.831000000000003</v>
      </c>
      <c r="P54" s="133">
        <v>50.125</v>
      </c>
      <c r="Q54" s="133">
        <v>35.630000000000003</v>
      </c>
      <c r="R54" s="133">
        <v>42.021999999999998</v>
      </c>
      <c r="S54" s="133">
        <v>40.929000000000002</v>
      </c>
      <c r="T54" s="133">
        <v>37.963999999999999</v>
      </c>
      <c r="U54" s="133">
        <v>28.777999999999999</v>
      </c>
      <c r="V54" s="133">
        <v>26.530999999999999</v>
      </c>
      <c r="W54" s="133">
        <v>26.212</v>
      </c>
      <c r="X54" s="133">
        <v>27.81</v>
      </c>
      <c r="Y54" s="133">
        <v>44.029000000000003</v>
      </c>
      <c r="Z54" s="133">
        <v>37.732999999999997</v>
      </c>
      <c r="AA54" s="133">
        <v>42.795000000000002</v>
      </c>
      <c r="AB54" s="133">
        <v>33.155999999999999</v>
      </c>
      <c r="AC54" s="133">
        <v>40.244999999999997</v>
      </c>
      <c r="AD54" s="133">
        <v>30.353000000000002</v>
      </c>
      <c r="AE54" s="133">
        <v>34.834000000000003</v>
      </c>
      <c r="AF54" s="133">
        <v>35.070999999999998</v>
      </c>
      <c r="AG54" s="133">
        <v>26.14</v>
      </c>
      <c r="AH54" s="133">
        <v>34.299999999999997</v>
      </c>
      <c r="AI54" s="173">
        <v>34.225999999999999</v>
      </c>
      <c r="AJ54" s="173">
        <v>30.006</v>
      </c>
      <c r="AK54" s="173">
        <v>27.707000000000001</v>
      </c>
      <c r="AL54" s="173">
        <v>33.817999999999998</v>
      </c>
      <c r="AM54" s="173">
        <v>37.616999999999997</v>
      </c>
      <c r="AN54" s="173"/>
      <c r="AO54" s="173"/>
      <c r="AP54" s="173"/>
      <c r="AQ54" s="173"/>
      <c r="AR54" s="173"/>
      <c r="AS54" s="173"/>
      <c r="AT54" s="173"/>
      <c r="AU54" s="173"/>
      <c r="AV54" s="173"/>
      <c r="AW54" s="173"/>
      <c r="AX54" s="173"/>
      <c r="AY54" s="173"/>
    </row>
    <row r="55" spans="1:1005" ht="15" x14ac:dyDescent="0.25">
      <c r="A55" s="192">
        <v>44986</v>
      </c>
      <c r="D55" s="133">
        <v>52.65</v>
      </c>
      <c r="E55" s="133">
        <v>76.132000000000005</v>
      </c>
      <c r="F55" s="133">
        <v>130.85300000000001</v>
      </c>
      <c r="G55" s="133">
        <v>65.783000000000001</v>
      </c>
      <c r="H55" s="133">
        <v>47.966999999999999</v>
      </c>
      <c r="I55" s="133">
        <v>68.667000000000002</v>
      </c>
      <c r="J55" s="133">
        <v>40.878</v>
      </c>
      <c r="K55" s="133">
        <v>41.433</v>
      </c>
      <c r="L55" s="133">
        <v>56.82</v>
      </c>
      <c r="M55" s="133">
        <v>75.843000000000004</v>
      </c>
      <c r="N55" s="133">
        <v>68.819000000000003</v>
      </c>
      <c r="O55" s="133">
        <v>86.600999999999999</v>
      </c>
      <c r="P55" s="133">
        <v>61.716999999999999</v>
      </c>
      <c r="Q55" s="133">
        <v>70.444999999999993</v>
      </c>
      <c r="R55" s="133">
        <v>61.192999999999998</v>
      </c>
      <c r="S55" s="133">
        <v>53.902000000000001</v>
      </c>
      <c r="T55" s="133">
        <v>45.881</v>
      </c>
      <c r="U55" s="133">
        <v>41.816000000000003</v>
      </c>
      <c r="V55" s="133">
        <v>32.82</v>
      </c>
      <c r="W55" s="133">
        <v>38.250999999999998</v>
      </c>
      <c r="X55" s="133">
        <v>68.102999999999994</v>
      </c>
      <c r="Y55" s="133">
        <v>58.018000000000001</v>
      </c>
      <c r="Z55" s="133">
        <v>51.033000000000001</v>
      </c>
      <c r="AA55" s="133">
        <v>117.155</v>
      </c>
      <c r="AB55" s="133">
        <v>41.875</v>
      </c>
      <c r="AC55" s="133">
        <v>69.272999999999996</v>
      </c>
      <c r="AD55" s="133">
        <v>36.201999999999998</v>
      </c>
      <c r="AE55" s="133">
        <v>55.488</v>
      </c>
      <c r="AF55" s="133">
        <v>57.872999999999998</v>
      </c>
      <c r="AG55" s="133">
        <v>38.796999999999997</v>
      </c>
      <c r="AH55" s="133">
        <v>45.320999999999998</v>
      </c>
      <c r="AI55" s="173">
        <v>50.405999999999999</v>
      </c>
      <c r="AJ55" s="173">
        <v>36.625</v>
      </c>
      <c r="AK55" s="173">
        <v>52.715000000000003</v>
      </c>
      <c r="AL55" s="173">
        <v>68.114999999999995</v>
      </c>
      <c r="AM55" s="173">
        <v>47.66</v>
      </c>
      <c r="AN55" s="173"/>
      <c r="AO55" s="173"/>
      <c r="AP55" s="173"/>
      <c r="AQ55" s="173"/>
      <c r="AR55" s="173"/>
      <c r="AS55" s="173"/>
      <c r="AT55" s="173"/>
      <c r="AU55" s="173"/>
      <c r="AV55" s="173"/>
      <c r="AW55" s="173"/>
      <c r="AX55" s="173"/>
      <c r="AY55" s="173"/>
    </row>
    <row r="56" spans="1:1005" ht="15" x14ac:dyDescent="0.25">
      <c r="A56" s="192">
        <v>45017</v>
      </c>
      <c r="D56" s="133">
        <v>130.33000000000001</v>
      </c>
      <c r="E56" s="133">
        <v>281.11399999999998</v>
      </c>
      <c r="F56" s="133">
        <v>277.524</v>
      </c>
      <c r="G56" s="133">
        <v>170.614</v>
      </c>
      <c r="H56" s="133">
        <v>94.647000000000006</v>
      </c>
      <c r="I56" s="133">
        <v>151.828</v>
      </c>
      <c r="J56" s="133">
        <v>83.353999999999999</v>
      </c>
      <c r="K56" s="133">
        <v>82.231999999999999</v>
      </c>
      <c r="L56" s="133">
        <v>163.66300000000001</v>
      </c>
      <c r="M56" s="133">
        <v>232.375</v>
      </c>
      <c r="N56" s="133">
        <v>146.75200000000001</v>
      </c>
      <c r="O56" s="133">
        <v>129.00399999999999</v>
      </c>
      <c r="P56" s="133">
        <v>122.812</v>
      </c>
      <c r="Q56" s="133">
        <v>162.583</v>
      </c>
      <c r="R56" s="133">
        <v>147.99199999999999</v>
      </c>
      <c r="S56" s="133">
        <v>82.159000000000006</v>
      </c>
      <c r="T56" s="133">
        <v>91.146000000000001</v>
      </c>
      <c r="U56" s="133">
        <v>84.896000000000001</v>
      </c>
      <c r="V56" s="133">
        <v>78.741</v>
      </c>
      <c r="W56" s="133">
        <v>77.039000000000001</v>
      </c>
      <c r="X56" s="133">
        <v>168.86699999999999</v>
      </c>
      <c r="Y56" s="133">
        <v>225.68100000000001</v>
      </c>
      <c r="Z56" s="133">
        <v>181.30099999999999</v>
      </c>
      <c r="AA56" s="133">
        <v>177.96199999999999</v>
      </c>
      <c r="AB56" s="133">
        <v>95.587000000000003</v>
      </c>
      <c r="AC56" s="133">
        <v>134.422</v>
      </c>
      <c r="AD56" s="133">
        <v>102.319</v>
      </c>
      <c r="AE56" s="133">
        <v>140.27600000000001</v>
      </c>
      <c r="AF56" s="133">
        <v>122.19499999999999</v>
      </c>
      <c r="AG56" s="133">
        <v>70.251999999999995</v>
      </c>
      <c r="AH56" s="133">
        <v>103.489</v>
      </c>
      <c r="AI56" s="173">
        <v>81.710999999999999</v>
      </c>
      <c r="AJ56" s="173">
        <v>90.567999999999998</v>
      </c>
      <c r="AK56" s="173">
        <v>89.066999999999993</v>
      </c>
      <c r="AL56" s="173">
        <v>124.854</v>
      </c>
      <c r="AM56" s="173">
        <v>124.559</v>
      </c>
      <c r="AN56" s="173"/>
      <c r="AO56" s="173"/>
      <c r="AP56" s="173"/>
      <c r="AQ56" s="173"/>
      <c r="AR56" s="173"/>
      <c r="AS56" s="173"/>
      <c r="AT56" s="173"/>
      <c r="AU56" s="173"/>
      <c r="AV56" s="173"/>
      <c r="AW56" s="173"/>
      <c r="AX56" s="173"/>
      <c r="AY56" s="173"/>
    </row>
    <row r="57" spans="1:1005" ht="15" x14ac:dyDescent="0.25">
      <c r="A57" s="192">
        <v>45047</v>
      </c>
      <c r="D57" s="133">
        <v>266.7</v>
      </c>
      <c r="E57" s="133">
        <v>509.67399999999998</v>
      </c>
      <c r="F57" s="133">
        <v>377.58800000000002</v>
      </c>
      <c r="G57" s="133">
        <v>297.58600000000001</v>
      </c>
      <c r="H57" s="133">
        <v>163.09800000000001</v>
      </c>
      <c r="I57" s="133">
        <v>160.42699999999999</v>
      </c>
      <c r="J57" s="133">
        <v>98.954999999999998</v>
      </c>
      <c r="K57" s="133">
        <v>167.08799999999999</v>
      </c>
      <c r="L57" s="133">
        <v>241.03399999999999</v>
      </c>
      <c r="M57" s="133">
        <v>610.125</v>
      </c>
      <c r="N57" s="133">
        <v>233.59899999999999</v>
      </c>
      <c r="O57" s="133">
        <v>412.66500000000002</v>
      </c>
      <c r="P57" s="133">
        <v>263.57499999999999</v>
      </c>
      <c r="Q57" s="133">
        <v>459.78899999999999</v>
      </c>
      <c r="R57" s="133">
        <v>342.44600000000003</v>
      </c>
      <c r="S57" s="133">
        <v>211.01</v>
      </c>
      <c r="T57" s="133">
        <v>173.227</v>
      </c>
      <c r="U57" s="133">
        <v>214.95599999999999</v>
      </c>
      <c r="V57" s="133">
        <v>70.820999999999998</v>
      </c>
      <c r="W57" s="133">
        <v>191.023</v>
      </c>
      <c r="X57" s="133">
        <v>223.82300000000001</v>
      </c>
      <c r="Y57" s="133">
        <v>475.04700000000003</v>
      </c>
      <c r="Z57" s="133">
        <v>243.62799999999999</v>
      </c>
      <c r="AA57" s="133">
        <v>229.24</v>
      </c>
      <c r="AB57" s="133">
        <v>388.10700000000003</v>
      </c>
      <c r="AC57" s="133">
        <v>331.12599999999998</v>
      </c>
      <c r="AD57" s="133">
        <v>200.934</v>
      </c>
      <c r="AE57" s="133">
        <v>312.10300000000001</v>
      </c>
      <c r="AF57" s="133">
        <v>116.419</v>
      </c>
      <c r="AG57" s="133">
        <v>136.53800000000001</v>
      </c>
      <c r="AH57" s="133">
        <v>237.97399999999999</v>
      </c>
      <c r="AI57" s="173">
        <v>154.381</v>
      </c>
      <c r="AJ57" s="173">
        <v>108.078</v>
      </c>
      <c r="AK57" s="173">
        <v>222.28299999999999</v>
      </c>
      <c r="AL57" s="173">
        <v>393.46600000000001</v>
      </c>
      <c r="AM57" s="173">
        <v>542.47400000000005</v>
      </c>
      <c r="AN57" s="173"/>
      <c r="AO57" s="173"/>
      <c r="AP57" s="173"/>
      <c r="AQ57" s="173"/>
      <c r="AR57" s="173"/>
      <c r="AS57" s="173"/>
      <c r="AT57" s="173"/>
      <c r="AU57" s="173"/>
      <c r="AV57" s="173"/>
      <c r="AW57" s="173"/>
      <c r="AX57" s="173"/>
      <c r="AY57" s="173"/>
    </row>
    <row r="58" spans="1:1005" ht="15" x14ac:dyDescent="0.25">
      <c r="A58" s="192">
        <v>45078</v>
      </c>
      <c r="D58" s="133">
        <v>180.42</v>
      </c>
      <c r="E58" s="133">
        <v>300.928</v>
      </c>
      <c r="F58" s="133">
        <v>249.44399999999999</v>
      </c>
      <c r="G58" s="133">
        <v>147.46700000000001</v>
      </c>
      <c r="H58" s="133">
        <v>130.07400000000001</v>
      </c>
      <c r="I58" s="133">
        <v>82.450999999999993</v>
      </c>
      <c r="J58" s="133">
        <v>72.049000000000007</v>
      </c>
      <c r="K58" s="133">
        <v>168.506</v>
      </c>
      <c r="L58" s="133">
        <v>124.735</v>
      </c>
      <c r="M58" s="133">
        <v>436.63900000000001</v>
      </c>
      <c r="N58" s="133">
        <v>134.91200000000001</v>
      </c>
      <c r="O58" s="133">
        <v>487.20600000000002</v>
      </c>
      <c r="P58" s="133">
        <v>133.398</v>
      </c>
      <c r="Q58" s="133">
        <v>370.35700000000003</v>
      </c>
      <c r="R58" s="133">
        <v>219.53800000000001</v>
      </c>
      <c r="S58" s="133">
        <v>213.43199999999999</v>
      </c>
      <c r="T58" s="133">
        <v>79.120999999999995</v>
      </c>
      <c r="U58" s="133">
        <v>106.449</v>
      </c>
      <c r="V58" s="133">
        <v>29.416</v>
      </c>
      <c r="W58" s="133">
        <v>170.78700000000001</v>
      </c>
      <c r="X58" s="133">
        <v>84.486000000000004</v>
      </c>
      <c r="Y58" s="133">
        <v>294.22500000000002</v>
      </c>
      <c r="Z58" s="133">
        <v>118.694</v>
      </c>
      <c r="AA58" s="133">
        <v>115.483</v>
      </c>
      <c r="AB58" s="133">
        <v>392.87200000000001</v>
      </c>
      <c r="AC58" s="133">
        <v>158.92500000000001</v>
      </c>
      <c r="AD58" s="133">
        <v>200.13200000000001</v>
      </c>
      <c r="AE58" s="133">
        <v>368.80200000000002</v>
      </c>
      <c r="AF58" s="133">
        <v>27.853999999999999</v>
      </c>
      <c r="AG58" s="133">
        <v>78.36</v>
      </c>
      <c r="AH58" s="133">
        <v>194.155</v>
      </c>
      <c r="AI58" s="173">
        <v>140.82900000000001</v>
      </c>
      <c r="AJ58" s="173">
        <v>66.575000000000003</v>
      </c>
      <c r="AK58" s="173">
        <v>201.34899999999999</v>
      </c>
      <c r="AL58" s="173">
        <v>494.22800000000001</v>
      </c>
      <c r="AM58" s="173">
        <v>501.16800000000001</v>
      </c>
      <c r="AN58" s="173"/>
      <c r="AO58" s="173"/>
      <c r="AP58" s="173"/>
      <c r="AQ58" s="173"/>
      <c r="AR58" s="173"/>
      <c r="AS58" s="173"/>
      <c r="AT58" s="173"/>
      <c r="AU58" s="173"/>
      <c r="AV58" s="173"/>
      <c r="AW58" s="173"/>
      <c r="AX58" s="173"/>
      <c r="AY58" s="173"/>
    </row>
    <row r="59" spans="1:1005" ht="15" x14ac:dyDescent="0.25">
      <c r="A59" s="192">
        <v>45108</v>
      </c>
      <c r="D59" s="133">
        <v>65.19</v>
      </c>
      <c r="E59" s="133">
        <v>84.575999999999993</v>
      </c>
      <c r="F59" s="133">
        <v>91.507999999999996</v>
      </c>
      <c r="G59" s="133">
        <v>52.95</v>
      </c>
      <c r="H59" s="133">
        <v>40.683999999999997</v>
      </c>
      <c r="I59" s="133">
        <v>26.663</v>
      </c>
      <c r="J59" s="133">
        <v>23.471</v>
      </c>
      <c r="K59" s="133">
        <v>63.435000000000002</v>
      </c>
      <c r="L59" s="133">
        <v>45.317999999999998</v>
      </c>
      <c r="M59" s="133">
        <v>145.63999999999999</v>
      </c>
      <c r="N59" s="133">
        <v>34.055</v>
      </c>
      <c r="O59" s="133">
        <v>281.55599999999998</v>
      </c>
      <c r="P59" s="133">
        <v>41.744999999999997</v>
      </c>
      <c r="Q59" s="133">
        <v>103.78100000000001</v>
      </c>
      <c r="R59" s="133">
        <v>77.718999999999994</v>
      </c>
      <c r="S59" s="133">
        <v>97.206999999999994</v>
      </c>
      <c r="T59" s="133">
        <v>18.349</v>
      </c>
      <c r="U59" s="133">
        <v>23.427</v>
      </c>
      <c r="V59" s="133">
        <v>11.974</v>
      </c>
      <c r="W59" s="133">
        <v>31.344999999999999</v>
      </c>
      <c r="X59" s="133">
        <v>25.486999999999998</v>
      </c>
      <c r="Y59" s="133">
        <v>90.805000000000007</v>
      </c>
      <c r="Z59" s="133">
        <v>32.131999999999998</v>
      </c>
      <c r="AA59" s="133">
        <v>36.078000000000003</v>
      </c>
      <c r="AB59" s="133">
        <v>124.402</v>
      </c>
      <c r="AC59" s="133">
        <v>70.314999999999998</v>
      </c>
      <c r="AD59" s="133">
        <v>44.597000000000001</v>
      </c>
      <c r="AE59" s="133">
        <v>132.929</v>
      </c>
      <c r="AF59" s="133">
        <v>16.46</v>
      </c>
      <c r="AG59" s="133">
        <v>22.731999999999999</v>
      </c>
      <c r="AH59" s="133">
        <v>40.268000000000001</v>
      </c>
      <c r="AI59" s="173">
        <v>38.738999999999997</v>
      </c>
      <c r="AJ59" s="173">
        <v>21.175000000000001</v>
      </c>
      <c r="AK59" s="173">
        <v>100.117</v>
      </c>
      <c r="AL59" s="173">
        <v>200.69800000000001</v>
      </c>
      <c r="AM59" s="173">
        <v>160.60499999999999</v>
      </c>
      <c r="AN59" s="173"/>
      <c r="AO59" s="173"/>
      <c r="AP59" s="173"/>
      <c r="AQ59" s="173"/>
      <c r="AR59" s="173"/>
      <c r="AS59" s="173"/>
      <c r="AT59" s="173"/>
      <c r="AU59" s="173"/>
      <c r="AV59" s="173"/>
      <c r="AW59" s="173"/>
      <c r="AX59" s="173"/>
      <c r="AY59" s="173"/>
    </row>
    <row r="60" spans="1:1005" ht="15" x14ac:dyDescent="0.25">
      <c r="A60" s="192">
        <v>45139</v>
      </c>
      <c r="D60" s="133">
        <v>43.52</v>
      </c>
      <c r="E60" s="133">
        <v>50.002000000000002</v>
      </c>
      <c r="F60" s="133">
        <v>45.061</v>
      </c>
      <c r="G60" s="133">
        <v>43.648000000000003</v>
      </c>
      <c r="H60" s="133">
        <v>30.370999999999999</v>
      </c>
      <c r="I60" s="133">
        <v>28.425000000000001</v>
      </c>
      <c r="J60" s="133">
        <v>25.116</v>
      </c>
      <c r="K60" s="133">
        <v>32.286999999999999</v>
      </c>
      <c r="L60" s="133">
        <v>40.299999999999997</v>
      </c>
      <c r="M60" s="133">
        <v>61.454999999999998</v>
      </c>
      <c r="N60" s="133">
        <v>31.084</v>
      </c>
      <c r="O60" s="133">
        <v>84.843999999999994</v>
      </c>
      <c r="P60" s="133">
        <v>31.183</v>
      </c>
      <c r="Q60" s="133">
        <v>68.501000000000005</v>
      </c>
      <c r="R60" s="133">
        <v>42.648000000000003</v>
      </c>
      <c r="S60" s="133">
        <v>56.273000000000003</v>
      </c>
      <c r="T60" s="133">
        <v>24.713000000000001</v>
      </c>
      <c r="U60" s="133">
        <v>29.904</v>
      </c>
      <c r="V60" s="133">
        <v>18.962</v>
      </c>
      <c r="W60" s="133">
        <v>24.456</v>
      </c>
      <c r="X60" s="133">
        <v>28.105</v>
      </c>
      <c r="Y60" s="133">
        <v>50.747</v>
      </c>
      <c r="Z60" s="133">
        <v>40.067999999999998</v>
      </c>
      <c r="AA60" s="133">
        <v>34.598999999999997</v>
      </c>
      <c r="AB60" s="133">
        <v>55.847999999999999</v>
      </c>
      <c r="AC60" s="133">
        <v>36.908000000000001</v>
      </c>
      <c r="AD60" s="133">
        <v>42.682000000000002</v>
      </c>
      <c r="AE60" s="133">
        <v>48.2</v>
      </c>
      <c r="AF60" s="133">
        <v>24.949000000000002</v>
      </c>
      <c r="AG60" s="133">
        <v>30.672000000000001</v>
      </c>
      <c r="AH60" s="133">
        <v>39.253999999999998</v>
      </c>
      <c r="AI60" s="173">
        <v>25.800999999999998</v>
      </c>
      <c r="AJ60" s="173">
        <v>24.064</v>
      </c>
      <c r="AK60" s="173">
        <v>51.719000000000001</v>
      </c>
      <c r="AL60" s="173">
        <v>78.566999999999993</v>
      </c>
      <c r="AM60" s="173">
        <v>84.572999999999993</v>
      </c>
      <c r="AN60" s="173"/>
      <c r="AO60" s="173"/>
      <c r="AP60" s="173"/>
      <c r="AQ60" s="173"/>
      <c r="AR60" s="173"/>
      <c r="AS60" s="173"/>
      <c r="AT60" s="173"/>
      <c r="AU60" s="173"/>
      <c r="AV60" s="173"/>
      <c r="AW60" s="173"/>
      <c r="AX60" s="173"/>
      <c r="AY60" s="173"/>
    </row>
    <row r="61" spans="1:1005" ht="15" x14ac:dyDescent="0.25">
      <c r="A61" s="192">
        <v>45170</v>
      </c>
      <c r="D61" s="133">
        <v>65.16</v>
      </c>
      <c r="E61" s="133">
        <v>72.3</v>
      </c>
      <c r="F61" s="133">
        <v>75.022000000000006</v>
      </c>
      <c r="G61" s="133">
        <v>55.658999999999999</v>
      </c>
      <c r="H61" s="133">
        <v>61.811</v>
      </c>
      <c r="I61" s="133">
        <v>43.725000000000001</v>
      </c>
      <c r="J61" s="133">
        <v>38.537999999999997</v>
      </c>
      <c r="K61" s="133">
        <v>51.482999999999997</v>
      </c>
      <c r="L61" s="133">
        <v>52.042999999999999</v>
      </c>
      <c r="M61" s="133">
        <v>71.394000000000005</v>
      </c>
      <c r="N61" s="133">
        <v>51.420999999999999</v>
      </c>
      <c r="O61" s="133">
        <v>67.906999999999996</v>
      </c>
      <c r="P61" s="133">
        <v>50.804000000000002</v>
      </c>
      <c r="Q61" s="133">
        <v>77.834000000000003</v>
      </c>
      <c r="R61" s="133">
        <v>53.018000000000001</v>
      </c>
      <c r="S61" s="133">
        <v>59.866</v>
      </c>
      <c r="T61" s="133">
        <v>43.957000000000001</v>
      </c>
      <c r="U61" s="133">
        <v>43.709000000000003</v>
      </c>
      <c r="V61" s="133">
        <v>39.124000000000002</v>
      </c>
      <c r="W61" s="133">
        <v>55.805999999999997</v>
      </c>
      <c r="X61" s="133">
        <v>59.564999999999998</v>
      </c>
      <c r="Y61" s="133">
        <v>58.625</v>
      </c>
      <c r="Z61" s="133">
        <v>55.795999999999999</v>
      </c>
      <c r="AA61" s="133">
        <v>65.197999999999993</v>
      </c>
      <c r="AB61" s="133">
        <v>59.353999999999999</v>
      </c>
      <c r="AC61" s="133">
        <v>49.279000000000003</v>
      </c>
      <c r="AD61" s="133">
        <v>48.143000000000001</v>
      </c>
      <c r="AE61" s="133">
        <v>56.345999999999997</v>
      </c>
      <c r="AF61" s="133">
        <v>40.588999999999999</v>
      </c>
      <c r="AG61" s="133">
        <v>61.837000000000003</v>
      </c>
      <c r="AH61" s="133">
        <v>53.918999999999997</v>
      </c>
      <c r="AI61" s="173">
        <v>40.673999999999999</v>
      </c>
      <c r="AJ61" s="173">
        <v>39.325000000000003</v>
      </c>
      <c r="AK61" s="173">
        <v>74.784000000000006</v>
      </c>
      <c r="AL61" s="173">
        <v>63.069000000000003</v>
      </c>
      <c r="AM61" s="173">
        <v>77.56</v>
      </c>
      <c r="AN61" s="173"/>
      <c r="AO61" s="173"/>
      <c r="AP61" s="173"/>
      <c r="AQ61" s="173"/>
      <c r="AR61" s="173"/>
      <c r="AS61" s="173"/>
      <c r="AT61" s="173"/>
      <c r="AU61" s="173"/>
      <c r="AV61" s="173"/>
      <c r="AW61" s="173"/>
      <c r="AX61" s="173"/>
      <c r="AY61" s="173"/>
    </row>
    <row r="62" spans="1:1005" ht="15" x14ac:dyDescent="0.25">
      <c r="A62" s="192">
        <v>45200</v>
      </c>
      <c r="D62" s="133">
        <v>76.3</v>
      </c>
      <c r="E62" s="133">
        <v>128.084</v>
      </c>
      <c r="F62" s="133">
        <v>115.5</v>
      </c>
      <c r="G62" s="133">
        <v>63.265999999999998</v>
      </c>
      <c r="H62" s="133">
        <v>64.921999999999997</v>
      </c>
      <c r="I62" s="133">
        <v>57.454999999999998</v>
      </c>
      <c r="J62" s="133">
        <v>57.982999999999997</v>
      </c>
      <c r="K62" s="133">
        <v>57.802999999999997</v>
      </c>
      <c r="L62" s="133">
        <v>59.923000000000002</v>
      </c>
      <c r="M62" s="133">
        <v>89.138999999999996</v>
      </c>
      <c r="N62" s="133">
        <v>64.959000000000003</v>
      </c>
      <c r="O62" s="133">
        <v>86.203000000000003</v>
      </c>
      <c r="P62" s="133">
        <v>71.143000000000001</v>
      </c>
      <c r="Q62" s="133">
        <v>107.36799999999999</v>
      </c>
      <c r="R62" s="133">
        <v>66.394000000000005</v>
      </c>
      <c r="S62" s="133">
        <v>62.731000000000002</v>
      </c>
      <c r="T62" s="133">
        <v>56.694000000000003</v>
      </c>
      <c r="U62" s="133">
        <v>55.24</v>
      </c>
      <c r="V62" s="133">
        <v>57.316000000000003</v>
      </c>
      <c r="W62" s="133">
        <v>59.012</v>
      </c>
      <c r="X62" s="133">
        <v>76.05</v>
      </c>
      <c r="Y62" s="133">
        <v>86.168999999999997</v>
      </c>
      <c r="Z62" s="133">
        <v>116.69199999999999</v>
      </c>
      <c r="AA62" s="133">
        <v>88.355000000000004</v>
      </c>
      <c r="AB62" s="133">
        <v>69.058999999999997</v>
      </c>
      <c r="AC62" s="133">
        <v>62.405000000000001</v>
      </c>
      <c r="AD62" s="133">
        <v>61.360999999999997</v>
      </c>
      <c r="AE62" s="133">
        <v>70.128</v>
      </c>
      <c r="AF62" s="133">
        <v>52.774000000000001</v>
      </c>
      <c r="AG62" s="133">
        <v>84.313999999999993</v>
      </c>
      <c r="AH62" s="133">
        <v>77.427000000000007</v>
      </c>
      <c r="AI62" s="173">
        <v>53.374000000000002</v>
      </c>
      <c r="AJ62" s="173">
        <v>68.691999999999993</v>
      </c>
      <c r="AK62" s="173">
        <v>75.033000000000001</v>
      </c>
      <c r="AL62" s="173">
        <v>71.858000000000004</v>
      </c>
      <c r="AM62" s="173">
        <v>99.831999999999994</v>
      </c>
      <c r="AN62" s="173"/>
      <c r="AO62" s="173"/>
      <c r="AP62" s="173"/>
      <c r="AQ62" s="173"/>
      <c r="AR62" s="173"/>
      <c r="AS62" s="173"/>
      <c r="AT62" s="173"/>
      <c r="AU62" s="173"/>
      <c r="AV62" s="173"/>
      <c r="AW62" s="173"/>
      <c r="AX62" s="173"/>
      <c r="AY62" s="173"/>
    </row>
    <row r="63" spans="1:1005" ht="15" x14ac:dyDescent="0.25">
      <c r="A63" s="192">
        <v>45231</v>
      </c>
      <c r="D63" s="163">
        <v>53.16</v>
      </c>
      <c r="E63" s="133">
        <v>80.542000000000002</v>
      </c>
      <c r="F63" s="133">
        <v>83.091999999999999</v>
      </c>
      <c r="G63" s="133">
        <v>59.765000000000001</v>
      </c>
      <c r="H63" s="133">
        <v>49.08</v>
      </c>
      <c r="I63" s="133">
        <v>46.142000000000003</v>
      </c>
      <c r="J63" s="133">
        <v>48.701999999999998</v>
      </c>
      <c r="K63" s="133">
        <v>49.725999999999999</v>
      </c>
      <c r="L63" s="133">
        <v>55.892000000000003</v>
      </c>
      <c r="M63" s="133">
        <v>68.528000000000006</v>
      </c>
      <c r="N63" s="133">
        <v>53.052</v>
      </c>
      <c r="O63" s="133">
        <v>63.423000000000002</v>
      </c>
      <c r="P63" s="133">
        <v>59.448</v>
      </c>
      <c r="Q63" s="133">
        <v>72.305999999999997</v>
      </c>
      <c r="R63" s="133">
        <v>59.706000000000003</v>
      </c>
      <c r="S63" s="133">
        <v>49.058999999999997</v>
      </c>
      <c r="T63" s="133">
        <v>45.768999999999998</v>
      </c>
      <c r="U63" s="133">
        <v>46.091000000000001</v>
      </c>
      <c r="V63" s="133">
        <v>44.415999999999997</v>
      </c>
      <c r="W63" s="133">
        <v>45.112000000000002</v>
      </c>
      <c r="X63" s="133">
        <v>64.117999999999995</v>
      </c>
      <c r="Y63" s="133">
        <v>66.400000000000006</v>
      </c>
      <c r="Z63" s="133">
        <v>74.921999999999997</v>
      </c>
      <c r="AA63" s="133">
        <v>61.701999999999998</v>
      </c>
      <c r="AB63" s="133">
        <v>56.09</v>
      </c>
      <c r="AC63" s="133">
        <v>52.686999999999998</v>
      </c>
      <c r="AD63" s="133">
        <v>54.804000000000002</v>
      </c>
      <c r="AE63" s="133">
        <v>56.942</v>
      </c>
      <c r="AF63" s="133">
        <v>41.929000000000002</v>
      </c>
      <c r="AG63" s="133">
        <v>54.997</v>
      </c>
      <c r="AH63" s="133">
        <v>52.767000000000003</v>
      </c>
      <c r="AI63" s="173">
        <v>48.383000000000003</v>
      </c>
      <c r="AJ63" s="173">
        <v>53.491</v>
      </c>
      <c r="AK63" s="173">
        <v>60.496000000000002</v>
      </c>
      <c r="AL63" s="173">
        <v>63.213999999999999</v>
      </c>
      <c r="AM63" s="173">
        <v>76.254999999999995</v>
      </c>
      <c r="AN63" s="173"/>
      <c r="AO63" s="173"/>
      <c r="AP63" s="173"/>
      <c r="AQ63" s="173"/>
      <c r="AR63" s="173"/>
      <c r="AS63" s="173"/>
      <c r="AT63" s="173"/>
      <c r="AU63" s="173"/>
      <c r="AV63" s="173"/>
      <c r="AW63" s="173"/>
      <c r="AX63" s="173"/>
      <c r="AY63" s="173"/>
    </row>
    <row r="64" spans="1:1005" ht="15" x14ac:dyDescent="0.25">
      <c r="A64" s="192"/>
      <c r="D64" s="163"/>
      <c r="AI64" s="173"/>
      <c r="AJ64" s="173"/>
      <c r="AK64" s="173"/>
      <c r="AL64" s="173"/>
      <c r="AM64" s="173"/>
      <c r="AN64" s="173"/>
      <c r="AO64" s="173"/>
      <c r="AP64" s="173"/>
      <c r="AQ64" s="173"/>
      <c r="AR64" s="173"/>
      <c r="AS64" s="173"/>
      <c r="AT64" s="173"/>
      <c r="AU64" s="173"/>
      <c r="AV64" s="173"/>
      <c r="AW64" s="173"/>
      <c r="AX64" s="173"/>
      <c r="AY64" s="173"/>
      <c r="ALQ64" s="133" t="e">
        <v>#N/A</v>
      </c>
    </row>
    <row r="65" spans="1:1005" ht="15" x14ac:dyDescent="0.25">
      <c r="A65" s="192"/>
      <c r="D65" s="163"/>
      <c r="AI65" s="173"/>
      <c r="AJ65" s="173"/>
      <c r="AK65" s="173"/>
      <c r="AL65" s="173"/>
      <c r="AM65" s="173"/>
      <c r="AN65" s="173"/>
      <c r="AO65" s="173"/>
      <c r="AP65" s="173"/>
      <c r="AQ65" s="173"/>
      <c r="AR65" s="173"/>
      <c r="AS65" s="173"/>
      <c r="AT65" s="173"/>
      <c r="AU65" s="173"/>
      <c r="AV65" s="173"/>
      <c r="AW65" s="173"/>
      <c r="AX65" s="173"/>
      <c r="AY65" s="173"/>
      <c r="ALQ65" s="133" t="e">
        <v>#N/A</v>
      </c>
    </row>
    <row r="66" spans="1:1005" ht="15" x14ac:dyDescent="0.25">
      <c r="A66" s="192"/>
      <c r="D66" s="163"/>
      <c r="AI66" s="173"/>
      <c r="AJ66" s="173"/>
      <c r="AK66" s="173"/>
      <c r="AL66" s="173"/>
      <c r="AM66" s="173"/>
      <c r="AN66" s="173"/>
      <c r="AO66" s="173"/>
      <c r="AP66" s="173"/>
      <c r="AQ66" s="173"/>
      <c r="AR66" s="173"/>
      <c r="AS66" s="173"/>
      <c r="AT66" s="173"/>
      <c r="AU66" s="173"/>
      <c r="AV66" s="173"/>
      <c r="AW66" s="173"/>
      <c r="AX66" s="173"/>
      <c r="AY66" s="173"/>
      <c r="ALQ66" s="133" t="e">
        <v>#N/A</v>
      </c>
    </row>
    <row r="67" spans="1:1005" ht="15" x14ac:dyDescent="0.25">
      <c r="A67" s="192"/>
      <c r="D67" s="163"/>
      <c r="AI67" s="173"/>
      <c r="AJ67" s="173"/>
      <c r="AK67" s="173"/>
      <c r="AL67" s="173"/>
      <c r="AM67" s="173"/>
      <c r="AN67" s="173"/>
      <c r="AO67" s="173"/>
      <c r="AP67" s="173"/>
      <c r="AQ67" s="173"/>
      <c r="AR67" s="173"/>
      <c r="AS67" s="173"/>
      <c r="AT67" s="173"/>
      <c r="AU67" s="173"/>
      <c r="AV67" s="173"/>
      <c r="AW67" s="173"/>
      <c r="AX67" s="173"/>
      <c r="AY67" s="173"/>
      <c r="ALQ67" s="133" t="e">
        <v>#N/A</v>
      </c>
    </row>
    <row r="68" spans="1:1005" ht="15" x14ac:dyDescent="0.25">
      <c r="A68" s="192"/>
      <c r="D68" s="163"/>
      <c r="AI68" s="173"/>
      <c r="AJ68" s="173"/>
      <c r="AK68" s="173"/>
      <c r="AL68" s="173"/>
      <c r="AM68" s="173"/>
      <c r="AN68" s="173"/>
      <c r="AO68" s="173"/>
      <c r="AP68" s="173"/>
      <c r="AQ68" s="173"/>
      <c r="AR68" s="173"/>
      <c r="AS68" s="173"/>
      <c r="AT68" s="173"/>
      <c r="AU68" s="173"/>
      <c r="AV68" s="173"/>
      <c r="AW68" s="173"/>
      <c r="AX68" s="173"/>
      <c r="AY68" s="173"/>
      <c r="ALQ68" s="133" t="e">
        <v>#N/A</v>
      </c>
    </row>
    <row r="69" spans="1:1005" ht="15" x14ac:dyDescent="0.25">
      <c r="A69" s="192"/>
      <c r="D69" s="163"/>
      <c r="AI69" s="173"/>
      <c r="AJ69" s="173"/>
      <c r="AK69" s="173"/>
      <c r="AL69" s="173"/>
      <c r="AM69" s="173"/>
      <c r="AN69" s="173"/>
      <c r="AO69" s="173"/>
      <c r="AP69" s="173"/>
      <c r="AQ69" s="173"/>
      <c r="AR69" s="173"/>
      <c r="AS69" s="173"/>
      <c r="AT69" s="173"/>
      <c r="AU69" s="173"/>
      <c r="AV69" s="173"/>
      <c r="AW69" s="173"/>
      <c r="AX69" s="173"/>
      <c r="AY69" s="173"/>
      <c r="ALQ69" s="133" t="e">
        <v>#N/A</v>
      </c>
    </row>
    <row r="70" spans="1:1005" ht="15" x14ac:dyDescent="0.25">
      <c r="A70" s="192"/>
      <c r="D70" s="163"/>
      <c r="AI70" s="173"/>
      <c r="AJ70" s="173"/>
      <c r="AK70" s="173"/>
      <c r="AL70" s="173"/>
      <c r="AM70" s="173"/>
      <c r="AN70" s="173"/>
      <c r="AO70" s="173"/>
      <c r="AP70" s="173"/>
      <c r="AQ70" s="173"/>
      <c r="AR70" s="173"/>
      <c r="AS70" s="173"/>
      <c r="AT70" s="173"/>
      <c r="AU70" s="173"/>
      <c r="AV70" s="173"/>
      <c r="AW70" s="173"/>
      <c r="AX70" s="173"/>
      <c r="AY70" s="173"/>
      <c r="ALQ70" s="133" t="e">
        <v>#N/A</v>
      </c>
    </row>
    <row r="71" spans="1:1005" ht="15" x14ac:dyDescent="0.25">
      <c r="A71" s="192"/>
      <c r="D71" s="163"/>
      <c r="AI71" s="173"/>
      <c r="AJ71" s="173"/>
      <c r="AK71" s="173"/>
      <c r="AL71" s="173"/>
      <c r="AM71" s="173"/>
      <c r="AN71" s="173"/>
      <c r="AO71" s="173"/>
      <c r="AP71" s="173"/>
      <c r="AQ71" s="173"/>
      <c r="AR71" s="173"/>
      <c r="AS71" s="173"/>
      <c r="AT71" s="173"/>
      <c r="AU71" s="173"/>
      <c r="AV71" s="173"/>
      <c r="AW71" s="173"/>
      <c r="AX71" s="173"/>
      <c r="AY71" s="173"/>
      <c r="ALQ71" s="133" t="e">
        <v>#N/A</v>
      </c>
    </row>
    <row r="72" spans="1:1005" ht="15" x14ac:dyDescent="0.25">
      <c r="A72" s="192"/>
      <c r="D72" s="163"/>
      <c r="AI72" s="173"/>
      <c r="AJ72" s="173"/>
      <c r="AK72" s="173"/>
      <c r="AL72" s="173"/>
      <c r="AM72" s="173"/>
      <c r="AN72" s="173"/>
      <c r="AO72" s="173"/>
      <c r="AP72" s="173"/>
      <c r="AQ72" s="173"/>
      <c r="AR72" s="173"/>
      <c r="AS72" s="173"/>
      <c r="AT72" s="173"/>
      <c r="AU72" s="173"/>
      <c r="AV72" s="173"/>
      <c r="AW72" s="173"/>
      <c r="AX72" s="173"/>
      <c r="AY72" s="173"/>
      <c r="ALQ72" s="133" t="e">
        <v>#N/A</v>
      </c>
    </row>
    <row r="73" spans="1:1005" ht="15" x14ac:dyDescent="0.25">
      <c r="A73" s="192"/>
      <c r="AI73" s="169"/>
      <c r="AJ73" s="169"/>
      <c r="AK73" s="169"/>
      <c r="AL73" s="169"/>
      <c r="AM73" s="169"/>
      <c r="AN73" s="169"/>
      <c r="AO73" s="169"/>
      <c r="AP73" s="169"/>
      <c r="AQ73" s="169"/>
      <c r="AR73" s="169"/>
      <c r="AS73" s="169"/>
      <c r="AT73" s="169"/>
      <c r="AU73" s="169"/>
      <c r="AV73" s="169"/>
      <c r="AW73" s="169"/>
      <c r="AX73" s="169"/>
      <c r="AY73" s="169"/>
    </row>
    <row r="74" spans="1:1005" ht="15" x14ac:dyDescent="0.25">
      <c r="A74" s="192"/>
      <c r="AI74" s="169"/>
      <c r="AJ74" s="169"/>
      <c r="AK74" s="169"/>
      <c r="AL74" s="169"/>
      <c r="AM74" s="169"/>
      <c r="AN74" s="169"/>
      <c r="AO74" s="169"/>
      <c r="AP74" s="169"/>
      <c r="AQ74" s="169"/>
      <c r="AR74" s="169"/>
      <c r="AS74" s="169"/>
      <c r="AT74" s="169"/>
      <c r="AU74" s="169"/>
      <c r="AV74" s="169"/>
      <c r="AW74" s="169"/>
      <c r="AX74" s="169"/>
      <c r="AY74" s="169"/>
    </row>
    <row r="75" spans="1:1005" ht="15" x14ac:dyDescent="0.25">
      <c r="A75" s="192"/>
      <c r="AI75" s="169"/>
      <c r="AJ75" s="169"/>
      <c r="AK75" s="169"/>
      <c r="AL75" s="169"/>
      <c r="AM75" s="169"/>
      <c r="AN75" s="169"/>
      <c r="AO75" s="169"/>
      <c r="AP75" s="169"/>
      <c r="AQ75" s="169"/>
      <c r="AR75" s="169"/>
      <c r="AS75" s="169"/>
      <c r="AT75" s="169"/>
      <c r="AU75" s="169"/>
      <c r="AV75" s="169"/>
      <c r="AW75" s="169"/>
      <c r="AX75" s="169"/>
      <c r="AY75" s="169"/>
    </row>
    <row r="76" spans="1:1005" ht="15" x14ac:dyDescent="0.25">
      <c r="A76" s="192"/>
      <c r="AI76" s="169"/>
      <c r="AJ76" s="169"/>
      <c r="AK76" s="169"/>
      <c r="AL76" s="169"/>
      <c r="AM76" s="169"/>
      <c r="AN76" s="169"/>
      <c r="AO76" s="169"/>
      <c r="AP76" s="169"/>
      <c r="AQ76" s="169"/>
      <c r="AR76" s="169"/>
      <c r="AS76" s="169"/>
      <c r="AT76" s="169"/>
      <c r="AU76" s="169"/>
      <c r="AV76" s="169"/>
      <c r="AW76" s="169"/>
      <c r="AX76" s="169"/>
      <c r="AY76" s="169"/>
    </row>
    <row r="77" spans="1:1005" ht="15" x14ac:dyDescent="0.25">
      <c r="A77" s="192"/>
      <c r="AI77" s="169"/>
      <c r="AJ77" s="169"/>
      <c r="AK77" s="169"/>
      <c r="AL77" s="169"/>
      <c r="AM77" s="169"/>
      <c r="AN77" s="169"/>
      <c r="AO77" s="169"/>
      <c r="AP77" s="169"/>
      <c r="AQ77" s="169"/>
      <c r="AR77" s="169"/>
      <c r="AS77" s="169"/>
      <c r="AT77" s="169"/>
      <c r="AU77" s="169"/>
      <c r="AV77" s="169"/>
      <c r="AW77" s="169"/>
      <c r="AX77" s="169"/>
      <c r="AY77" s="169"/>
    </row>
    <row r="78" spans="1:1005" ht="15" x14ac:dyDescent="0.25">
      <c r="A78" s="192"/>
      <c r="AI78" s="169"/>
      <c r="AJ78" s="169"/>
      <c r="AK78" s="169"/>
      <c r="AL78" s="169"/>
      <c r="AM78" s="169"/>
      <c r="AN78" s="169"/>
      <c r="AO78" s="169"/>
      <c r="AP78" s="169"/>
      <c r="AQ78" s="169"/>
      <c r="AR78" s="169"/>
      <c r="AS78" s="169"/>
      <c r="AT78" s="169"/>
      <c r="AU78" s="169"/>
      <c r="AV78" s="169"/>
      <c r="AW78" s="169"/>
      <c r="AX78" s="169"/>
      <c r="AY78" s="169"/>
    </row>
    <row r="79" spans="1:1005" ht="15" x14ac:dyDescent="0.25">
      <c r="A79" s="192"/>
      <c r="AI79" s="169"/>
      <c r="AJ79" s="169"/>
      <c r="AK79" s="169"/>
      <c r="AL79" s="169"/>
      <c r="AM79" s="169"/>
      <c r="AN79" s="169"/>
      <c r="AO79" s="169"/>
      <c r="AP79" s="169"/>
      <c r="AQ79" s="169"/>
      <c r="AR79" s="169"/>
      <c r="AS79" s="169"/>
      <c r="AT79" s="169"/>
      <c r="AU79" s="169"/>
      <c r="AV79" s="169"/>
      <c r="AW79" s="169"/>
      <c r="AX79" s="169"/>
      <c r="AY79" s="169"/>
    </row>
    <row r="80" spans="1:1005" ht="15" x14ac:dyDescent="0.25">
      <c r="A80" s="192"/>
      <c r="AI80" s="169"/>
      <c r="AJ80" s="169"/>
      <c r="AK80" s="169"/>
      <c r="AL80" s="169"/>
      <c r="AM80" s="169"/>
      <c r="AN80" s="169"/>
      <c r="AO80" s="169"/>
      <c r="AP80" s="169"/>
      <c r="AQ80" s="169"/>
      <c r="AR80" s="169"/>
      <c r="AS80" s="169"/>
      <c r="AT80" s="169"/>
      <c r="AU80" s="169"/>
      <c r="AV80" s="169"/>
      <c r="AW80" s="169"/>
      <c r="AX80" s="169"/>
      <c r="AY80" s="169"/>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8" tint="0.39997558519241921"/>
  </sheetPr>
  <dimension ref="A1:ALQ72"/>
  <sheetViews>
    <sheetView workbookViewId="0">
      <selection activeCell="B4" sqref="B4"/>
    </sheetView>
  </sheetViews>
  <sheetFormatPr defaultColWidth="18.7109375" defaultRowHeight="12.75" customHeight="1" x14ac:dyDescent="0.25"/>
  <cols>
    <col min="1" max="1" width="9.140625" style="216" customWidth="1"/>
    <col min="2" max="2" width="9.140625" customWidth="1"/>
    <col min="3" max="3" width="9.7109375" bestFit="1" customWidth="1"/>
    <col min="4" max="54" width="9.140625" customWidth="1"/>
  </cols>
  <sheetData>
    <row r="1" spans="1:54" s="216" customFormat="1" ht="15" x14ac:dyDescent="0.25">
      <c r="A1" s="201"/>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s="216" customFormat="1" ht="15" x14ac:dyDescent="0.25">
      <c r="A2" s="201"/>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16">
        <v>2022</v>
      </c>
      <c r="AU2" s="216">
        <v>2023</v>
      </c>
      <c r="AV2" s="216">
        <v>2024</v>
      </c>
      <c r="AW2" s="216">
        <v>2025</v>
      </c>
      <c r="AX2" s="216">
        <v>2026</v>
      </c>
      <c r="AY2" s="216">
        <v>2027</v>
      </c>
      <c r="AZ2" s="216">
        <v>2028</v>
      </c>
      <c r="BA2" s="216">
        <v>2029</v>
      </c>
      <c r="BB2" s="216">
        <v>2030</v>
      </c>
    </row>
    <row r="3" spans="1:54" s="216" customFormat="1" ht="15" x14ac:dyDescent="0.25">
      <c r="A3" s="201"/>
      <c r="B3" s="201" t="s">
        <v>71</v>
      </c>
      <c r="C3" s="201" t="s">
        <v>72</v>
      </c>
      <c r="D3" s="201" t="s">
        <v>73</v>
      </c>
      <c r="E3" s="201" t="s">
        <v>74</v>
      </c>
      <c r="F3" s="201" t="s">
        <v>75</v>
      </c>
      <c r="G3" s="201" t="s">
        <v>76</v>
      </c>
      <c r="H3" s="201" t="s">
        <v>77</v>
      </c>
      <c r="I3" s="201" t="s">
        <v>78</v>
      </c>
      <c r="J3" s="201" t="s">
        <v>79</v>
      </c>
      <c r="K3" s="201" t="s">
        <v>80</v>
      </c>
      <c r="L3" s="201" t="s">
        <v>81</v>
      </c>
      <c r="M3" s="201" t="s">
        <v>82</v>
      </c>
      <c r="N3" s="201" t="s">
        <v>83</v>
      </c>
      <c r="O3" s="201" t="s">
        <v>84</v>
      </c>
      <c r="P3" s="201" t="s">
        <v>85</v>
      </c>
      <c r="Q3" s="201" t="s">
        <v>86</v>
      </c>
      <c r="R3" s="201" t="s">
        <v>87</v>
      </c>
      <c r="S3" s="201" t="s">
        <v>88</v>
      </c>
      <c r="T3" s="201" t="s">
        <v>89</v>
      </c>
      <c r="U3" s="201" t="s">
        <v>90</v>
      </c>
      <c r="V3" s="201" t="s">
        <v>91</v>
      </c>
      <c r="W3" s="201" t="s">
        <v>92</v>
      </c>
      <c r="X3" s="201" t="s">
        <v>93</v>
      </c>
      <c r="Y3" s="201" t="s">
        <v>94</v>
      </c>
      <c r="Z3" s="201" t="s">
        <v>95</v>
      </c>
      <c r="AA3" s="201" t="s">
        <v>96</v>
      </c>
      <c r="AB3" s="201" t="s">
        <v>97</v>
      </c>
      <c r="AC3" s="201" t="s">
        <v>98</v>
      </c>
      <c r="AD3" s="201" t="s">
        <v>99</v>
      </c>
      <c r="AE3" s="201" t="s">
        <v>100</v>
      </c>
      <c r="AF3" s="201" t="s">
        <v>101</v>
      </c>
      <c r="AG3" s="201" t="s">
        <v>102</v>
      </c>
      <c r="AH3" s="201" t="s">
        <v>103</v>
      </c>
      <c r="AI3" s="246" t="s">
        <v>163</v>
      </c>
      <c r="AJ3" s="246" t="s">
        <v>168</v>
      </c>
      <c r="AK3" s="246" t="s">
        <v>169</v>
      </c>
      <c r="AL3" s="246" t="s">
        <v>170</v>
      </c>
      <c r="AM3" s="246" t="s">
        <v>171</v>
      </c>
      <c r="AN3" s="246" t="s">
        <v>172</v>
      </c>
      <c r="AO3" s="246" t="s">
        <v>173</v>
      </c>
      <c r="AP3" s="246" t="s">
        <v>174</v>
      </c>
      <c r="AQ3" s="246" t="s">
        <v>175</v>
      </c>
      <c r="AR3" s="246" t="s">
        <v>176</v>
      </c>
      <c r="AS3" s="246" t="s">
        <v>177</v>
      </c>
      <c r="AT3" s="216" t="s">
        <v>178</v>
      </c>
      <c r="AU3" s="216" t="s">
        <v>179</v>
      </c>
      <c r="AV3" s="216" t="s">
        <v>180</v>
      </c>
      <c r="AW3" s="216" t="s">
        <v>181</v>
      </c>
      <c r="AX3" s="216" t="s">
        <v>182</v>
      </c>
      <c r="AY3" s="216" t="s">
        <v>183</v>
      </c>
      <c r="AZ3" s="216" t="s">
        <v>184</v>
      </c>
      <c r="BA3" s="216" t="s">
        <v>185</v>
      </c>
      <c r="BB3" s="216" t="s">
        <v>186</v>
      </c>
    </row>
    <row r="4" spans="1:54" ht="15" x14ac:dyDescent="0.25">
      <c r="A4" s="234">
        <f>YampaRiverInflow.TotalOutflow!A4</f>
        <v>43435</v>
      </c>
      <c r="B4" s="113"/>
      <c r="C4" s="86"/>
      <c r="D4" s="86">
        <v>36.677</v>
      </c>
      <c r="E4" s="159">
        <f ca="1">INDEX(INDIRECT("AboveMeadLocal_"&amp;E$2+YEAR($A4)-YEAR($A$4)),MONTH($A4))</f>
        <v>27.004181999999997</v>
      </c>
      <c r="F4" s="159">
        <f t="shared" ref="F4:AI12" ca="1" si="0">INDEX(INDIRECT("AboveMeadLocal_"&amp;F$2+YEAR($A4)-YEAR($A$4)),MONTH($A4))</f>
        <v>-14.223750000000003</v>
      </c>
      <c r="G4" s="159">
        <f t="shared" ca="1" si="0"/>
        <v>16.268739999999998</v>
      </c>
      <c r="H4" s="159">
        <f t="shared" ca="1" si="0"/>
        <v>6.4705519999999996</v>
      </c>
      <c r="I4" s="159">
        <f t="shared" ca="1" si="0"/>
        <v>17.637533999999999</v>
      </c>
      <c r="J4" s="159">
        <f t="shared" ca="1" si="0"/>
        <v>-3.9600340000000016</v>
      </c>
      <c r="K4" s="159">
        <f t="shared" ca="1" si="0"/>
        <v>24.396989999999999</v>
      </c>
      <c r="L4" s="159">
        <f t="shared" ca="1" si="0"/>
        <v>10.800360000000001</v>
      </c>
      <c r="M4" s="159">
        <f t="shared" ca="1" si="0"/>
        <v>21.260485999999997</v>
      </c>
      <c r="N4" s="159">
        <f t="shared" ca="1" si="0"/>
        <v>13.424811999999998</v>
      </c>
      <c r="O4" s="159">
        <f t="shared" ca="1" si="0"/>
        <v>8.4644880000000011</v>
      </c>
      <c r="P4" s="159">
        <f t="shared" ca="1" si="0"/>
        <v>2.3967059999999982</v>
      </c>
      <c r="Q4" s="159">
        <f t="shared" ca="1" si="0"/>
        <v>-6.7709719999999995</v>
      </c>
      <c r="R4" s="159">
        <f t="shared" ca="1" si="0"/>
        <v>0.60159199999999691</v>
      </c>
      <c r="S4" s="159">
        <f t="shared" ca="1" si="0"/>
        <v>44.223798000000002</v>
      </c>
      <c r="T4" s="159">
        <f t="shared" ca="1" si="0"/>
        <v>1.110544</v>
      </c>
      <c r="U4" s="159">
        <f t="shared" ca="1" si="0"/>
        <v>15.07438</v>
      </c>
      <c r="V4" s="159">
        <f t="shared" ca="1" si="0"/>
        <v>12.69421</v>
      </c>
      <c r="W4" s="159">
        <f t="shared" ca="1" si="0"/>
        <v>35.305790000000002</v>
      </c>
      <c r="X4" s="159">
        <f t="shared" ca="1" si="0"/>
        <v>29.355370000000001</v>
      </c>
      <c r="Y4" s="159">
        <f t="shared" ca="1" si="0"/>
        <v>13.4876</v>
      </c>
      <c r="Z4" s="159">
        <f t="shared" ca="1" si="0"/>
        <v>18.723970000000001</v>
      </c>
      <c r="AA4" s="159">
        <f t="shared" ca="1" si="0"/>
        <v>15.471069999999999</v>
      </c>
      <c r="AB4" s="159">
        <f t="shared" ca="1" si="0"/>
        <v>19.100490000000001</v>
      </c>
      <c r="AC4" s="159">
        <f t="shared" ca="1" si="0"/>
        <v>3.9664899999999998</v>
      </c>
      <c r="AD4" s="159">
        <f t="shared" ca="1" si="0"/>
        <v>23.801650000000002</v>
      </c>
      <c r="AE4" s="159">
        <f t="shared" ca="1" si="0"/>
        <v>57.520660000000007</v>
      </c>
      <c r="AF4" s="159">
        <f t="shared" ca="1" si="0"/>
        <v>23.99954</v>
      </c>
      <c r="AG4" s="159">
        <f t="shared" ca="1" si="0"/>
        <v>19.4375</v>
      </c>
      <c r="AH4" s="159">
        <f t="shared" ca="1" si="0"/>
        <v>33.916870000000003</v>
      </c>
      <c r="AI4" s="159">
        <f t="shared" ca="1" si="0"/>
        <v>31.734860000000001</v>
      </c>
      <c r="AJ4" s="159">
        <f t="shared" ref="AJ4:AM19" ca="1" si="1">INDEX(INDIRECT("AboveMeadLocal_"&amp;AJ$2+YEAR($A4)-YEAR($A$4)),MONTH($A4))</f>
        <v>22.7103</v>
      </c>
      <c r="AK4" s="159">
        <f t="shared" ca="1" si="1"/>
        <v>25.368259999999999</v>
      </c>
      <c r="AL4" s="159">
        <f t="shared" ca="1" si="1"/>
        <v>31.6557</v>
      </c>
      <c r="AM4" s="159">
        <f t="shared" ca="1" si="1"/>
        <v>22.412740000000003</v>
      </c>
      <c r="AN4" s="169"/>
      <c r="AO4" s="169"/>
      <c r="AP4" s="169"/>
      <c r="AQ4" s="169"/>
      <c r="AR4" s="169"/>
      <c r="AS4" s="169"/>
      <c r="AT4" s="169"/>
      <c r="AU4" s="169"/>
      <c r="AV4" s="169"/>
      <c r="AW4" s="169"/>
      <c r="AX4" s="169"/>
      <c r="AY4" s="169"/>
    </row>
    <row r="5" spans="1:54" ht="15" x14ac:dyDescent="0.25">
      <c r="A5" s="234">
        <f>YampaRiverInflow.TotalOutflow!A5</f>
        <v>43466</v>
      </c>
      <c r="B5" s="113"/>
      <c r="C5" s="113"/>
      <c r="D5" s="113">
        <v>34.639000000000003</v>
      </c>
      <c r="E5" s="159">
        <v>14.408378000000001</v>
      </c>
      <c r="F5" s="159">
        <v>-20.071922000000001</v>
      </c>
      <c r="G5" s="159">
        <v>13.077360000000001</v>
      </c>
      <c r="H5" s="159">
        <v>19.310572000000001</v>
      </c>
      <c r="I5" s="159">
        <v>30.633921999999998</v>
      </c>
      <c r="J5" s="159">
        <v>-8.3519860000000001</v>
      </c>
      <c r="K5" s="159">
        <v>20.166415999999998</v>
      </c>
      <c r="L5" s="159">
        <v>-5.3256900000000025</v>
      </c>
      <c r="M5" s="159">
        <v>2.6823760000000001</v>
      </c>
      <c r="N5" s="159">
        <v>29.809785999999992</v>
      </c>
      <c r="O5" s="159">
        <v>0.14888199999999779</v>
      </c>
      <c r="P5" s="159">
        <v>188.36769600000002</v>
      </c>
      <c r="Q5" s="159">
        <v>-19.261465999999999</v>
      </c>
      <c r="R5" s="159">
        <v>-11.55139</v>
      </c>
      <c r="S5" s="159">
        <v>25.526097999999998</v>
      </c>
      <c r="T5" s="159">
        <v>1.3745679999999993</v>
      </c>
      <c r="U5" s="159">
        <v>21.421490000000002</v>
      </c>
      <c r="V5" s="159">
        <v>24.198349999999998</v>
      </c>
      <c r="W5" s="159">
        <v>42.049589999999995</v>
      </c>
      <c r="X5" s="159">
        <v>21.61983</v>
      </c>
      <c r="Y5" s="159">
        <v>18.446279999999998</v>
      </c>
      <c r="Z5" s="159">
        <v>23.206610000000001</v>
      </c>
      <c r="AA5" s="159">
        <v>20.033060000000003</v>
      </c>
      <c r="AB5" s="159">
        <v>101.09752</v>
      </c>
      <c r="AC5" s="159">
        <v>22.61157</v>
      </c>
      <c r="AD5" s="159">
        <v>23.206610000000001</v>
      </c>
      <c r="AE5" s="159">
        <v>42.247930000000004</v>
      </c>
      <c r="AF5" s="159">
        <v>34.11524</v>
      </c>
      <c r="AG5" s="159">
        <v>41.255679999999998</v>
      </c>
      <c r="AH5" s="159">
        <v>24.792830000000002</v>
      </c>
      <c r="AI5" s="10">
        <v>40.065640000000002</v>
      </c>
      <c r="AJ5" s="10">
        <v>37.883839999999999</v>
      </c>
      <c r="AK5" s="10">
        <v>23.007810000000003</v>
      </c>
      <c r="AL5" s="10">
        <v>30.743310000000001</v>
      </c>
      <c r="AM5" s="10">
        <v>-35.333798000000002</v>
      </c>
      <c r="AN5" s="169"/>
      <c r="AO5" s="169"/>
      <c r="AP5" s="169"/>
      <c r="AQ5" s="169"/>
      <c r="AR5" s="169"/>
      <c r="AS5" s="169"/>
      <c r="AT5" s="169"/>
      <c r="AU5" s="169"/>
      <c r="AV5" s="169"/>
      <c r="AW5" s="169"/>
      <c r="AX5" s="169"/>
      <c r="AY5" s="169"/>
    </row>
    <row r="6" spans="1:54" ht="15" x14ac:dyDescent="0.25">
      <c r="A6" s="234">
        <f>YampaRiverInflow.TotalOutflow!A6</f>
        <v>43497</v>
      </c>
      <c r="B6" s="113"/>
      <c r="C6" s="113"/>
      <c r="D6" s="113">
        <v>42.972000000000001</v>
      </c>
      <c r="E6" s="159">
        <v>33.428339999999999</v>
      </c>
      <c r="F6" s="159">
        <v>8.9494680000000013</v>
      </c>
      <c r="G6" s="159">
        <v>9.201842000000001</v>
      </c>
      <c r="H6" s="159">
        <v>5.149061999999998</v>
      </c>
      <c r="I6" s="159">
        <v>31.733646</v>
      </c>
      <c r="J6" s="159">
        <v>-5.7021720000000027</v>
      </c>
      <c r="K6" s="159">
        <v>24.577362000000001</v>
      </c>
      <c r="L6" s="159">
        <v>5.5440619999999985</v>
      </c>
      <c r="M6" s="159">
        <v>2.5809760000000006</v>
      </c>
      <c r="N6" s="159">
        <v>19.033522000000001</v>
      </c>
      <c r="O6" s="159">
        <v>7.0302340000000001</v>
      </c>
      <c r="P6" s="159">
        <v>85.799055999999993</v>
      </c>
      <c r="Q6" s="159">
        <v>-9.7793939999999999</v>
      </c>
      <c r="R6" s="159">
        <v>38.657699999999991</v>
      </c>
      <c r="S6" s="159">
        <v>12.339405999999999</v>
      </c>
      <c r="T6" s="159">
        <v>23.60331</v>
      </c>
      <c r="U6" s="159">
        <v>17.2562</v>
      </c>
      <c r="V6" s="159">
        <v>16.066120000000002</v>
      </c>
      <c r="W6" s="159">
        <v>48.99174</v>
      </c>
      <c r="X6" s="159">
        <v>36.297519999999999</v>
      </c>
      <c r="Y6" s="159">
        <v>25.745450000000002</v>
      </c>
      <c r="Z6" s="159">
        <v>24.39669</v>
      </c>
      <c r="AA6" s="159">
        <v>35.66281</v>
      </c>
      <c r="AB6" s="159">
        <v>125.57355</v>
      </c>
      <c r="AC6" s="159">
        <v>20.429749999999999</v>
      </c>
      <c r="AD6" s="159">
        <v>29.355370000000001</v>
      </c>
      <c r="AE6" s="159">
        <v>90.644630000000006</v>
      </c>
      <c r="AF6" s="159">
        <v>38.478989999999996</v>
      </c>
      <c r="AG6" s="159">
        <v>35.16657</v>
      </c>
      <c r="AH6" s="159">
        <v>33.321769999999994</v>
      </c>
      <c r="AI6" s="10">
        <v>18.842610000000001</v>
      </c>
      <c r="AJ6" s="10">
        <v>38.875690000000006</v>
      </c>
      <c r="AK6" s="10">
        <v>32.449240000000003</v>
      </c>
      <c r="AL6" s="10">
        <v>39.450900000000004</v>
      </c>
      <c r="AM6" s="10">
        <v>-35.678773999999997</v>
      </c>
      <c r="AN6" s="169"/>
      <c r="AO6" s="169"/>
      <c r="AP6" s="169"/>
      <c r="AQ6" s="169"/>
      <c r="AR6" s="169"/>
      <c r="AS6" s="169"/>
      <c r="AT6" s="169"/>
      <c r="AU6" s="169"/>
      <c r="AV6" s="169"/>
      <c r="AW6" s="169"/>
      <c r="AX6" s="169"/>
      <c r="AY6" s="169"/>
    </row>
    <row r="7" spans="1:54" ht="15" x14ac:dyDescent="0.25">
      <c r="A7" s="234">
        <f>YampaRiverInflow.TotalOutflow!A7</f>
        <v>43525</v>
      </c>
      <c r="B7" s="113"/>
      <c r="C7" s="113"/>
      <c r="D7" s="113">
        <v>46.4</v>
      </c>
      <c r="E7" s="159">
        <v>52.296472000000009</v>
      </c>
      <c r="F7" s="159">
        <v>47.387336000000005</v>
      </c>
      <c r="G7" s="159">
        <v>11.779536</v>
      </c>
      <c r="H7" s="159">
        <v>64.980252000000007</v>
      </c>
      <c r="I7" s="159">
        <v>40.112389999999998</v>
      </c>
      <c r="J7" s="159">
        <v>-5.6985580000000011</v>
      </c>
      <c r="K7" s="159">
        <v>30.219604</v>
      </c>
      <c r="L7" s="159">
        <v>24.668741999999998</v>
      </c>
      <c r="M7" s="159">
        <v>25.485123999999995</v>
      </c>
      <c r="N7" s="159">
        <v>37.985829999999993</v>
      </c>
      <c r="O7" s="159">
        <v>23.852601999999997</v>
      </c>
      <c r="P7" s="159">
        <v>33.571293999999995</v>
      </c>
      <c r="Q7" s="159">
        <v>18.785719999999998</v>
      </c>
      <c r="R7" s="159">
        <v>66.418819999999997</v>
      </c>
      <c r="S7" s="159">
        <v>7.6782579999999996</v>
      </c>
      <c r="T7" s="159">
        <v>63.272730000000003</v>
      </c>
      <c r="U7" s="159">
        <v>48.99174</v>
      </c>
      <c r="V7" s="159">
        <v>19.834709999999998</v>
      </c>
      <c r="W7" s="159">
        <v>54.009920000000001</v>
      </c>
      <c r="X7" s="159">
        <v>55.160330000000002</v>
      </c>
      <c r="Y7" s="159">
        <v>23.22645</v>
      </c>
      <c r="Z7" s="159">
        <v>42.842980000000004</v>
      </c>
      <c r="AA7" s="159">
        <v>27.59008</v>
      </c>
      <c r="AB7" s="159">
        <v>69.104129999999998</v>
      </c>
      <c r="AC7" s="159">
        <v>49.190080000000002</v>
      </c>
      <c r="AD7" s="159">
        <v>44.628099999999996</v>
      </c>
      <c r="AE7" s="159">
        <v>82.373550000000009</v>
      </c>
      <c r="AF7" s="159">
        <v>74.04258999999999</v>
      </c>
      <c r="AG7" s="159">
        <v>59.404600000000002</v>
      </c>
      <c r="AH7" s="159">
        <v>42.445689999999999</v>
      </c>
      <c r="AI7" s="10">
        <v>22.21454</v>
      </c>
      <c r="AJ7" s="10">
        <v>58.769889999999997</v>
      </c>
      <c r="AK7" s="10">
        <v>31.517060000000001</v>
      </c>
      <c r="AL7" s="10">
        <v>41.176480000000005</v>
      </c>
      <c r="AM7" s="10">
        <v>1.4208999999999996</v>
      </c>
      <c r="AN7" s="169"/>
      <c r="AO7" s="169"/>
      <c r="AP7" s="169"/>
      <c r="AQ7" s="169"/>
      <c r="AR7" s="169"/>
      <c r="AS7" s="169"/>
      <c r="AT7" s="169"/>
      <c r="AU7" s="169"/>
      <c r="AV7" s="169"/>
      <c r="AW7" s="169"/>
      <c r="AX7" s="169"/>
      <c r="AY7" s="169"/>
    </row>
    <row r="8" spans="1:54" ht="15" x14ac:dyDescent="0.25">
      <c r="A8" s="234">
        <f>YampaRiverInflow.TotalOutflow!A8</f>
        <v>43556</v>
      </c>
      <c r="B8" s="113"/>
      <c r="C8" s="113"/>
      <c r="D8" s="113">
        <v>29.408999999999999</v>
      </c>
      <c r="E8" s="159">
        <v>28.224768000000001</v>
      </c>
      <c r="F8" s="159">
        <v>6.8782900000000007</v>
      </c>
      <c r="G8" s="159">
        <v>6.4497519999999966</v>
      </c>
      <c r="H8" s="159">
        <v>-1.6270880000000034</v>
      </c>
      <c r="I8" s="159">
        <v>27.136765999999998</v>
      </c>
      <c r="J8" s="159">
        <v>10.345166000000001</v>
      </c>
      <c r="K8" s="159">
        <v>35.310705999999996</v>
      </c>
      <c r="L8" s="159">
        <v>19.30078</v>
      </c>
      <c r="M8" s="159">
        <v>3.5616000000000003</v>
      </c>
      <c r="N8" s="159">
        <v>41.938178000000001</v>
      </c>
      <c r="O8" s="159">
        <v>40.074694000000001</v>
      </c>
      <c r="P8" s="159">
        <v>1.3631199999999954</v>
      </c>
      <c r="Q8" s="159">
        <v>-2.5694920000000012</v>
      </c>
      <c r="R8" s="159">
        <v>-26.212883999999999</v>
      </c>
      <c r="S8" s="159">
        <v>3.6764540000000014</v>
      </c>
      <c r="T8" s="159">
        <v>29.157019999999999</v>
      </c>
      <c r="U8" s="159">
        <v>70.294210000000007</v>
      </c>
      <c r="V8" s="159">
        <v>23.60331</v>
      </c>
      <c r="W8" s="159">
        <v>16.8</v>
      </c>
      <c r="X8" s="159">
        <v>35.028100000000002</v>
      </c>
      <c r="Y8" s="159">
        <v>13.62645</v>
      </c>
      <c r="Z8" s="159">
        <v>32.747109999999999</v>
      </c>
      <c r="AA8" s="159">
        <v>39.133879999999998</v>
      </c>
      <c r="AB8" s="159">
        <v>90.902479999999997</v>
      </c>
      <c r="AC8" s="159">
        <v>33.758679999999998</v>
      </c>
      <c r="AD8" s="159">
        <v>33.699169999999995</v>
      </c>
      <c r="AE8" s="159">
        <v>29.79214</v>
      </c>
      <c r="AF8" s="159">
        <v>43.080640000000002</v>
      </c>
      <c r="AG8" s="159">
        <v>88.700450000000004</v>
      </c>
      <c r="AH8" s="159">
        <v>43.635820000000002</v>
      </c>
      <c r="AI8" s="10">
        <v>17.01784</v>
      </c>
      <c r="AJ8" s="10">
        <v>26.498860000000001</v>
      </c>
      <c r="AK8" s="10">
        <v>22.988139999999998</v>
      </c>
      <c r="AL8" s="10">
        <v>25.348419999999997</v>
      </c>
      <c r="AM8" s="10">
        <v>1.8474620000000004</v>
      </c>
      <c r="AN8" s="169"/>
      <c r="AO8" s="169"/>
      <c r="AP8" s="169"/>
      <c r="AQ8" s="169"/>
      <c r="AR8" s="169"/>
      <c r="AS8" s="169"/>
      <c r="AT8" s="169"/>
      <c r="AU8" s="169"/>
      <c r="AV8" s="169"/>
      <c r="AW8" s="169"/>
      <c r="AX8" s="169"/>
      <c r="AY8" s="169"/>
    </row>
    <row r="9" spans="1:54" ht="15" x14ac:dyDescent="0.25">
      <c r="A9" s="234">
        <f>YampaRiverInflow.TotalOutflow!A9</f>
        <v>43586</v>
      </c>
      <c r="B9" s="113"/>
      <c r="C9" s="113"/>
      <c r="D9" s="113">
        <v>29.04</v>
      </c>
      <c r="E9" s="159">
        <v>6.1013739999999999</v>
      </c>
      <c r="F9" s="159">
        <v>10.639998</v>
      </c>
      <c r="G9" s="159">
        <v>-44.029232</v>
      </c>
      <c r="H9" s="159">
        <v>-35.628662000000006</v>
      </c>
      <c r="I9" s="159">
        <v>13.395087999999999</v>
      </c>
      <c r="J9" s="159">
        <v>14.373129999999998</v>
      </c>
      <c r="K9" s="159">
        <v>12.015425999999998</v>
      </c>
      <c r="L9" s="159">
        <v>20.550333999999999</v>
      </c>
      <c r="M9" s="159">
        <v>18.579722</v>
      </c>
      <c r="N9" s="159">
        <v>24.659790000000001</v>
      </c>
      <c r="O9" s="159">
        <v>21.803582000000002</v>
      </c>
      <c r="P9" s="159">
        <v>0.19014400000000023</v>
      </c>
      <c r="Q9" s="159">
        <v>-5.5054859999999994</v>
      </c>
      <c r="R9" s="159">
        <v>-26.211384000000006</v>
      </c>
      <c r="S9" s="159">
        <v>7.738929999999999</v>
      </c>
      <c r="T9" s="159">
        <v>15.471069999999999</v>
      </c>
      <c r="U9" s="159">
        <v>41.137190000000004</v>
      </c>
      <c r="V9" s="159">
        <v>13.289260000000001</v>
      </c>
      <c r="W9" s="159">
        <v>27.570250000000001</v>
      </c>
      <c r="X9" s="159">
        <v>34.690910000000002</v>
      </c>
      <c r="Y9" s="159">
        <v>21.163640000000001</v>
      </c>
      <c r="Z9" s="159">
        <v>23.543800000000001</v>
      </c>
      <c r="AA9" s="159">
        <v>34.333880000000001</v>
      </c>
      <c r="AB9" s="159">
        <v>67.140500000000003</v>
      </c>
      <c r="AC9" s="159">
        <v>34.274380000000001</v>
      </c>
      <c r="AD9" s="159">
        <v>36.813220000000001</v>
      </c>
      <c r="AE9" s="159">
        <v>20.429749999999999</v>
      </c>
      <c r="AF9" s="159">
        <v>51.173209999999997</v>
      </c>
      <c r="AG9" s="159">
        <v>36.138489999999997</v>
      </c>
      <c r="AH9" s="159">
        <v>21.024139999999999</v>
      </c>
      <c r="AI9" s="10">
        <v>18.545120000000001</v>
      </c>
      <c r="AJ9" s="10">
        <v>27.252549999999999</v>
      </c>
      <c r="AK9" s="10">
        <v>27.252610000000001</v>
      </c>
      <c r="AL9" s="10">
        <v>28.958279999999998</v>
      </c>
      <c r="AM9" s="10">
        <v>-17.974883999999999</v>
      </c>
      <c r="AN9" s="169"/>
      <c r="AO9" s="169"/>
      <c r="AP9" s="169"/>
      <c r="AQ9" s="169"/>
      <c r="AR9" s="169"/>
      <c r="AS9" s="169"/>
      <c r="AT9" s="169"/>
      <c r="AU9" s="169"/>
      <c r="AV9" s="169"/>
      <c r="AW9" s="169"/>
      <c r="AX9" s="169"/>
      <c r="AY9" s="169"/>
    </row>
    <row r="10" spans="1:54" ht="15" x14ac:dyDescent="0.25">
      <c r="A10" s="234">
        <f>YampaRiverInflow.TotalOutflow!A10</f>
        <v>43617</v>
      </c>
      <c r="B10" s="113"/>
      <c r="C10" s="113"/>
      <c r="D10" s="113">
        <v>25.971</v>
      </c>
      <c r="E10" s="159">
        <v>7.7158159999999985</v>
      </c>
      <c r="F10" s="159">
        <v>14.244779999999999</v>
      </c>
      <c r="G10" s="159">
        <v>-27.190472000000003</v>
      </c>
      <c r="H10" s="159">
        <v>-26.814078000000002</v>
      </c>
      <c r="I10" s="159">
        <v>4.3700580000000011</v>
      </c>
      <c r="J10" s="159">
        <v>17.001467999999996</v>
      </c>
      <c r="K10" s="159">
        <v>15.287422000000003</v>
      </c>
      <c r="L10" s="159">
        <v>10.805857999999999</v>
      </c>
      <c r="M10" s="159">
        <v>17.742493999999997</v>
      </c>
      <c r="N10" s="159">
        <v>3.4259199999999983</v>
      </c>
      <c r="O10" s="159">
        <v>8.1729199999999995</v>
      </c>
      <c r="P10" s="159">
        <v>12.473674000000001</v>
      </c>
      <c r="Q10" s="159">
        <v>1.061094</v>
      </c>
      <c r="R10" s="159">
        <v>22.368065999999995</v>
      </c>
      <c r="S10" s="159">
        <v>-1.3633040000000001</v>
      </c>
      <c r="T10" s="159">
        <v>31.73554</v>
      </c>
      <c r="U10" s="159">
        <v>15.272729999999999</v>
      </c>
      <c r="V10" s="159">
        <v>13.68595</v>
      </c>
      <c r="W10" s="159">
        <v>32.07273</v>
      </c>
      <c r="X10" s="159">
        <v>48.238019999999999</v>
      </c>
      <c r="Y10" s="159">
        <v>6.5057900000000002</v>
      </c>
      <c r="Z10" s="159">
        <v>14.280989999999999</v>
      </c>
      <c r="AA10" s="159">
        <v>20.826450000000001</v>
      </c>
      <c r="AB10" s="159">
        <v>11.9405</v>
      </c>
      <c r="AC10" s="159">
        <v>14.67769</v>
      </c>
      <c r="AD10" s="159">
        <v>31.73554</v>
      </c>
      <c r="AE10" s="159">
        <v>13.4876</v>
      </c>
      <c r="AF10" s="159">
        <v>35.543419999999998</v>
      </c>
      <c r="AG10" s="159">
        <v>23.741799999999998</v>
      </c>
      <c r="AH10" s="159">
        <v>24.39593</v>
      </c>
      <c r="AI10" s="10">
        <v>22.730180000000001</v>
      </c>
      <c r="AJ10" s="10">
        <v>25.189630000000001</v>
      </c>
      <c r="AK10" s="10">
        <v>26.0823</v>
      </c>
      <c r="AL10" s="10">
        <v>25.58633</v>
      </c>
      <c r="AM10" s="10">
        <v>-10.634887999999998</v>
      </c>
      <c r="AN10" s="169"/>
      <c r="AO10" s="169"/>
      <c r="AP10" s="169"/>
      <c r="AQ10" s="169"/>
      <c r="AR10" s="169"/>
      <c r="AS10" s="169"/>
      <c r="AT10" s="169"/>
      <c r="AU10" s="169"/>
      <c r="AV10" s="169"/>
      <c r="AW10" s="169"/>
      <c r="AX10" s="169"/>
      <c r="AY10" s="169"/>
    </row>
    <row r="11" spans="1:54" ht="15" x14ac:dyDescent="0.25">
      <c r="A11" s="234">
        <f>YampaRiverInflow.TotalOutflow!A11</f>
        <v>43647</v>
      </c>
      <c r="B11" s="113"/>
      <c r="C11" s="113"/>
      <c r="D11" s="113">
        <v>36.543999999999997</v>
      </c>
      <c r="E11" s="159">
        <v>14.509131999999999</v>
      </c>
      <c r="F11" s="159">
        <v>4.3607659999999964</v>
      </c>
      <c r="G11" s="159">
        <v>-76.904696000000001</v>
      </c>
      <c r="H11" s="159">
        <v>-26.037152000000003</v>
      </c>
      <c r="I11" s="159">
        <v>-0.99219199999999907</v>
      </c>
      <c r="J11" s="159">
        <v>23.523871999999997</v>
      </c>
      <c r="K11" s="159">
        <v>10.508421999999999</v>
      </c>
      <c r="L11" s="159">
        <v>0.38218800000000192</v>
      </c>
      <c r="M11" s="159">
        <v>-2.4426239999999999</v>
      </c>
      <c r="N11" s="159">
        <v>-0.52760200000000035</v>
      </c>
      <c r="O11" s="159">
        <v>14.445949999999996</v>
      </c>
      <c r="P11" s="159">
        <v>-5.4029160000000003</v>
      </c>
      <c r="Q11" s="159">
        <v>-9.1989860000000014</v>
      </c>
      <c r="R11" s="159">
        <v>30.872809999999998</v>
      </c>
      <c r="S11" s="159">
        <v>7.8308159999999951</v>
      </c>
      <c r="T11" s="159">
        <v>31.933880000000002</v>
      </c>
      <c r="U11" s="159">
        <v>33.12397</v>
      </c>
      <c r="V11" s="159">
        <v>30.347110000000001</v>
      </c>
      <c r="W11" s="159">
        <v>21.12397</v>
      </c>
      <c r="X11" s="159">
        <v>19.953720000000001</v>
      </c>
      <c r="Y11" s="159">
        <v>10.1157</v>
      </c>
      <c r="Z11" s="159">
        <v>17.2562</v>
      </c>
      <c r="AA11" s="159">
        <v>39.272730000000003</v>
      </c>
      <c r="AB11" s="159">
        <v>21.024789999999999</v>
      </c>
      <c r="AC11" s="159">
        <v>21.223140000000001</v>
      </c>
      <c r="AD11" s="159">
        <v>45.421489999999999</v>
      </c>
      <c r="AE11" s="159">
        <v>28.760330000000003</v>
      </c>
      <c r="AF11" s="159">
        <v>28.164830000000002</v>
      </c>
      <c r="AG11" s="159">
        <v>29.156560000000002</v>
      </c>
      <c r="AH11" s="159">
        <v>31.536360000000002</v>
      </c>
      <c r="AI11" s="10">
        <v>26.379669999999997</v>
      </c>
      <c r="AJ11" s="10">
        <v>61.685449999999996</v>
      </c>
      <c r="AK11" s="10">
        <v>29.156569999999999</v>
      </c>
      <c r="AL11" s="10">
        <v>33.520060000000001</v>
      </c>
      <c r="AM11" s="10">
        <v>-4.7430320000000004</v>
      </c>
      <c r="AN11" s="169"/>
      <c r="AO11" s="169"/>
      <c r="AP11" s="169"/>
      <c r="AQ11" s="169"/>
      <c r="AR11" s="169"/>
      <c r="AS11" s="169"/>
      <c r="AT11" s="169"/>
      <c r="AU11" s="169"/>
      <c r="AV11" s="169"/>
      <c r="AW11" s="169"/>
      <c r="AX11" s="169"/>
      <c r="AY11" s="169"/>
    </row>
    <row r="12" spans="1:54" ht="15" x14ac:dyDescent="0.25">
      <c r="A12" s="234">
        <f>YampaRiverInflow.TotalOutflow!A12</f>
        <v>43678</v>
      </c>
      <c r="B12" s="113"/>
      <c r="C12" s="113"/>
      <c r="D12" s="113">
        <v>44.478000000000002</v>
      </c>
      <c r="E12" s="159">
        <v>24.441903999999994</v>
      </c>
      <c r="F12" s="159">
        <v>-38.819428000000002</v>
      </c>
      <c r="G12" s="159">
        <v>4.0788000000000029</v>
      </c>
      <c r="H12" s="159">
        <v>-24.940789999999996</v>
      </c>
      <c r="I12" s="159">
        <v>11.508968000000001</v>
      </c>
      <c r="J12" s="159">
        <v>34.079854000000005</v>
      </c>
      <c r="K12" s="159">
        <v>13.724534</v>
      </c>
      <c r="L12" s="159">
        <v>22.184847999999999</v>
      </c>
      <c r="M12" s="159">
        <v>11.868864000000002</v>
      </c>
      <c r="N12" s="159">
        <v>15.498979999999996</v>
      </c>
      <c r="O12" s="159">
        <v>39.663323999999996</v>
      </c>
      <c r="P12" s="159">
        <v>-27.475497999999998</v>
      </c>
      <c r="Q12" s="159">
        <v>-21.766008000000003</v>
      </c>
      <c r="R12" s="159">
        <v>29.917686</v>
      </c>
      <c r="S12" s="159">
        <v>25.019824</v>
      </c>
      <c r="T12" s="159">
        <v>50.280989999999996</v>
      </c>
      <c r="U12" s="159">
        <v>20.826450000000001</v>
      </c>
      <c r="V12" s="159">
        <v>44.033059999999999</v>
      </c>
      <c r="W12" s="159">
        <v>23.404959999999999</v>
      </c>
      <c r="X12" s="159">
        <v>52.066120000000005</v>
      </c>
      <c r="Y12" s="159">
        <v>17.851240000000001</v>
      </c>
      <c r="Z12" s="159">
        <v>42.049589999999995</v>
      </c>
      <c r="AA12" s="159">
        <v>50.578510000000001</v>
      </c>
      <c r="AB12" s="159">
        <v>28.36364</v>
      </c>
      <c r="AC12" s="159">
        <v>66.446280000000002</v>
      </c>
      <c r="AD12" s="159">
        <v>91.636359999999996</v>
      </c>
      <c r="AE12" s="159">
        <v>39.272730000000003</v>
      </c>
      <c r="AF12" s="159">
        <v>23.60284</v>
      </c>
      <c r="AG12" s="159">
        <v>91.04083</v>
      </c>
      <c r="AH12" s="159">
        <v>36.693379999999998</v>
      </c>
      <c r="AI12" s="10">
        <v>68.607789999999994</v>
      </c>
      <c r="AJ12" s="10">
        <v>66.842500000000001</v>
      </c>
      <c r="AK12" s="10">
        <v>41.057389999999998</v>
      </c>
      <c r="AL12" s="10">
        <v>44.429290000000002</v>
      </c>
      <c r="AM12" s="10">
        <v>-20.440944000000002</v>
      </c>
      <c r="AN12" s="169"/>
      <c r="AO12" s="169"/>
      <c r="AP12" s="169"/>
      <c r="AQ12" s="169"/>
      <c r="AR12" s="169"/>
      <c r="AS12" s="169"/>
      <c r="AT12" s="169"/>
      <c r="AU12" s="169"/>
      <c r="AV12" s="169"/>
      <c r="AW12" s="169"/>
      <c r="AX12" s="169"/>
      <c r="AY12" s="169"/>
    </row>
    <row r="13" spans="1:54" ht="15" x14ac:dyDescent="0.25">
      <c r="A13" s="234">
        <f>YampaRiverInflow.TotalOutflow!A13</f>
        <v>43709</v>
      </c>
      <c r="B13" s="113"/>
      <c r="C13" s="113"/>
      <c r="D13" s="113">
        <v>44.591000000000001</v>
      </c>
      <c r="E13" s="159">
        <v>29.533373999999995</v>
      </c>
      <c r="F13" s="159">
        <v>-21.287192000000001</v>
      </c>
      <c r="G13" s="159">
        <v>32.618159999999996</v>
      </c>
      <c r="H13" s="159">
        <v>1.7953199999999998</v>
      </c>
      <c r="I13" s="159">
        <v>31.247597999999996</v>
      </c>
      <c r="J13" s="159">
        <v>10.680847999999996</v>
      </c>
      <c r="K13" s="159">
        <v>16.744351999999999</v>
      </c>
      <c r="L13" s="159">
        <v>7.7189679999999967</v>
      </c>
      <c r="M13" s="159">
        <v>23.211606</v>
      </c>
      <c r="N13" s="159">
        <v>19.180725999999996</v>
      </c>
      <c r="O13" s="159">
        <v>38.334448000000002</v>
      </c>
      <c r="P13" s="159">
        <v>-11.254766</v>
      </c>
      <c r="Q13" s="159">
        <v>-1.109622000000003</v>
      </c>
      <c r="R13" s="159">
        <v>14.515779999999999</v>
      </c>
      <c r="S13" s="159">
        <v>21.008659999999999</v>
      </c>
      <c r="T13" s="159">
        <v>59.246279999999999</v>
      </c>
      <c r="U13" s="159">
        <v>36.099170000000001</v>
      </c>
      <c r="V13" s="159">
        <v>49.190080000000002</v>
      </c>
      <c r="W13" s="159">
        <v>39.133879999999998</v>
      </c>
      <c r="X13" s="159">
        <v>48.456199999999995</v>
      </c>
      <c r="Y13" s="159">
        <v>103.95372</v>
      </c>
      <c r="Z13" s="159">
        <v>34.373550000000002</v>
      </c>
      <c r="AA13" s="159">
        <v>57.381819999999998</v>
      </c>
      <c r="AB13" s="159">
        <v>38.360330000000005</v>
      </c>
      <c r="AC13" s="159">
        <v>50.87603</v>
      </c>
      <c r="AD13" s="159">
        <v>33.83802</v>
      </c>
      <c r="AE13" s="159">
        <v>38.677690000000005</v>
      </c>
      <c r="AF13" s="159">
        <v>28.363289999999999</v>
      </c>
      <c r="AG13" s="159">
        <v>44.250949999999996</v>
      </c>
      <c r="AH13" s="159">
        <v>41.255660000000006</v>
      </c>
      <c r="AI13" s="10">
        <v>47.999720000000003</v>
      </c>
      <c r="AJ13" s="10">
        <v>78.703759999999988</v>
      </c>
      <c r="AK13" s="10">
        <v>38.875680000000003</v>
      </c>
      <c r="AL13" s="10">
        <v>32.726860000000002</v>
      </c>
      <c r="AM13" s="10">
        <v>-9.8468000000002581E-2</v>
      </c>
      <c r="AN13" s="169"/>
      <c r="AO13" s="169"/>
      <c r="AP13" s="169"/>
      <c r="AQ13" s="169"/>
      <c r="AR13" s="169"/>
      <c r="AS13" s="169"/>
      <c r="AT13" s="169"/>
      <c r="AU13" s="169"/>
      <c r="AV13" s="169"/>
      <c r="AW13" s="169"/>
      <c r="AX13" s="169"/>
      <c r="AY13" s="169"/>
    </row>
    <row r="14" spans="1:54" ht="15" x14ac:dyDescent="0.25">
      <c r="A14" s="234">
        <f>YampaRiverInflow.TotalOutflow!A14</f>
        <v>43739</v>
      </c>
      <c r="B14" s="113"/>
      <c r="C14" s="113"/>
      <c r="D14" s="113">
        <v>38.270000000000003</v>
      </c>
      <c r="E14" s="159">
        <v>-41.121540000000003</v>
      </c>
      <c r="F14" s="159">
        <v>14.638803999999997</v>
      </c>
      <c r="G14" s="159">
        <v>21.466443999999996</v>
      </c>
      <c r="H14" s="159">
        <v>16.894756000000001</v>
      </c>
      <c r="I14" s="159">
        <v>-7.0494780000000024</v>
      </c>
      <c r="J14" s="159">
        <v>28.589822000000002</v>
      </c>
      <c r="K14" s="159">
        <v>8.7653100000000013</v>
      </c>
      <c r="L14" s="159">
        <v>19.033143999999997</v>
      </c>
      <c r="M14" s="159">
        <v>24.070353999999998</v>
      </c>
      <c r="N14" s="159">
        <v>26.040343999999997</v>
      </c>
      <c r="O14" s="159">
        <v>13.166246000000003</v>
      </c>
      <c r="P14" s="159">
        <v>20.811032000000001</v>
      </c>
      <c r="Q14" s="159">
        <v>15.392737999999998</v>
      </c>
      <c r="R14" s="159">
        <v>31.104225999999993</v>
      </c>
      <c r="S14" s="159">
        <v>32.409004000000003</v>
      </c>
      <c r="T14" s="159">
        <v>36.495870000000004</v>
      </c>
      <c r="U14" s="159">
        <v>22.413220000000003</v>
      </c>
      <c r="V14" s="159">
        <v>37.884300000000003</v>
      </c>
      <c r="W14" s="159">
        <v>47.385120000000001</v>
      </c>
      <c r="X14" s="159">
        <v>23.34545</v>
      </c>
      <c r="Y14" s="159">
        <v>20.647929999999999</v>
      </c>
      <c r="Z14" s="159">
        <v>30.664459999999998</v>
      </c>
      <c r="AA14" s="159">
        <v>41.077690000000004</v>
      </c>
      <c r="AB14" s="159">
        <v>31.060849999999999</v>
      </c>
      <c r="AC14" s="159">
        <v>69.758679999999998</v>
      </c>
      <c r="AD14" s="159">
        <v>20.94511</v>
      </c>
      <c r="AE14" s="159">
        <v>34.908660000000005</v>
      </c>
      <c r="AF14" s="159">
        <v>24.793029999999998</v>
      </c>
      <c r="AG14" s="159">
        <v>40.680699999999995</v>
      </c>
      <c r="AH14" s="159">
        <v>34.511849999999995</v>
      </c>
      <c r="AI14" s="10">
        <v>29.513770000000001</v>
      </c>
      <c r="AJ14" s="10">
        <v>19.080719999999999</v>
      </c>
      <c r="AK14" s="10">
        <v>42.445929999999997</v>
      </c>
      <c r="AL14" s="10">
        <v>56.012860000000003</v>
      </c>
      <c r="AM14" s="10">
        <v>42.068716000000002</v>
      </c>
      <c r="AN14" s="169"/>
      <c r="AO14" s="169"/>
      <c r="AP14" s="169"/>
      <c r="AQ14" s="169"/>
      <c r="AR14" s="169"/>
      <c r="AS14" s="169"/>
      <c r="AT14" s="169"/>
      <c r="AU14" s="169"/>
      <c r="AV14" s="169"/>
      <c r="AW14" s="169"/>
      <c r="AX14" s="169"/>
      <c r="AY14" s="169"/>
    </row>
    <row r="15" spans="1:54" ht="15" x14ac:dyDescent="0.25">
      <c r="A15" s="234">
        <f>YampaRiverInflow.TotalOutflow!A15</f>
        <v>43770</v>
      </c>
      <c r="B15" s="113"/>
      <c r="C15" s="113"/>
      <c r="D15" s="113">
        <v>32.280999999999999</v>
      </c>
      <c r="E15" s="159">
        <v>-45.966837999999996</v>
      </c>
      <c r="F15" s="159">
        <v>6.753783999999996</v>
      </c>
      <c r="G15" s="159">
        <v>-7.6327240000000023</v>
      </c>
      <c r="H15" s="159">
        <v>19.806198000000002</v>
      </c>
      <c r="I15" s="159">
        <v>-15.417266000000001</v>
      </c>
      <c r="J15" s="159">
        <v>42.873334</v>
      </c>
      <c r="K15" s="159">
        <v>18.651169999999997</v>
      </c>
      <c r="L15" s="159">
        <v>25.675046000000002</v>
      </c>
      <c r="M15" s="159">
        <v>19.488983999999995</v>
      </c>
      <c r="N15" s="159">
        <v>17.507805999999995</v>
      </c>
      <c r="O15" s="159">
        <v>8.8944699999999983</v>
      </c>
      <c r="P15" s="159">
        <v>1.1222839999999996</v>
      </c>
      <c r="Q15" s="159">
        <v>9.8448719999999987</v>
      </c>
      <c r="R15" s="159">
        <v>28.013811999999998</v>
      </c>
      <c r="S15" s="159">
        <v>15.793877999999999</v>
      </c>
      <c r="T15" s="159">
        <v>24.595040000000001</v>
      </c>
      <c r="U15" s="159">
        <v>18.446279999999998</v>
      </c>
      <c r="V15" s="159">
        <v>36.495870000000004</v>
      </c>
      <c r="W15" s="159">
        <v>27.966939999999997</v>
      </c>
      <c r="X15" s="159">
        <v>25.487599999999997</v>
      </c>
      <c r="Y15" s="159">
        <v>23.10744</v>
      </c>
      <c r="Z15" s="159">
        <v>22.472729999999999</v>
      </c>
      <c r="AA15" s="159">
        <v>35.166530000000002</v>
      </c>
      <c r="AB15" s="159">
        <v>20.925319999999999</v>
      </c>
      <c r="AC15" s="159">
        <v>16.066120000000002</v>
      </c>
      <c r="AD15" s="159">
        <v>25.54711</v>
      </c>
      <c r="AE15" s="159">
        <v>41.950060000000001</v>
      </c>
      <c r="AF15" s="159">
        <v>23.00787</v>
      </c>
      <c r="AG15" s="159">
        <v>14.39954</v>
      </c>
      <c r="AH15" s="159">
        <v>23.602700000000002</v>
      </c>
      <c r="AI15" s="10">
        <v>28.581400000000002</v>
      </c>
      <c r="AJ15" s="10">
        <v>27.807869999999998</v>
      </c>
      <c r="AK15" s="10">
        <v>24.69378</v>
      </c>
      <c r="AL15" s="10">
        <v>22.293890000000001</v>
      </c>
      <c r="AM15" s="10">
        <v>-3.1421840000000012</v>
      </c>
      <c r="AN15" s="169"/>
      <c r="AO15" s="169"/>
      <c r="AP15" s="169"/>
      <c r="AQ15" s="169"/>
      <c r="AR15" s="169"/>
      <c r="AS15" s="169"/>
      <c r="AT15" s="169"/>
      <c r="AU15" s="169"/>
      <c r="AV15" s="169"/>
      <c r="AW15" s="169"/>
      <c r="AX15" s="169"/>
      <c r="AY15" s="169"/>
    </row>
    <row r="16" spans="1:54" ht="15" x14ac:dyDescent="0.25">
      <c r="A16" s="234">
        <f>YampaRiverInflow.TotalOutflow!A16</f>
        <v>43800</v>
      </c>
      <c r="B16" s="113"/>
      <c r="C16" s="113"/>
      <c r="D16" s="113">
        <v>36.677</v>
      </c>
      <c r="E16" s="159">
        <v>-14.223750000000003</v>
      </c>
      <c r="F16" s="159">
        <v>16.268739999999998</v>
      </c>
      <c r="G16" s="159">
        <v>6.4705519999999996</v>
      </c>
      <c r="H16" s="159">
        <v>17.637533999999999</v>
      </c>
      <c r="I16" s="159">
        <v>-3.9600340000000016</v>
      </c>
      <c r="J16" s="159">
        <v>24.396989999999999</v>
      </c>
      <c r="K16" s="159">
        <v>10.800360000000001</v>
      </c>
      <c r="L16" s="159">
        <v>21.260485999999997</v>
      </c>
      <c r="M16" s="159">
        <v>13.424811999999998</v>
      </c>
      <c r="N16" s="159">
        <v>8.4644880000000011</v>
      </c>
      <c r="O16" s="159">
        <v>2.3967059999999982</v>
      </c>
      <c r="P16" s="159">
        <v>-6.7709719999999995</v>
      </c>
      <c r="Q16" s="159">
        <v>0.60159199999999691</v>
      </c>
      <c r="R16" s="159">
        <v>44.223798000000002</v>
      </c>
      <c r="S16" s="159">
        <v>1.110544</v>
      </c>
      <c r="T16" s="159">
        <v>15.07438</v>
      </c>
      <c r="U16" s="159">
        <v>12.69421</v>
      </c>
      <c r="V16" s="159">
        <v>35.305790000000002</v>
      </c>
      <c r="W16" s="159">
        <v>29.355370000000001</v>
      </c>
      <c r="X16" s="159">
        <v>13.4876</v>
      </c>
      <c r="Y16" s="159">
        <v>18.723970000000001</v>
      </c>
      <c r="Z16" s="159">
        <v>15.471069999999999</v>
      </c>
      <c r="AA16" s="159">
        <v>19.100490000000001</v>
      </c>
      <c r="AB16" s="159">
        <v>3.9664899999999998</v>
      </c>
      <c r="AC16" s="159">
        <v>23.801650000000002</v>
      </c>
      <c r="AD16" s="159">
        <v>57.520660000000007</v>
      </c>
      <c r="AE16" s="159">
        <v>23.99954</v>
      </c>
      <c r="AF16" s="159">
        <v>19.4375</v>
      </c>
      <c r="AG16" s="159">
        <v>33.916870000000003</v>
      </c>
      <c r="AH16" s="159">
        <v>31.734860000000001</v>
      </c>
      <c r="AI16" s="10">
        <v>22.7103</v>
      </c>
      <c r="AJ16" s="10">
        <v>25.368259999999999</v>
      </c>
      <c r="AK16" s="10">
        <v>31.6557</v>
      </c>
      <c r="AL16" s="10">
        <v>22.412740000000003</v>
      </c>
      <c r="AM16" s="10">
        <v>28.144819999999999</v>
      </c>
      <c r="AN16" s="169"/>
      <c r="AO16" s="169"/>
      <c r="AP16" s="169"/>
      <c r="AQ16" s="169"/>
      <c r="AR16" s="169"/>
      <c r="AS16" s="169"/>
      <c r="AT16" s="169"/>
      <c r="AU16" s="169"/>
      <c r="AV16" s="169"/>
      <c r="AW16" s="169"/>
      <c r="AX16" s="169"/>
      <c r="AY16" s="169"/>
    </row>
    <row r="17" spans="1:51" ht="15" x14ac:dyDescent="0.25">
      <c r="A17" s="234">
        <f>YampaRiverInflow.TotalOutflow!A17</f>
        <v>43831</v>
      </c>
      <c r="B17" s="113"/>
      <c r="C17" s="113"/>
      <c r="D17" s="113">
        <v>34.639000000000003</v>
      </c>
      <c r="E17" s="159">
        <v>-20.071922000000001</v>
      </c>
      <c r="F17" s="159">
        <v>13.077360000000001</v>
      </c>
      <c r="G17" s="159">
        <v>19.310572000000001</v>
      </c>
      <c r="H17" s="159">
        <v>30.633921999999998</v>
      </c>
      <c r="I17" s="159">
        <v>-8.3519860000000001</v>
      </c>
      <c r="J17" s="159">
        <v>20.166415999999998</v>
      </c>
      <c r="K17" s="159">
        <v>-5.3256900000000025</v>
      </c>
      <c r="L17" s="159">
        <v>2.6823760000000001</v>
      </c>
      <c r="M17" s="159">
        <v>29.809785999999992</v>
      </c>
      <c r="N17" s="159">
        <v>0.14888199999999779</v>
      </c>
      <c r="O17" s="159">
        <v>188.36769600000002</v>
      </c>
      <c r="P17" s="159">
        <v>-19.261465999999999</v>
      </c>
      <c r="Q17" s="159">
        <v>-11.55139</v>
      </c>
      <c r="R17" s="159">
        <v>25.526097999999998</v>
      </c>
      <c r="S17" s="159">
        <v>1.3745679999999993</v>
      </c>
      <c r="T17" s="159">
        <v>21.421490000000002</v>
      </c>
      <c r="U17" s="159">
        <v>24.198349999999998</v>
      </c>
      <c r="V17" s="159">
        <v>42.049589999999995</v>
      </c>
      <c r="W17" s="159">
        <v>21.61983</v>
      </c>
      <c r="X17" s="159">
        <v>18.446279999999998</v>
      </c>
      <c r="Y17" s="159">
        <v>23.206610000000001</v>
      </c>
      <c r="Z17" s="159">
        <v>20.033060000000003</v>
      </c>
      <c r="AA17" s="159">
        <v>101.09752</v>
      </c>
      <c r="AB17" s="159">
        <v>22.61157</v>
      </c>
      <c r="AC17" s="159">
        <v>23.206610000000001</v>
      </c>
      <c r="AD17" s="159">
        <v>42.247930000000004</v>
      </c>
      <c r="AE17" s="159">
        <v>34.11524</v>
      </c>
      <c r="AF17" s="159">
        <v>41.255679999999998</v>
      </c>
      <c r="AG17" s="159">
        <v>24.792830000000002</v>
      </c>
      <c r="AH17" s="159">
        <v>40.065640000000002</v>
      </c>
      <c r="AI17" s="10">
        <v>37.883839999999999</v>
      </c>
      <c r="AJ17" s="10">
        <v>23.007810000000003</v>
      </c>
      <c r="AK17" s="10">
        <v>30.743310000000001</v>
      </c>
      <c r="AL17" s="10">
        <v>-35.333798000000002</v>
      </c>
      <c r="AM17" s="10">
        <v>15.72175</v>
      </c>
      <c r="AN17" s="169"/>
      <c r="AO17" s="169"/>
      <c r="AP17" s="169"/>
      <c r="AQ17" s="169"/>
      <c r="AR17" s="169"/>
      <c r="AS17" s="169"/>
      <c r="AT17" s="169"/>
      <c r="AU17" s="169"/>
      <c r="AV17" s="169"/>
      <c r="AW17" s="169"/>
      <c r="AX17" s="169"/>
      <c r="AY17" s="169"/>
    </row>
    <row r="18" spans="1:51" ht="15" x14ac:dyDescent="0.25">
      <c r="A18" s="234">
        <f>YampaRiverInflow.TotalOutflow!A18</f>
        <v>43862</v>
      </c>
      <c r="B18" s="113"/>
      <c r="C18" s="113"/>
      <c r="D18" s="113">
        <v>42.972000000000001</v>
      </c>
      <c r="E18" s="159">
        <v>8.9494680000000013</v>
      </c>
      <c r="F18" s="159">
        <v>9.201842000000001</v>
      </c>
      <c r="G18" s="159">
        <v>5.149061999999998</v>
      </c>
      <c r="H18" s="159">
        <v>31.733646</v>
      </c>
      <c r="I18" s="159">
        <v>-5.7021720000000027</v>
      </c>
      <c r="J18" s="159">
        <v>24.577362000000001</v>
      </c>
      <c r="K18" s="159">
        <v>5.5440619999999985</v>
      </c>
      <c r="L18" s="159">
        <v>2.5809760000000006</v>
      </c>
      <c r="M18" s="159">
        <v>19.033522000000001</v>
      </c>
      <c r="N18" s="159">
        <v>7.0302340000000001</v>
      </c>
      <c r="O18" s="159">
        <v>85.799055999999993</v>
      </c>
      <c r="P18" s="159">
        <v>-9.7793939999999999</v>
      </c>
      <c r="Q18" s="159">
        <v>38.657699999999991</v>
      </c>
      <c r="R18" s="159">
        <v>12.339405999999999</v>
      </c>
      <c r="S18" s="159">
        <v>23.60331</v>
      </c>
      <c r="T18" s="159">
        <v>17.2562</v>
      </c>
      <c r="U18" s="159">
        <v>16.066120000000002</v>
      </c>
      <c r="V18" s="159">
        <v>48.99174</v>
      </c>
      <c r="W18" s="159">
        <v>36.297519999999999</v>
      </c>
      <c r="X18" s="159">
        <v>25.745450000000002</v>
      </c>
      <c r="Y18" s="159">
        <v>24.39669</v>
      </c>
      <c r="Z18" s="159">
        <v>35.66281</v>
      </c>
      <c r="AA18" s="159">
        <v>125.57355</v>
      </c>
      <c r="AB18" s="159">
        <v>20.429749999999999</v>
      </c>
      <c r="AC18" s="159">
        <v>29.355370000000001</v>
      </c>
      <c r="AD18" s="159">
        <v>90.644630000000006</v>
      </c>
      <c r="AE18" s="159">
        <v>38.478989999999996</v>
      </c>
      <c r="AF18" s="159">
        <v>35.16657</v>
      </c>
      <c r="AG18" s="159">
        <v>33.321769999999994</v>
      </c>
      <c r="AH18" s="159">
        <v>18.842610000000001</v>
      </c>
      <c r="AI18" s="10">
        <v>38.875690000000006</v>
      </c>
      <c r="AJ18" s="10">
        <v>32.449240000000003</v>
      </c>
      <c r="AK18" s="10">
        <v>39.450900000000004</v>
      </c>
      <c r="AL18" s="10">
        <v>-35.678773999999997</v>
      </c>
      <c r="AM18" s="10">
        <v>36.358820000000009</v>
      </c>
      <c r="AN18" s="169"/>
      <c r="AO18" s="169"/>
      <c r="AP18" s="169"/>
      <c r="AQ18" s="169"/>
      <c r="AR18" s="169"/>
      <c r="AS18" s="169"/>
      <c r="AT18" s="169"/>
      <c r="AU18" s="169"/>
      <c r="AV18" s="169"/>
      <c r="AW18" s="169"/>
      <c r="AX18" s="169"/>
      <c r="AY18" s="169"/>
    </row>
    <row r="19" spans="1:51" ht="15" x14ac:dyDescent="0.25">
      <c r="A19" s="234">
        <f>YampaRiverInflow.TotalOutflow!A19</f>
        <v>43891</v>
      </c>
      <c r="B19" s="113"/>
      <c r="C19" s="113"/>
      <c r="D19" s="113">
        <v>46.4</v>
      </c>
      <c r="E19" s="159">
        <v>47.387336000000005</v>
      </c>
      <c r="F19" s="159">
        <v>11.779536</v>
      </c>
      <c r="G19" s="159">
        <v>64.980252000000007</v>
      </c>
      <c r="H19" s="159">
        <v>40.112389999999998</v>
      </c>
      <c r="I19" s="159">
        <v>-5.6985580000000011</v>
      </c>
      <c r="J19" s="159">
        <v>30.219604</v>
      </c>
      <c r="K19" s="159">
        <v>24.668741999999998</v>
      </c>
      <c r="L19" s="159">
        <v>25.485123999999995</v>
      </c>
      <c r="M19" s="159">
        <v>37.985829999999993</v>
      </c>
      <c r="N19" s="159">
        <v>23.852601999999997</v>
      </c>
      <c r="O19" s="159">
        <v>33.571293999999995</v>
      </c>
      <c r="P19" s="159">
        <v>18.785719999999998</v>
      </c>
      <c r="Q19" s="159">
        <v>66.418819999999997</v>
      </c>
      <c r="R19" s="159">
        <v>7.6782579999999996</v>
      </c>
      <c r="S19" s="159">
        <v>63.272730000000003</v>
      </c>
      <c r="T19" s="159">
        <v>48.99174</v>
      </c>
      <c r="U19" s="159">
        <v>19.834709999999998</v>
      </c>
      <c r="V19" s="159">
        <v>54.009920000000001</v>
      </c>
      <c r="W19" s="159">
        <v>55.160330000000002</v>
      </c>
      <c r="X19" s="159">
        <v>23.22645</v>
      </c>
      <c r="Y19" s="159">
        <v>42.842980000000004</v>
      </c>
      <c r="Z19" s="159">
        <v>27.59008</v>
      </c>
      <c r="AA19" s="159">
        <v>69.104129999999998</v>
      </c>
      <c r="AB19" s="159">
        <v>49.190080000000002</v>
      </c>
      <c r="AC19" s="159">
        <v>44.628099999999996</v>
      </c>
      <c r="AD19" s="159">
        <v>82.373550000000009</v>
      </c>
      <c r="AE19" s="159">
        <v>74.04258999999999</v>
      </c>
      <c r="AF19" s="159">
        <v>59.404600000000002</v>
      </c>
      <c r="AG19" s="159">
        <v>42.445689999999999</v>
      </c>
      <c r="AH19" s="159">
        <v>22.21454</v>
      </c>
      <c r="AI19" s="10">
        <v>58.769889999999997</v>
      </c>
      <c r="AJ19" s="10">
        <v>31.517060000000001</v>
      </c>
      <c r="AK19" s="10">
        <v>41.176480000000005</v>
      </c>
      <c r="AL19" s="10">
        <v>1.4208999999999996</v>
      </c>
      <c r="AM19" s="10">
        <v>53.899988000000008</v>
      </c>
      <c r="AN19" s="169"/>
      <c r="AO19" s="169"/>
      <c r="AP19" s="169"/>
      <c r="AQ19" s="169"/>
      <c r="AR19" s="169"/>
      <c r="AS19" s="169"/>
      <c r="AT19" s="169"/>
      <c r="AU19" s="169"/>
      <c r="AV19" s="169"/>
      <c r="AW19" s="169"/>
      <c r="AX19" s="169"/>
      <c r="AY19" s="169"/>
    </row>
    <row r="20" spans="1:51" ht="15" x14ac:dyDescent="0.25">
      <c r="A20" s="234">
        <f>YampaRiverInflow.TotalOutflow!A20</f>
        <v>43922</v>
      </c>
      <c r="B20" s="113"/>
      <c r="C20" s="113"/>
      <c r="D20" s="113">
        <v>29.408999999999999</v>
      </c>
      <c r="E20" s="159">
        <v>6.8782900000000007</v>
      </c>
      <c r="F20" s="159">
        <v>6.4497519999999966</v>
      </c>
      <c r="G20" s="159">
        <v>-1.6270880000000034</v>
      </c>
      <c r="H20" s="159">
        <v>27.136765999999998</v>
      </c>
      <c r="I20" s="159">
        <v>10.345166000000001</v>
      </c>
      <c r="J20" s="159">
        <v>35.310705999999996</v>
      </c>
      <c r="K20" s="159">
        <v>19.30078</v>
      </c>
      <c r="L20" s="159">
        <v>3.5616000000000003</v>
      </c>
      <c r="M20" s="159">
        <v>41.938178000000001</v>
      </c>
      <c r="N20" s="159">
        <v>40.074694000000001</v>
      </c>
      <c r="O20" s="159">
        <v>1.3631199999999954</v>
      </c>
      <c r="P20" s="159">
        <v>-2.5694920000000012</v>
      </c>
      <c r="Q20" s="159">
        <v>-26.212883999999999</v>
      </c>
      <c r="R20" s="159">
        <v>3.6764540000000014</v>
      </c>
      <c r="S20" s="159">
        <v>29.157019999999999</v>
      </c>
      <c r="T20" s="159">
        <v>70.294210000000007</v>
      </c>
      <c r="U20" s="159">
        <v>23.60331</v>
      </c>
      <c r="V20" s="159">
        <v>16.8</v>
      </c>
      <c r="W20" s="159">
        <v>35.028100000000002</v>
      </c>
      <c r="X20" s="159">
        <v>13.62645</v>
      </c>
      <c r="Y20" s="159">
        <v>32.747109999999999</v>
      </c>
      <c r="Z20" s="159">
        <v>39.133879999999998</v>
      </c>
      <c r="AA20" s="159">
        <v>90.902479999999997</v>
      </c>
      <c r="AB20" s="159">
        <v>33.758679999999998</v>
      </c>
      <c r="AC20" s="159">
        <v>33.699169999999995</v>
      </c>
      <c r="AD20" s="159">
        <v>29.79214</v>
      </c>
      <c r="AE20" s="159">
        <v>43.080640000000002</v>
      </c>
      <c r="AF20" s="159">
        <v>88.700450000000004</v>
      </c>
      <c r="AG20" s="159">
        <v>43.635820000000002</v>
      </c>
      <c r="AH20" s="159">
        <v>17.01784</v>
      </c>
      <c r="AI20" s="10">
        <v>26.498860000000001</v>
      </c>
      <c r="AJ20" s="10">
        <v>22.988139999999998</v>
      </c>
      <c r="AK20" s="10">
        <v>25.348419999999997</v>
      </c>
      <c r="AL20" s="10">
        <v>1.8474620000000004</v>
      </c>
      <c r="AM20" s="10">
        <v>30.190056000000002</v>
      </c>
      <c r="AN20" s="169"/>
      <c r="AO20" s="169"/>
      <c r="AP20" s="169"/>
      <c r="AQ20" s="169"/>
      <c r="AR20" s="169"/>
      <c r="AS20" s="169"/>
      <c r="AT20" s="169"/>
      <c r="AU20" s="169"/>
      <c r="AV20" s="169"/>
      <c r="AW20" s="169"/>
      <c r="AX20" s="169"/>
      <c r="AY20" s="169"/>
    </row>
    <row r="21" spans="1:51" ht="15" x14ac:dyDescent="0.25">
      <c r="A21" s="234">
        <f>YampaRiverInflow.TotalOutflow!A21</f>
        <v>43952</v>
      </c>
      <c r="B21" s="113"/>
      <c r="C21" s="113"/>
      <c r="D21" s="113">
        <v>29.04</v>
      </c>
      <c r="E21" s="159">
        <v>10.639998</v>
      </c>
      <c r="F21" s="159">
        <v>-44.029232</v>
      </c>
      <c r="G21" s="159">
        <v>-35.628662000000006</v>
      </c>
      <c r="H21" s="159">
        <v>13.395087999999999</v>
      </c>
      <c r="I21" s="159">
        <v>14.373129999999998</v>
      </c>
      <c r="J21" s="159">
        <v>12.015425999999998</v>
      </c>
      <c r="K21" s="159">
        <v>20.550333999999999</v>
      </c>
      <c r="L21" s="159">
        <v>18.579722</v>
      </c>
      <c r="M21" s="159">
        <v>24.659790000000001</v>
      </c>
      <c r="N21" s="159">
        <v>21.803582000000002</v>
      </c>
      <c r="O21" s="159">
        <v>0.19014400000000023</v>
      </c>
      <c r="P21" s="159">
        <v>-5.5054859999999994</v>
      </c>
      <c r="Q21" s="159">
        <v>-26.211384000000006</v>
      </c>
      <c r="R21" s="159">
        <v>7.738929999999999</v>
      </c>
      <c r="S21" s="159">
        <v>15.471069999999999</v>
      </c>
      <c r="T21" s="159">
        <v>41.137190000000004</v>
      </c>
      <c r="U21" s="159">
        <v>13.289260000000001</v>
      </c>
      <c r="V21" s="159">
        <v>27.570250000000001</v>
      </c>
      <c r="W21" s="159">
        <v>34.690910000000002</v>
      </c>
      <c r="X21" s="159">
        <v>21.163640000000001</v>
      </c>
      <c r="Y21" s="159">
        <v>23.543800000000001</v>
      </c>
      <c r="Z21" s="159">
        <v>34.333880000000001</v>
      </c>
      <c r="AA21" s="159">
        <v>67.140500000000003</v>
      </c>
      <c r="AB21" s="159">
        <v>34.274380000000001</v>
      </c>
      <c r="AC21" s="159">
        <v>36.813220000000001</v>
      </c>
      <c r="AD21" s="159">
        <v>20.429749999999999</v>
      </c>
      <c r="AE21" s="159">
        <v>51.173209999999997</v>
      </c>
      <c r="AF21" s="159">
        <v>36.138489999999997</v>
      </c>
      <c r="AG21" s="159">
        <v>21.024139999999999</v>
      </c>
      <c r="AH21" s="159">
        <v>18.545120000000001</v>
      </c>
      <c r="AI21" s="10">
        <v>27.252549999999999</v>
      </c>
      <c r="AJ21" s="10">
        <v>27.252610000000001</v>
      </c>
      <c r="AK21" s="10">
        <v>28.958279999999998</v>
      </c>
      <c r="AL21" s="10">
        <v>-17.974883999999999</v>
      </c>
      <c r="AM21" s="10">
        <v>8.2502020000000016</v>
      </c>
      <c r="AN21" s="169"/>
      <c r="AO21" s="169"/>
      <c r="AP21" s="169"/>
      <c r="AQ21" s="169"/>
      <c r="AR21" s="169"/>
      <c r="AS21" s="169"/>
      <c r="AT21" s="169"/>
      <c r="AU21" s="169"/>
      <c r="AV21" s="169"/>
      <c r="AW21" s="169"/>
      <c r="AX21" s="169"/>
      <c r="AY21" s="169"/>
    </row>
    <row r="22" spans="1:51" ht="15" x14ac:dyDescent="0.25">
      <c r="A22" s="234">
        <f>YampaRiverInflow.TotalOutflow!A22</f>
        <v>43983</v>
      </c>
      <c r="B22" s="113"/>
      <c r="C22" s="113"/>
      <c r="D22" s="113">
        <v>25.971</v>
      </c>
      <c r="E22" s="159">
        <v>14.244779999999999</v>
      </c>
      <c r="F22" s="159">
        <v>-27.190472000000003</v>
      </c>
      <c r="G22" s="159">
        <v>-26.814078000000002</v>
      </c>
      <c r="H22" s="159">
        <v>4.3700580000000011</v>
      </c>
      <c r="I22" s="159">
        <v>17.001467999999996</v>
      </c>
      <c r="J22" s="159">
        <v>15.287422000000003</v>
      </c>
      <c r="K22" s="159">
        <v>10.805857999999999</v>
      </c>
      <c r="L22" s="159">
        <v>17.742493999999997</v>
      </c>
      <c r="M22" s="159">
        <v>3.4259199999999983</v>
      </c>
      <c r="N22" s="159">
        <v>8.1729199999999995</v>
      </c>
      <c r="O22" s="159">
        <v>12.473674000000001</v>
      </c>
      <c r="P22" s="159">
        <v>1.061094</v>
      </c>
      <c r="Q22" s="159">
        <v>22.368065999999995</v>
      </c>
      <c r="R22" s="159">
        <v>-1.3633040000000001</v>
      </c>
      <c r="S22" s="159">
        <v>31.73554</v>
      </c>
      <c r="T22" s="159">
        <v>15.272729999999999</v>
      </c>
      <c r="U22" s="159">
        <v>13.68595</v>
      </c>
      <c r="V22" s="159">
        <v>32.07273</v>
      </c>
      <c r="W22" s="159">
        <v>48.238019999999999</v>
      </c>
      <c r="X22" s="159">
        <v>6.5057900000000002</v>
      </c>
      <c r="Y22" s="159">
        <v>14.280989999999999</v>
      </c>
      <c r="Z22" s="159">
        <v>20.826450000000001</v>
      </c>
      <c r="AA22" s="159">
        <v>11.9405</v>
      </c>
      <c r="AB22" s="159">
        <v>14.67769</v>
      </c>
      <c r="AC22" s="159">
        <v>31.73554</v>
      </c>
      <c r="AD22" s="159">
        <v>13.4876</v>
      </c>
      <c r="AE22" s="159">
        <v>35.543419999999998</v>
      </c>
      <c r="AF22" s="159">
        <v>23.741799999999998</v>
      </c>
      <c r="AG22" s="159">
        <v>24.39593</v>
      </c>
      <c r="AH22" s="159">
        <v>22.730180000000001</v>
      </c>
      <c r="AI22" s="10">
        <v>25.189630000000001</v>
      </c>
      <c r="AJ22" s="10">
        <v>26.0823</v>
      </c>
      <c r="AK22" s="10">
        <v>25.58633</v>
      </c>
      <c r="AL22" s="10">
        <v>-10.634887999999998</v>
      </c>
      <c r="AM22" s="10">
        <v>9.8336339999999982</v>
      </c>
      <c r="AN22" s="169"/>
      <c r="AO22" s="169"/>
      <c r="AP22" s="169"/>
      <c r="AQ22" s="169"/>
      <c r="AR22" s="169"/>
      <c r="AS22" s="169"/>
      <c r="AT22" s="169"/>
      <c r="AU22" s="169"/>
      <c r="AV22" s="169"/>
      <c r="AW22" s="169"/>
      <c r="AX22" s="169"/>
      <c r="AY22" s="169"/>
    </row>
    <row r="23" spans="1:51" ht="15" x14ac:dyDescent="0.25">
      <c r="A23" s="234">
        <f>YampaRiverInflow.TotalOutflow!A23</f>
        <v>44013</v>
      </c>
      <c r="B23" s="113"/>
      <c r="C23" s="113"/>
      <c r="D23" s="113">
        <v>36.543999999999997</v>
      </c>
      <c r="E23" s="159">
        <v>4.3607659999999964</v>
      </c>
      <c r="F23" s="159">
        <v>-76.904696000000001</v>
      </c>
      <c r="G23" s="159">
        <v>-26.037152000000003</v>
      </c>
      <c r="H23" s="159">
        <v>-0.99219199999999907</v>
      </c>
      <c r="I23" s="159">
        <v>23.523871999999997</v>
      </c>
      <c r="J23" s="159">
        <v>10.508421999999999</v>
      </c>
      <c r="K23" s="159">
        <v>0.38218800000000192</v>
      </c>
      <c r="L23" s="159">
        <v>-2.4426239999999999</v>
      </c>
      <c r="M23" s="159">
        <v>-0.52760200000000035</v>
      </c>
      <c r="N23" s="159">
        <v>14.445949999999996</v>
      </c>
      <c r="O23" s="159">
        <v>-5.4029160000000003</v>
      </c>
      <c r="P23" s="159">
        <v>-9.1989860000000014</v>
      </c>
      <c r="Q23" s="159">
        <v>30.872809999999998</v>
      </c>
      <c r="R23" s="159">
        <v>7.8308159999999951</v>
      </c>
      <c r="S23" s="159">
        <v>31.933880000000002</v>
      </c>
      <c r="T23" s="159">
        <v>33.12397</v>
      </c>
      <c r="U23" s="159">
        <v>30.347110000000001</v>
      </c>
      <c r="V23" s="159">
        <v>21.12397</v>
      </c>
      <c r="W23" s="159">
        <v>19.953720000000001</v>
      </c>
      <c r="X23" s="159">
        <v>10.1157</v>
      </c>
      <c r="Y23" s="159">
        <v>17.2562</v>
      </c>
      <c r="Z23" s="159">
        <v>39.272730000000003</v>
      </c>
      <c r="AA23" s="159">
        <v>21.024789999999999</v>
      </c>
      <c r="AB23" s="159">
        <v>21.223140000000001</v>
      </c>
      <c r="AC23" s="159">
        <v>45.421489999999999</v>
      </c>
      <c r="AD23" s="159">
        <v>28.760330000000003</v>
      </c>
      <c r="AE23" s="159">
        <v>28.164830000000002</v>
      </c>
      <c r="AF23" s="159">
        <v>29.156560000000002</v>
      </c>
      <c r="AG23" s="159">
        <v>31.536360000000002</v>
      </c>
      <c r="AH23" s="159">
        <v>26.379669999999997</v>
      </c>
      <c r="AI23" s="10">
        <v>61.685449999999996</v>
      </c>
      <c r="AJ23" s="10">
        <v>29.156569999999999</v>
      </c>
      <c r="AK23" s="10">
        <v>33.520060000000001</v>
      </c>
      <c r="AL23" s="10">
        <v>-4.7430320000000004</v>
      </c>
      <c r="AM23" s="10">
        <v>16.804354</v>
      </c>
      <c r="AN23" s="169"/>
      <c r="AO23" s="169"/>
      <c r="AP23" s="169"/>
      <c r="AQ23" s="169"/>
      <c r="AR23" s="169"/>
      <c r="AS23" s="169"/>
      <c r="AT23" s="169"/>
      <c r="AU23" s="169"/>
      <c r="AV23" s="169"/>
      <c r="AW23" s="169"/>
      <c r="AX23" s="169"/>
      <c r="AY23" s="169"/>
    </row>
    <row r="24" spans="1:51" ht="15" x14ac:dyDescent="0.25">
      <c r="A24" s="234">
        <f>YampaRiverInflow.TotalOutflow!A24</f>
        <v>44044</v>
      </c>
      <c r="B24" s="113"/>
      <c r="C24" s="113"/>
      <c r="D24" s="113">
        <v>44.478000000000002</v>
      </c>
      <c r="E24" s="159">
        <v>-38.819428000000002</v>
      </c>
      <c r="F24" s="159">
        <v>4.0788000000000029</v>
      </c>
      <c r="G24" s="159">
        <v>-24.940789999999996</v>
      </c>
      <c r="H24" s="159">
        <v>11.508968000000001</v>
      </c>
      <c r="I24" s="159">
        <v>34.079854000000005</v>
      </c>
      <c r="J24" s="159">
        <v>13.724534</v>
      </c>
      <c r="K24" s="159">
        <v>22.184847999999999</v>
      </c>
      <c r="L24" s="159">
        <v>11.868864000000002</v>
      </c>
      <c r="M24" s="159">
        <v>15.498979999999996</v>
      </c>
      <c r="N24" s="159">
        <v>39.663323999999996</v>
      </c>
      <c r="O24" s="159">
        <v>-27.475497999999998</v>
      </c>
      <c r="P24" s="159">
        <v>-21.766008000000003</v>
      </c>
      <c r="Q24" s="159">
        <v>29.917686</v>
      </c>
      <c r="R24" s="159">
        <v>25.019824</v>
      </c>
      <c r="S24" s="159">
        <v>50.280989999999996</v>
      </c>
      <c r="T24" s="159">
        <v>20.826450000000001</v>
      </c>
      <c r="U24" s="159">
        <v>44.033059999999999</v>
      </c>
      <c r="V24" s="159">
        <v>23.404959999999999</v>
      </c>
      <c r="W24" s="159">
        <v>52.066120000000005</v>
      </c>
      <c r="X24" s="159">
        <v>17.851240000000001</v>
      </c>
      <c r="Y24" s="159">
        <v>42.049589999999995</v>
      </c>
      <c r="Z24" s="159">
        <v>50.578510000000001</v>
      </c>
      <c r="AA24" s="159">
        <v>28.36364</v>
      </c>
      <c r="AB24" s="159">
        <v>66.446280000000002</v>
      </c>
      <c r="AC24" s="159">
        <v>91.636359999999996</v>
      </c>
      <c r="AD24" s="159">
        <v>39.272730000000003</v>
      </c>
      <c r="AE24" s="159">
        <v>23.60284</v>
      </c>
      <c r="AF24" s="159">
        <v>91.04083</v>
      </c>
      <c r="AG24" s="159">
        <v>36.693379999999998</v>
      </c>
      <c r="AH24" s="159">
        <v>68.607789999999994</v>
      </c>
      <c r="AI24" s="10">
        <v>66.842500000000001</v>
      </c>
      <c r="AJ24" s="10">
        <v>41.057389999999998</v>
      </c>
      <c r="AK24" s="10">
        <v>44.429290000000002</v>
      </c>
      <c r="AL24" s="10">
        <v>-20.440944000000002</v>
      </c>
      <c r="AM24" s="10">
        <v>26.649618</v>
      </c>
      <c r="AN24" s="169"/>
      <c r="AO24" s="169"/>
      <c r="AP24" s="169"/>
      <c r="AQ24" s="169"/>
      <c r="AR24" s="169"/>
      <c r="AS24" s="169"/>
      <c r="AT24" s="169"/>
      <c r="AU24" s="169"/>
      <c r="AV24" s="169"/>
      <c r="AW24" s="169"/>
      <c r="AX24" s="169"/>
      <c r="AY24" s="169"/>
    </row>
    <row r="25" spans="1:51" ht="15" x14ac:dyDescent="0.25">
      <c r="A25" s="234">
        <f>YampaRiverInflow.TotalOutflow!A25</f>
        <v>44075</v>
      </c>
      <c r="B25" s="113"/>
      <c r="C25" s="113"/>
      <c r="D25" s="113">
        <v>44.591000000000001</v>
      </c>
      <c r="E25" s="159">
        <v>-21.287192000000001</v>
      </c>
      <c r="F25" s="159">
        <v>32.618159999999996</v>
      </c>
      <c r="G25" s="159">
        <v>1.7953199999999998</v>
      </c>
      <c r="H25" s="159">
        <v>31.247597999999996</v>
      </c>
      <c r="I25" s="159">
        <v>10.680847999999996</v>
      </c>
      <c r="J25" s="159">
        <v>16.744351999999999</v>
      </c>
      <c r="K25" s="159">
        <v>7.7189679999999967</v>
      </c>
      <c r="L25" s="159">
        <v>23.211606</v>
      </c>
      <c r="M25" s="159">
        <v>19.180725999999996</v>
      </c>
      <c r="N25" s="159">
        <v>38.334448000000002</v>
      </c>
      <c r="O25" s="159">
        <v>-11.254766</v>
      </c>
      <c r="P25" s="159">
        <v>-1.109622000000003</v>
      </c>
      <c r="Q25" s="159">
        <v>14.515779999999999</v>
      </c>
      <c r="R25" s="159">
        <v>21.008659999999999</v>
      </c>
      <c r="S25" s="159">
        <v>59.246279999999999</v>
      </c>
      <c r="T25" s="159">
        <v>36.099170000000001</v>
      </c>
      <c r="U25" s="159">
        <v>49.190080000000002</v>
      </c>
      <c r="V25" s="159">
        <v>39.133879999999998</v>
      </c>
      <c r="W25" s="159">
        <v>48.456199999999995</v>
      </c>
      <c r="X25" s="159">
        <v>103.95372</v>
      </c>
      <c r="Y25" s="159">
        <v>34.373550000000002</v>
      </c>
      <c r="Z25" s="159">
        <v>57.381819999999998</v>
      </c>
      <c r="AA25" s="159">
        <v>38.360330000000005</v>
      </c>
      <c r="AB25" s="159">
        <v>50.87603</v>
      </c>
      <c r="AC25" s="159">
        <v>33.83802</v>
      </c>
      <c r="AD25" s="159">
        <v>38.677690000000005</v>
      </c>
      <c r="AE25" s="159">
        <v>28.363289999999999</v>
      </c>
      <c r="AF25" s="159">
        <v>44.250949999999996</v>
      </c>
      <c r="AG25" s="159">
        <v>41.255660000000006</v>
      </c>
      <c r="AH25" s="159">
        <v>47.999720000000003</v>
      </c>
      <c r="AI25" s="10">
        <v>78.703759999999988</v>
      </c>
      <c r="AJ25" s="10">
        <v>38.875680000000003</v>
      </c>
      <c r="AK25" s="10">
        <v>32.726860000000002</v>
      </c>
      <c r="AL25" s="10">
        <v>-9.8468000000002581E-2</v>
      </c>
      <c r="AM25" s="10">
        <v>31.357489999999999</v>
      </c>
      <c r="AN25" s="169"/>
      <c r="AO25" s="169"/>
      <c r="AP25" s="169"/>
      <c r="AQ25" s="169"/>
      <c r="AR25" s="169"/>
      <c r="AS25" s="169"/>
      <c r="AT25" s="169"/>
      <c r="AU25" s="169"/>
      <c r="AV25" s="169"/>
      <c r="AW25" s="169"/>
      <c r="AX25" s="169"/>
      <c r="AY25" s="169"/>
    </row>
    <row r="26" spans="1:51" ht="15" x14ac:dyDescent="0.25">
      <c r="A26" s="234">
        <f>YampaRiverInflow.TotalOutflow!A26</f>
        <v>44105</v>
      </c>
      <c r="B26" s="113"/>
      <c r="C26" s="113"/>
      <c r="D26" s="113">
        <v>38.270000000000003</v>
      </c>
      <c r="E26" s="159">
        <v>14.638803999999997</v>
      </c>
      <c r="F26" s="159">
        <v>21.466443999999996</v>
      </c>
      <c r="G26" s="159">
        <v>16.894756000000001</v>
      </c>
      <c r="H26" s="159">
        <v>-7.0494780000000024</v>
      </c>
      <c r="I26" s="159">
        <v>28.589822000000002</v>
      </c>
      <c r="J26" s="159">
        <v>8.7653100000000013</v>
      </c>
      <c r="K26" s="159">
        <v>19.033143999999997</v>
      </c>
      <c r="L26" s="159">
        <v>24.070353999999998</v>
      </c>
      <c r="M26" s="159">
        <v>26.040343999999997</v>
      </c>
      <c r="N26" s="159">
        <v>13.166246000000003</v>
      </c>
      <c r="O26" s="159">
        <v>20.811032000000001</v>
      </c>
      <c r="P26" s="159">
        <v>15.392737999999998</v>
      </c>
      <c r="Q26" s="159">
        <v>31.104225999999993</v>
      </c>
      <c r="R26" s="159">
        <v>32.409004000000003</v>
      </c>
      <c r="S26" s="159">
        <v>36.495870000000004</v>
      </c>
      <c r="T26" s="159">
        <v>22.413220000000003</v>
      </c>
      <c r="U26" s="159">
        <v>37.884300000000003</v>
      </c>
      <c r="V26" s="159">
        <v>47.385120000000001</v>
      </c>
      <c r="W26" s="159">
        <v>23.34545</v>
      </c>
      <c r="X26" s="159">
        <v>20.647929999999999</v>
      </c>
      <c r="Y26" s="159">
        <v>30.664459999999998</v>
      </c>
      <c r="Z26" s="159">
        <v>41.077690000000004</v>
      </c>
      <c r="AA26" s="159">
        <v>31.060849999999999</v>
      </c>
      <c r="AB26" s="159">
        <v>69.758679999999998</v>
      </c>
      <c r="AC26" s="159">
        <v>20.94511</v>
      </c>
      <c r="AD26" s="159">
        <v>34.908660000000005</v>
      </c>
      <c r="AE26" s="159">
        <v>24.793029999999998</v>
      </c>
      <c r="AF26" s="159">
        <v>40.680699999999995</v>
      </c>
      <c r="AG26" s="159">
        <v>34.511849999999995</v>
      </c>
      <c r="AH26" s="159">
        <v>29.513770000000001</v>
      </c>
      <c r="AI26" s="10">
        <v>19.080719999999999</v>
      </c>
      <c r="AJ26" s="10">
        <v>42.445929999999997</v>
      </c>
      <c r="AK26" s="10">
        <v>56.012860000000003</v>
      </c>
      <c r="AL26" s="10">
        <v>42.068716000000002</v>
      </c>
      <c r="AM26" s="10">
        <v>-39.506182000000003</v>
      </c>
      <c r="AN26" s="169"/>
      <c r="AO26" s="169"/>
      <c r="AP26" s="169"/>
      <c r="AQ26" s="169"/>
      <c r="AR26" s="169"/>
      <c r="AS26" s="169"/>
      <c r="AT26" s="169"/>
      <c r="AU26" s="169"/>
      <c r="AV26" s="169"/>
      <c r="AW26" s="169"/>
      <c r="AX26" s="169"/>
      <c r="AY26" s="169"/>
    </row>
    <row r="27" spans="1:51" ht="15" x14ac:dyDescent="0.25">
      <c r="A27" s="234">
        <f>YampaRiverInflow.TotalOutflow!A27</f>
        <v>44136</v>
      </c>
      <c r="B27" s="113"/>
      <c r="C27" s="113"/>
      <c r="D27" s="113">
        <v>32.280999999999999</v>
      </c>
      <c r="E27" s="159">
        <v>6.753783999999996</v>
      </c>
      <c r="F27" s="159">
        <v>-7.6327240000000023</v>
      </c>
      <c r="G27" s="159">
        <v>19.806198000000002</v>
      </c>
      <c r="H27" s="159">
        <v>-15.417266000000001</v>
      </c>
      <c r="I27" s="159">
        <v>42.873334</v>
      </c>
      <c r="J27" s="159">
        <v>18.651169999999997</v>
      </c>
      <c r="K27" s="159">
        <v>25.675046000000002</v>
      </c>
      <c r="L27" s="159">
        <v>19.488983999999995</v>
      </c>
      <c r="M27" s="159">
        <v>17.507805999999995</v>
      </c>
      <c r="N27" s="159">
        <v>8.8944699999999983</v>
      </c>
      <c r="O27" s="159">
        <v>1.1222839999999996</v>
      </c>
      <c r="P27" s="159">
        <v>9.8448719999999987</v>
      </c>
      <c r="Q27" s="159">
        <v>28.013811999999998</v>
      </c>
      <c r="R27" s="159">
        <v>15.793877999999999</v>
      </c>
      <c r="S27" s="159">
        <v>24.595040000000001</v>
      </c>
      <c r="T27" s="159">
        <v>18.446279999999998</v>
      </c>
      <c r="U27" s="159">
        <v>36.495870000000004</v>
      </c>
      <c r="V27" s="159">
        <v>27.966939999999997</v>
      </c>
      <c r="W27" s="159">
        <v>25.487599999999997</v>
      </c>
      <c r="X27" s="159">
        <v>23.10744</v>
      </c>
      <c r="Y27" s="159">
        <v>22.472729999999999</v>
      </c>
      <c r="Z27" s="159">
        <v>35.166530000000002</v>
      </c>
      <c r="AA27" s="159">
        <v>20.925319999999999</v>
      </c>
      <c r="AB27" s="159">
        <v>16.066120000000002</v>
      </c>
      <c r="AC27" s="159">
        <v>25.54711</v>
      </c>
      <c r="AD27" s="159">
        <v>41.950060000000001</v>
      </c>
      <c r="AE27" s="159">
        <v>23.00787</v>
      </c>
      <c r="AF27" s="159">
        <v>14.39954</v>
      </c>
      <c r="AG27" s="159">
        <v>23.602700000000002</v>
      </c>
      <c r="AH27" s="159">
        <v>28.581400000000002</v>
      </c>
      <c r="AI27" s="10">
        <v>27.807869999999998</v>
      </c>
      <c r="AJ27" s="10">
        <v>24.69378</v>
      </c>
      <c r="AK27" s="10">
        <v>22.293890000000001</v>
      </c>
      <c r="AL27" s="10">
        <v>-3.1421840000000012</v>
      </c>
      <c r="AM27" s="10">
        <v>-44.165469999999999</v>
      </c>
      <c r="AN27" s="169"/>
      <c r="AO27" s="169"/>
      <c r="AP27" s="169"/>
      <c r="AQ27" s="169"/>
      <c r="AR27" s="169"/>
      <c r="AS27" s="169"/>
      <c r="AT27" s="169"/>
      <c r="AU27" s="169"/>
      <c r="AV27" s="169"/>
      <c r="AW27" s="169"/>
      <c r="AX27" s="169"/>
      <c r="AY27" s="169"/>
    </row>
    <row r="28" spans="1:51" ht="15" x14ac:dyDescent="0.25">
      <c r="A28" s="234">
        <f>YampaRiverInflow.TotalOutflow!A28</f>
        <v>44166</v>
      </c>
      <c r="B28" s="113"/>
      <c r="C28" s="113"/>
      <c r="D28" s="113">
        <v>36.677</v>
      </c>
      <c r="E28" s="159">
        <v>16.268739999999998</v>
      </c>
      <c r="F28" s="159">
        <v>6.4705519999999996</v>
      </c>
      <c r="G28" s="159">
        <v>17.637533999999999</v>
      </c>
      <c r="H28" s="159">
        <v>-3.9600340000000016</v>
      </c>
      <c r="I28" s="159">
        <v>24.396989999999999</v>
      </c>
      <c r="J28" s="159">
        <v>10.800360000000001</v>
      </c>
      <c r="K28" s="159">
        <v>21.260485999999997</v>
      </c>
      <c r="L28" s="159">
        <v>13.424811999999998</v>
      </c>
      <c r="M28" s="159">
        <v>8.4644880000000011</v>
      </c>
      <c r="N28" s="159">
        <v>2.3967059999999982</v>
      </c>
      <c r="O28" s="159">
        <v>-6.7709719999999995</v>
      </c>
      <c r="P28" s="159">
        <v>0.60159199999999691</v>
      </c>
      <c r="Q28" s="159">
        <v>44.223798000000002</v>
      </c>
      <c r="R28" s="159">
        <v>1.110544</v>
      </c>
      <c r="S28" s="159">
        <v>15.07438</v>
      </c>
      <c r="T28" s="159">
        <v>12.69421</v>
      </c>
      <c r="U28" s="159">
        <v>35.305790000000002</v>
      </c>
      <c r="V28" s="159">
        <v>29.355370000000001</v>
      </c>
      <c r="W28" s="159">
        <v>13.4876</v>
      </c>
      <c r="X28" s="159">
        <v>18.723970000000001</v>
      </c>
      <c r="Y28" s="159">
        <v>15.471069999999999</v>
      </c>
      <c r="Z28" s="159">
        <v>19.100490000000001</v>
      </c>
      <c r="AA28" s="159">
        <v>3.9664899999999998</v>
      </c>
      <c r="AB28" s="159">
        <v>23.801650000000002</v>
      </c>
      <c r="AC28" s="159">
        <v>57.520660000000007</v>
      </c>
      <c r="AD28" s="159">
        <v>23.99954</v>
      </c>
      <c r="AE28" s="159">
        <v>19.4375</v>
      </c>
      <c r="AF28" s="159">
        <v>33.916870000000003</v>
      </c>
      <c r="AG28" s="159">
        <v>31.734860000000001</v>
      </c>
      <c r="AH28" s="159">
        <v>22.7103</v>
      </c>
      <c r="AI28" s="10">
        <v>25.368259999999999</v>
      </c>
      <c r="AJ28" s="10">
        <v>31.6557</v>
      </c>
      <c r="AK28" s="10">
        <v>22.412740000000003</v>
      </c>
      <c r="AL28" s="10">
        <v>28.144819999999999</v>
      </c>
      <c r="AM28" s="10">
        <v>-12.281395999999999</v>
      </c>
      <c r="AN28" s="169"/>
      <c r="AO28" s="169"/>
      <c r="AP28" s="169"/>
      <c r="AQ28" s="169"/>
      <c r="AR28" s="169"/>
      <c r="AS28" s="169"/>
      <c r="AT28" s="169"/>
      <c r="AU28" s="169"/>
      <c r="AV28" s="169"/>
      <c r="AW28" s="169"/>
      <c r="AX28" s="169"/>
      <c r="AY28" s="169"/>
    </row>
    <row r="29" spans="1:51" ht="15" x14ac:dyDescent="0.25">
      <c r="A29" s="234">
        <f>YampaRiverInflow.TotalOutflow!A29</f>
        <v>44197</v>
      </c>
      <c r="B29" s="113"/>
      <c r="C29" s="113"/>
      <c r="D29" s="113">
        <v>34.639000000000003</v>
      </c>
      <c r="E29" s="159">
        <v>13.077360000000001</v>
      </c>
      <c r="F29" s="159">
        <v>19.310572000000001</v>
      </c>
      <c r="G29" s="159">
        <v>30.633921999999998</v>
      </c>
      <c r="H29" s="159">
        <v>-8.3519860000000001</v>
      </c>
      <c r="I29" s="159">
        <v>20.166415999999998</v>
      </c>
      <c r="J29" s="159">
        <v>-5.3256900000000025</v>
      </c>
      <c r="K29" s="159">
        <v>2.6823760000000001</v>
      </c>
      <c r="L29" s="159">
        <v>29.809785999999992</v>
      </c>
      <c r="M29" s="159">
        <v>0.14888199999999779</v>
      </c>
      <c r="N29" s="159">
        <v>188.36769600000002</v>
      </c>
      <c r="O29" s="159">
        <v>-19.261465999999999</v>
      </c>
      <c r="P29" s="159">
        <v>-11.55139</v>
      </c>
      <c r="Q29" s="159">
        <v>25.526097999999998</v>
      </c>
      <c r="R29" s="159">
        <v>1.3745679999999993</v>
      </c>
      <c r="S29" s="159">
        <v>21.421490000000002</v>
      </c>
      <c r="T29" s="159">
        <v>24.198349999999998</v>
      </c>
      <c r="U29" s="159">
        <v>42.049589999999995</v>
      </c>
      <c r="V29" s="159">
        <v>21.61983</v>
      </c>
      <c r="W29" s="159">
        <v>18.446279999999998</v>
      </c>
      <c r="X29" s="159">
        <v>23.206610000000001</v>
      </c>
      <c r="Y29" s="159">
        <v>20.033060000000003</v>
      </c>
      <c r="Z29" s="159">
        <v>101.09752</v>
      </c>
      <c r="AA29" s="159">
        <v>22.61157</v>
      </c>
      <c r="AB29" s="159">
        <v>23.206610000000001</v>
      </c>
      <c r="AC29" s="159">
        <v>42.247930000000004</v>
      </c>
      <c r="AD29" s="159">
        <v>34.11524</v>
      </c>
      <c r="AE29" s="159">
        <v>41.255679999999998</v>
      </c>
      <c r="AF29" s="159">
        <v>24.792830000000002</v>
      </c>
      <c r="AG29" s="159">
        <v>40.065640000000002</v>
      </c>
      <c r="AH29" s="159">
        <v>37.883839999999999</v>
      </c>
      <c r="AI29" s="10">
        <v>23.007810000000003</v>
      </c>
      <c r="AJ29" s="10">
        <v>30.743310000000001</v>
      </c>
      <c r="AK29" s="10">
        <v>-35.333798000000002</v>
      </c>
      <c r="AL29" s="10">
        <v>15.72175</v>
      </c>
      <c r="AM29" s="10">
        <v>-20.231422000000002</v>
      </c>
      <c r="AN29" s="169"/>
      <c r="AO29" s="169"/>
      <c r="AP29" s="169"/>
      <c r="AQ29" s="169"/>
      <c r="AR29" s="169"/>
      <c r="AS29" s="169"/>
      <c r="AT29" s="169"/>
      <c r="AU29" s="169"/>
      <c r="AV29" s="169"/>
      <c r="AW29" s="169"/>
      <c r="AX29" s="169"/>
      <c r="AY29" s="169"/>
    </row>
    <row r="30" spans="1:51" ht="15" x14ac:dyDescent="0.25">
      <c r="A30" s="234">
        <f>YampaRiverInflow.TotalOutflow!A30</f>
        <v>44228</v>
      </c>
      <c r="B30" s="113"/>
      <c r="C30" s="113"/>
      <c r="D30" s="113">
        <v>42.972000000000001</v>
      </c>
      <c r="E30" s="159">
        <v>9.201842000000001</v>
      </c>
      <c r="F30" s="159">
        <v>5.149061999999998</v>
      </c>
      <c r="G30" s="159">
        <v>31.733646</v>
      </c>
      <c r="H30" s="159">
        <v>-5.7021720000000027</v>
      </c>
      <c r="I30" s="159">
        <v>24.577362000000001</v>
      </c>
      <c r="J30" s="159">
        <v>5.5440619999999985</v>
      </c>
      <c r="K30" s="159">
        <v>2.5809760000000006</v>
      </c>
      <c r="L30" s="159">
        <v>19.033522000000001</v>
      </c>
      <c r="M30" s="159">
        <v>7.0302340000000001</v>
      </c>
      <c r="N30" s="159">
        <v>85.799055999999993</v>
      </c>
      <c r="O30" s="159">
        <v>-9.7793939999999999</v>
      </c>
      <c r="P30" s="159">
        <v>38.657699999999991</v>
      </c>
      <c r="Q30" s="159">
        <v>12.339405999999999</v>
      </c>
      <c r="R30" s="159">
        <v>23.60331</v>
      </c>
      <c r="S30" s="159">
        <v>17.2562</v>
      </c>
      <c r="T30" s="159">
        <v>16.066120000000002</v>
      </c>
      <c r="U30" s="159">
        <v>48.99174</v>
      </c>
      <c r="V30" s="159">
        <v>36.297519999999999</v>
      </c>
      <c r="W30" s="159">
        <v>25.745450000000002</v>
      </c>
      <c r="X30" s="159">
        <v>24.39669</v>
      </c>
      <c r="Y30" s="159">
        <v>35.66281</v>
      </c>
      <c r="Z30" s="159">
        <v>125.57355</v>
      </c>
      <c r="AA30" s="159">
        <v>20.429749999999999</v>
      </c>
      <c r="AB30" s="159">
        <v>29.355370000000001</v>
      </c>
      <c r="AC30" s="159">
        <v>90.644630000000006</v>
      </c>
      <c r="AD30" s="159">
        <v>38.478989999999996</v>
      </c>
      <c r="AE30" s="159">
        <v>35.16657</v>
      </c>
      <c r="AF30" s="159">
        <v>33.321769999999994</v>
      </c>
      <c r="AG30" s="159">
        <v>18.842610000000001</v>
      </c>
      <c r="AH30" s="159">
        <v>38.875690000000006</v>
      </c>
      <c r="AI30" s="10">
        <v>32.449240000000003</v>
      </c>
      <c r="AJ30" s="10">
        <v>39.450900000000004</v>
      </c>
      <c r="AK30" s="10">
        <v>-35.678773999999997</v>
      </c>
      <c r="AL30" s="10">
        <v>36.358820000000009</v>
      </c>
      <c r="AM30" s="10">
        <v>10.028786</v>
      </c>
      <c r="AN30" s="169"/>
      <c r="AO30" s="169"/>
      <c r="AP30" s="169"/>
      <c r="AQ30" s="169"/>
      <c r="AR30" s="169"/>
      <c r="AS30" s="169"/>
      <c r="AT30" s="169"/>
      <c r="AU30" s="169"/>
      <c r="AV30" s="169"/>
      <c r="AW30" s="169"/>
      <c r="AX30" s="169"/>
      <c r="AY30" s="169"/>
    </row>
    <row r="31" spans="1:51" ht="15" x14ac:dyDescent="0.25">
      <c r="A31" s="234">
        <f>YampaRiverInflow.TotalOutflow!A31</f>
        <v>44256</v>
      </c>
      <c r="B31" s="113"/>
      <c r="C31" s="113"/>
      <c r="D31" s="113">
        <v>46.4</v>
      </c>
      <c r="E31" s="159">
        <v>11.779536</v>
      </c>
      <c r="F31" s="159">
        <v>64.980252000000007</v>
      </c>
      <c r="G31" s="159">
        <v>40.112389999999998</v>
      </c>
      <c r="H31" s="159">
        <v>-5.6985580000000011</v>
      </c>
      <c r="I31" s="159">
        <v>30.219604</v>
      </c>
      <c r="J31" s="159">
        <v>24.668741999999998</v>
      </c>
      <c r="K31" s="159">
        <v>25.485123999999995</v>
      </c>
      <c r="L31" s="159">
        <v>37.985829999999993</v>
      </c>
      <c r="M31" s="159">
        <v>23.852601999999997</v>
      </c>
      <c r="N31" s="159">
        <v>33.571293999999995</v>
      </c>
      <c r="O31" s="159">
        <v>18.785719999999998</v>
      </c>
      <c r="P31" s="159">
        <v>66.418819999999997</v>
      </c>
      <c r="Q31" s="159">
        <v>7.6782579999999996</v>
      </c>
      <c r="R31" s="159">
        <v>63.272730000000003</v>
      </c>
      <c r="S31" s="159">
        <v>48.99174</v>
      </c>
      <c r="T31" s="159">
        <v>19.834709999999998</v>
      </c>
      <c r="U31" s="159">
        <v>54.009920000000001</v>
      </c>
      <c r="V31" s="159">
        <v>55.160330000000002</v>
      </c>
      <c r="W31" s="159">
        <v>23.22645</v>
      </c>
      <c r="X31" s="159">
        <v>42.842980000000004</v>
      </c>
      <c r="Y31" s="159">
        <v>27.59008</v>
      </c>
      <c r="Z31" s="159">
        <v>69.104129999999998</v>
      </c>
      <c r="AA31" s="159">
        <v>49.190080000000002</v>
      </c>
      <c r="AB31" s="159">
        <v>44.628099999999996</v>
      </c>
      <c r="AC31" s="159">
        <v>82.373550000000009</v>
      </c>
      <c r="AD31" s="159">
        <v>74.04258999999999</v>
      </c>
      <c r="AE31" s="159">
        <v>59.404600000000002</v>
      </c>
      <c r="AF31" s="159">
        <v>42.445689999999999</v>
      </c>
      <c r="AG31" s="159">
        <v>22.21454</v>
      </c>
      <c r="AH31" s="159">
        <v>58.769889999999997</v>
      </c>
      <c r="AI31" s="10">
        <v>31.517060000000001</v>
      </c>
      <c r="AJ31" s="10">
        <v>41.176480000000005</v>
      </c>
      <c r="AK31" s="10">
        <v>1.4208999999999996</v>
      </c>
      <c r="AL31" s="10">
        <v>53.899988000000008</v>
      </c>
      <c r="AM31" s="10">
        <v>48.854016000000001</v>
      </c>
      <c r="AN31" s="169"/>
      <c r="AO31" s="169"/>
      <c r="AP31" s="169"/>
      <c r="AQ31" s="169"/>
      <c r="AR31" s="169"/>
      <c r="AS31" s="169"/>
      <c r="AT31" s="169"/>
      <c r="AU31" s="169"/>
      <c r="AV31" s="169"/>
      <c r="AW31" s="169"/>
      <c r="AX31" s="169"/>
      <c r="AY31" s="169"/>
    </row>
    <row r="32" spans="1:51" ht="15" x14ac:dyDescent="0.25">
      <c r="A32" s="234">
        <f>YampaRiverInflow.TotalOutflow!A32</f>
        <v>44287</v>
      </c>
      <c r="B32" s="113"/>
      <c r="C32" s="113"/>
      <c r="D32" s="113">
        <v>29.408999999999999</v>
      </c>
      <c r="E32" s="159">
        <v>6.4497519999999966</v>
      </c>
      <c r="F32" s="159">
        <v>-1.6270880000000034</v>
      </c>
      <c r="G32" s="159">
        <v>27.136765999999998</v>
      </c>
      <c r="H32" s="159">
        <v>10.345166000000001</v>
      </c>
      <c r="I32" s="159">
        <v>35.310705999999996</v>
      </c>
      <c r="J32" s="159">
        <v>19.30078</v>
      </c>
      <c r="K32" s="159">
        <v>3.5616000000000003</v>
      </c>
      <c r="L32" s="159">
        <v>41.938178000000001</v>
      </c>
      <c r="M32" s="159">
        <v>40.074694000000001</v>
      </c>
      <c r="N32" s="159">
        <v>1.3631199999999954</v>
      </c>
      <c r="O32" s="159">
        <v>-2.5694920000000012</v>
      </c>
      <c r="P32" s="159">
        <v>-26.212883999999999</v>
      </c>
      <c r="Q32" s="159">
        <v>3.6764540000000014</v>
      </c>
      <c r="R32" s="159">
        <v>29.157019999999999</v>
      </c>
      <c r="S32" s="159">
        <v>70.294210000000007</v>
      </c>
      <c r="T32" s="159">
        <v>23.60331</v>
      </c>
      <c r="U32" s="159">
        <v>16.8</v>
      </c>
      <c r="V32" s="159">
        <v>35.028100000000002</v>
      </c>
      <c r="W32" s="159">
        <v>13.62645</v>
      </c>
      <c r="X32" s="159">
        <v>32.747109999999999</v>
      </c>
      <c r="Y32" s="159">
        <v>39.133879999999998</v>
      </c>
      <c r="Z32" s="159">
        <v>90.902479999999997</v>
      </c>
      <c r="AA32" s="159">
        <v>33.758679999999998</v>
      </c>
      <c r="AB32" s="159">
        <v>33.699169999999995</v>
      </c>
      <c r="AC32" s="159">
        <v>29.79214</v>
      </c>
      <c r="AD32" s="159">
        <v>43.080640000000002</v>
      </c>
      <c r="AE32" s="159">
        <v>88.700450000000004</v>
      </c>
      <c r="AF32" s="159">
        <v>43.635820000000002</v>
      </c>
      <c r="AG32" s="159">
        <v>17.01784</v>
      </c>
      <c r="AH32" s="159">
        <v>26.498860000000001</v>
      </c>
      <c r="AI32" s="10">
        <v>22.988139999999998</v>
      </c>
      <c r="AJ32" s="10">
        <v>25.348419999999997</v>
      </c>
      <c r="AK32" s="10">
        <v>1.8474620000000004</v>
      </c>
      <c r="AL32" s="10">
        <v>30.190056000000002</v>
      </c>
      <c r="AM32" s="10">
        <v>8.4134259999999994</v>
      </c>
      <c r="AN32" s="169"/>
      <c r="AO32" s="169"/>
      <c r="AP32" s="169"/>
      <c r="AQ32" s="169"/>
      <c r="AR32" s="169"/>
      <c r="AS32" s="169"/>
      <c r="AT32" s="169"/>
      <c r="AU32" s="169"/>
      <c r="AV32" s="169"/>
      <c r="AW32" s="169"/>
      <c r="AX32" s="169"/>
      <c r="AY32" s="169"/>
    </row>
    <row r="33" spans="1:51" ht="15" x14ac:dyDescent="0.25">
      <c r="A33" s="234">
        <f>YampaRiverInflow.TotalOutflow!A33</f>
        <v>44317</v>
      </c>
      <c r="B33" s="113"/>
      <c r="C33" s="113"/>
      <c r="D33" s="113">
        <v>29.04</v>
      </c>
      <c r="E33" s="159">
        <v>-44.029232</v>
      </c>
      <c r="F33" s="159">
        <v>-35.628662000000006</v>
      </c>
      <c r="G33" s="159">
        <v>13.395087999999999</v>
      </c>
      <c r="H33" s="159">
        <v>14.373129999999998</v>
      </c>
      <c r="I33" s="159">
        <v>12.015425999999998</v>
      </c>
      <c r="J33" s="159">
        <v>20.550333999999999</v>
      </c>
      <c r="K33" s="159">
        <v>18.579722</v>
      </c>
      <c r="L33" s="159">
        <v>24.659790000000001</v>
      </c>
      <c r="M33" s="159">
        <v>21.803582000000002</v>
      </c>
      <c r="N33" s="159">
        <v>0.19014400000000023</v>
      </c>
      <c r="O33" s="159">
        <v>-5.5054859999999994</v>
      </c>
      <c r="P33" s="159">
        <v>-26.211384000000006</v>
      </c>
      <c r="Q33" s="159">
        <v>7.738929999999999</v>
      </c>
      <c r="R33" s="159">
        <v>15.471069999999999</v>
      </c>
      <c r="S33" s="159">
        <v>41.137190000000004</v>
      </c>
      <c r="T33" s="159">
        <v>13.289260000000001</v>
      </c>
      <c r="U33" s="159">
        <v>27.570250000000001</v>
      </c>
      <c r="V33" s="159">
        <v>34.690910000000002</v>
      </c>
      <c r="W33" s="159">
        <v>21.163640000000001</v>
      </c>
      <c r="X33" s="159">
        <v>23.543800000000001</v>
      </c>
      <c r="Y33" s="159">
        <v>34.333880000000001</v>
      </c>
      <c r="Z33" s="159">
        <v>67.140500000000003</v>
      </c>
      <c r="AA33" s="159">
        <v>34.274380000000001</v>
      </c>
      <c r="AB33" s="159">
        <v>36.813220000000001</v>
      </c>
      <c r="AC33" s="159">
        <v>20.429749999999999</v>
      </c>
      <c r="AD33" s="159">
        <v>51.173209999999997</v>
      </c>
      <c r="AE33" s="159">
        <v>36.138489999999997</v>
      </c>
      <c r="AF33" s="159">
        <v>21.024139999999999</v>
      </c>
      <c r="AG33" s="159">
        <v>18.545120000000001</v>
      </c>
      <c r="AH33" s="159">
        <v>27.252549999999999</v>
      </c>
      <c r="AI33" s="10">
        <v>27.252610000000001</v>
      </c>
      <c r="AJ33" s="10">
        <v>28.958279999999998</v>
      </c>
      <c r="AK33" s="10">
        <v>-17.974883999999999</v>
      </c>
      <c r="AL33" s="10">
        <v>8.2502020000000016</v>
      </c>
      <c r="AM33" s="10">
        <v>11.781169999999998</v>
      </c>
      <c r="AN33" s="169"/>
      <c r="AO33" s="169"/>
      <c r="AP33" s="169"/>
      <c r="AQ33" s="169"/>
      <c r="AR33" s="169"/>
      <c r="AS33" s="169"/>
      <c r="AT33" s="169"/>
      <c r="AU33" s="169"/>
      <c r="AV33" s="169"/>
      <c r="AW33" s="169"/>
      <c r="AX33" s="169"/>
      <c r="AY33" s="169"/>
    </row>
    <row r="34" spans="1:51" ht="15" x14ac:dyDescent="0.25">
      <c r="A34" s="234">
        <f>YampaRiverInflow.TotalOutflow!A34</f>
        <v>44348</v>
      </c>
      <c r="B34" s="113"/>
      <c r="C34" s="113"/>
      <c r="D34" s="113">
        <v>25.971</v>
      </c>
      <c r="E34" s="159">
        <v>-27.190472000000003</v>
      </c>
      <c r="F34" s="159">
        <v>-26.814078000000002</v>
      </c>
      <c r="G34" s="159">
        <v>4.3700580000000011</v>
      </c>
      <c r="H34" s="159">
        <v>17.001467999999996</v>
      </c>
      <c r="I34" s="159">
        <v>15.287422000000003</v>
      </c>
      <c r="J34" s="159">
        <v>10.805857999999999</v>
      </c>
      <c r="K34" s="159">
        <v>17.742493999999997</v>
      </c>
      <c r="L34" s="159">
        <v>3.4259199999999983</v>
      </c>
      <c r="M34" s="159">
        <v>8.1729199999999995</v>
      </c>
      <c r="N34" s="159">
        <v>12.473674000000001</v>
      </c>
      <c r="O34" s="159">
        <v>1.061094</v>
      </c>
      <c r="P34" s="159">
        <v>22.368065999999995</v>
      </c>
      <c r="Q34" s="159">
        <v>-1.3633040000000001</v>
      </c>
      <c r="R34" s="159">
        <v>31.73554</v>
      </c>
      <c r="S34" s="159">
        <v>15.272729999999999</v>
      </c>
      <c r="T34" s="159">
        <v>13.68595</v>
      </c>
      <c r="U34" s="159">
        <v>32.07273</v>
      </c>
      <c r="V34" s="159">
        <v>48.238019999999999</v>
      </c>
      <c r="W34" s="159">
        <v>6.5057900000000002</v>
      </c>
      <c r="X34" s="159">
        <v>14.280989999999999</v>
      </c>
      <c r="Y34" s="159">
        <v>20.826450000000001</v>
      </c>
      <c r="Z34" s="159">
        <v>11.9405</v>
      </c>
      <c r="AA34" s="159">
        <v>14.67769</v>
      </c>
      <c r="AB34" s="159">
        <v>31.73554</v>
      </c>
      <c r="AC34" s="159">
        <v>13.4876</v>
      </c>
      <c r="AD34" s="159">
        <v>35.543419999999998</v>
      </c>
      <c r="AE34" s="159">
        <v>23.741799999999998</v>
      </c>
      <c r="AF34" s="159">
        <v>24.39593</v>
      </c>
      <c r="AG34" s="159">
        <v>22.730180000000001</v>
      </c>
      <c r="AH34" s="159">
        <v>25.189630000000001</v>
      </c>
      <c r="AI34" s="10">
        <v>26.0823</v>
      </c>
      <c r="AJ34" s="10">
        <v>25.58633</v>
      </c>
      <c r="AK34" s="10">
        <v>-10.634887999999998</v>
      </c>
      <c r="AL34" s="10">
        <v>9.8336339999999982</v>
      </c>
      <c r="AM34" s="10">
        <v>15.799028</v>
      </c>
      <c r="AN34" s="169"/>
      <c r="AO34" s="169"/>
      <c r="AP34" s="169"/>
      <c r="AQ34" s="169"/>
      <c r="AR34" s="169"/>
      <c r="AS34" s="169"/>
      <c r="AT34" s="169"/>
      <c r="AU34" s="169"/>
      <c r="AV34" s="169"/>
      <c r="AW34" s="169"/>
      <c r="AX34" s="169"/>
      <c r="AY34" s="169"/>
    </row>
    <row r="35" spans="1:51" ht="15" x14ac:dyDescent="0.25">
      <c r="A35" s="234">
        <f>YampaRiverInflow.TotalOutflow!A35</f>
        <v>44378</v>
      </c>
      <c r="B35" s="113"/>
      <c r="C35" s="113"/>
      <c r="D35" s="113">
        <v>36.543999999999997</v>
      </c>
      <c r="E35" s="159">
        <v>-76.904696000000001</v>
      </c>
      <c r="F35" s="159">
        <v>-26.037152000000003</v>
      </c>
      <c r="G35" s="159">
        <v>-0.99219199999999907</v>
      </c>
      <c r="H35" s="159">
        <v>23.523871999999997</v>
      </c>
      <c r="I35" s="159">
        <v>10.508421999999999</v>
      </c>
      <c r="J35" s="159">
        <v>0.38218800000000192</v>
      </c>
      <c r="K35" s="159">
        <v>-2.4426239999999999</v>
      </c>
      <c r="L35" s="159">
        <v>-0.52760200000000035</v>
      </c>
      <c r="M35" s="159">
        <v>14.445949999999996</v>
      </c>
      <c r="N35" s="159">
        <v>-5.4029160000000003</v>
      </c>
      <c r="O35" s="159">
        <v>-9.1989860000000014</v>
      </c>
      <c r="P35" s="159">
        <v>30.872809999999998</v>
      </c>
      <c r="Q35" s="159">
        <v>7.8308159999999951</v>
      </c>
      <c r="R35" s="159">
        <v>31.933880000000002</v>
      </c>
      <c r="S35" s="159">
        <v>33.12397</v>
      </c>
      <c r="T35" s="159">
        <v>30.347110000000001</v>
      </c>
      <c r="U35" s="159">
        <v>21.12397</v>
      </c>
      <c r="V35" s="159">
        <v>19.953720000000001</v>
      </c>
      <c r="W35" s="159">
        <v>10.1157</v>
      </c>
      <c r="X35" s="159">
        <v>17.2562</v>
      </c>
      <c r="Y35" s="159">
        <v>39.272730000000003</v>
      </c>
      <c r="Z35" s="159">
        <v>21.024789999999999</v>
      </c>
      <c r="AA35" s="159">
        <v>21.223140000000001</v>
      </c>
      <c r="AB35" s="159">
        <v>45.421489999999999</v>
      </c>
      <c r="AC35" s="159">
        <v>28.760330000000003</v>
      </c>
      <c r="AD35" s="159">
        <v>28.164830000000002</v>
      </c>
      <c r="AE35" s="159">
        <v>29.156560000000002</v>
      </c>
      <c r="AF35" s="159">
        <v>31.536360000000002</v>
      </c>
      <c r="AG35" s="159">
        <v>26.379669999999997</v>
      </c>
      <c r="AH35" s="159">
        <v>61.685449999999996</v>
      </c>
      <c r="AI35" s="10">
        <v>29.156569999999999</v>
      </c>
      <c r="AJ35" s="10">
        <v>33.520060000000001</v>
      </c>
      <c r="AK35" s="10">
        <v>-4.7430320000000004</v>
      </c>
      <c r="AL35" s="10">
        <v>16.804354</v>
      </c>
      <c r="AM35" s="10">
        <v>5.1790399999999934</v>
      </c>
      <c r="AN35" s="169"/>
      <c r="AO35" s="169"/>
      <c r="AP35" s="169"/>
      <c r="AQ35" s="169"/>
      <c r="AR35" s="169"/>
      <c r="AS35" s="169"/>
      <c r="AT35" s="169"/>
      <c r="AU35" s="169"/>
      <c r="AV35" s="169"/>
      <c r="AW35" s="169"/>
      <c r="AX35" s="169"/>
      <c r="AY35" s="169"/>
    </row>
    <row r="36" spans="1:51" ht="15" x14ac:dyDescent="0.25">
      <c r="A36" s="234">
        <f>YampaRiverInflow.TotalOutflow!A36</f>
        <v>44409</v>
      </c>
      <c r="B36" s="113"/>
      <c r="C36" s="113"/>
      <c r="D36" s="113">
        <v>44.478000000000002</v>
      </c>
      <c r="E36" s="159">
        <v>4.0788000000000029</v>
      </c>
      <c r="F36" s="159">
        <v>-24.940789999999996</v>
      </c>
      <c r="G36" s="159">
        <v>11.508968000000001</v>
      </c>
      <c r="H36" s="159">
        <v>34.079854000000005</v>
      </c>
      <c r="I36" s="159">
        <v>13.724534</v>
      </c>
      <c r="J36" s="159">
        <v>22.184847999999999</v>
      </c>
      <c r="K36" s="159">
        <v>11.868864000000002</v>
      </c>
      <c r="L36" s="159">
        <v>15.498979999999996</v>
      </c>
      <c r="M36" s="159">
        <v>39.663323999999996</v>
      </c>
      <c r="N36" s="159">
        <v>-27.475497999999998</v>
      </c>
      <c r="O36" s="159">
        <v>-21.766008000000003</v>
      </c>
      <c r="P36" s="159">
        <v>29.917686</v>
      </c>
      <c r="Q36" s="159">
        <v>25.019824</v>
      </c>
      <c r="R36" s="159">
        <v>50.280989999999996</v>
      </c>
      <c r="S36" s="159">
        <v>20.826450000000001</v>
      </c>
      <c r="T36" s="159">
        <v>44.033059999999999</v>
      </c>
      <c r="U36" s="159">
        <v>23.404959999999999</v>
      </c>
      <c r="V36" s="159">
        <v>52.066120000000005</v>
      </c>
      <c r="W36" s="159">
        <v>17.851240000000001</v>
      </c>
      <c r="X36" s="159">
        <v>42.049589999999995</v>
      </c>
      <c r="Y36" s="159">
        <v>50.578510000000001</v>
      </c>
      <c r="Z36" s="159">
        <v>28.36364</v>
      </c>
      <c r="AA36" s="159">
        <v>66.446280000000002</v>
      </c>
      <c r="AB36" s="159">
        <v>91.636359999999996</v>
      </c>
      <c r="AC36" s="159">
        <v>39.272730000000003</v>
      </c>
      <c r="AD36" s="159">
        <v>23.60284</v>
      </c>
      <c r="AE36" s="159">
        <v>91.04083</v>
      </c>
      <c r="AF36" s="159">
        <v>36.693379999999998</v>
      </c>
      <c r="AG36" s="159">
        <v>68.607789999999994</v>
      </c>
      <c r="AH36" s="159">
        <v>66.842500000000001</v>
      </c>
      <c r="AI36" s="10">
        <v>41.057389999999998</v>
      </c>
      <c r="AJ36" s="10">
        <v>44.429290000000002</v>
      </c>
      <c r="AK36" s="10">
        <v>-20.440944000000002</v>
      </c>
      <c r="AL36" s="10">
        <v>26.649618</v>
      </c>
      <c r="AM36" s="10">
        <v>-38.384042000000001</v>
      </c>
      <c r="AN36" s="169"/>
      <c r="AO36" s="169"/>
      <c r="AP36" s="169"/>
      <c r="AQ36" s="169"/>
      <c r="AR36" s="169"/>
      <c r="AS36" s="169"/>
      <c r="AT36" s="169"/>
      <c r="AU36" s="169"/>
      <c r="AV36" s="169"/>
      <c r="AW36" s="169"/>
      <c r="AX36" s="169"/>
      <c r="AY36" s="169"/>
    </row>
    <row r="37" spans="1:51" ht="15" x14ac:dyDescent="0.25">
      <c r="A37" s="234">
        <f>YampaRiverInflow.TotalOutflow!A37</f>
        <v>44440</v>
      </c>
      <c r="B37" s="113"/>
      <c r="C37" s="113"/>
      <c r="D37" s="113">
        <v>44.591000000000001</v>
      </c>
      <c r="E37" s="159">
        <v>32.618159999999996</v>
      </c>
      <c r="F37" s="159">
        <v>1.7953199999999998</v>
      </c>
      <c r="G37" s="159">
        <v>31.247597999999996</v>
      </c>
      <c r="H37" s="159">
        <v>10.680847999999996</v>
      </c>
      <c r="I37" s="159">
        <v>16.744351999999999</v>
      </c>
      <c r="J37" s="159">
        <v>7.7189679999999967</v>
      </c>
      <c r="K37" s="159">
        <v>23.211606</v>
      </c>
      <c r="L37" s="159">
        <v>19.180725999999996</v>
      </c>
      <c r="M37" s="159">
        <v>38.334448000000002</v>
      </c>
      <c r="N37" s="159">
        <v>-11.254766</v>
      </c>
      <c r="O37" s="159">
        <v>-1.109622000000003</v>
      </c>
      <c r="P37" s="159">
        <v>14.515779999999999</v>
      </c>
      <c r="Q37" s="159">
        <v>21.008659999999999</v>
      </c>
      <c r="R37" s="159">
        <v>59.246279999999999</v>
      </c>
      <c r="S37" s="159">
        <v>36.099170000000001</v>
      </c>
      <c r="T37" s="159">
        <v>49.190080000000002</v>
      </c>
      <c r="U37" s="159">
        <v>39.133879999999998</v>
      </c>
      <c r="V37" s="159">
        <v>48.456199999999995</v>
      </c>
      <c r="W37" s="159">
        <v>103.95372</v>
      </c>
      <c r="X37" s="159">
        <v>34.373550000000002</v>
      </c>
      <c r="Y37" s="159">
        <v>57.381819999999998</v>
      </c>
      <c r="Z37" s="159">
        <v>38.360330000000005</v>
      </c>
      <c r="AA37" s="159">
        <v>50.87603</v>
      </c>
      <c r="AB37" s="159">
        <v>33.83802</v>
      </c>
      <c r="AC37" s="159">
        <v>38.677690000000005</v>
      </c>
      <c r="AD37" s="159">
        <v>28.363289999999999</v>
      </c>
      <c r="AE37" s="159">
        <v>44.250949999999996</v>
      </c>
      <c r="AF37" s="159">
        <v>41.255660000000006</v>
      </c>
      <c r="AG37" s="159">
        <v>47.999720000000003</v>
      </c>
      <c r="AH37" s="159">
        <v>78.703759999999988</v>
      </c>
      <c r="AI37" s="10">
        <v>38.875680000000003</v>
      </c>
      <c r="AJ37" s="10">
        <v>32.726860000000002</v>
      </c>
      <c r="AK37" s="10">
        <v>-9.8468000000002581E-2</v>
      </c>
      <c r="AL37" s="10">
        <v>31.357489999999999</v>
      </c>
      <c r="AM37" s="10">
        <v>-20.597570000000001</v>
      </c>
      <c r="AN37" s="169"/>
      <c r="AO37" s="169"/>
      <c r="AP37" s="169"/>
      <c r="AQ37" s="169"/>
      <c r="AR37" s="169"/>
      <c r="AS37" s="169"/>
      <c r="AT37" s="169"/>
      <c r="AU37" s="169"/>
      <c r="AV37" s="169"/>
      <c r="AW37" s="169"/>
      <c r="AX37" s="169"/>
      <c r="AY37" s="169"/>
    </row>
    <row r="38" spans="1:51" ht="15" x14ac:dyDescent="0.25">
      <c r="A38" s="234">
        <f>YampaRiverInflow.TotalOutflow!A38</f>
        <v>44470</v>
      </c>
      <c r="B38" s="113"/>
      <c r="C38" s="113"/>
      <c r="D38" s="113">
        <v>38.270000000000003</v>
      </c>
      <c r="E38" s="159">
        <v>21.466443999999996</v>
      </c>
      <c r="F38" s="159">
        <v>16.894756000000001</v>
      </c>
      <c r="G38" s="159">
        <v>-7.0494780000000024</v>
      </c>
      <c r="H38" s="159">
        <v>28.589822000000002</v>
      </c>
      <c r="I38" s="159">
        <v>8.7653100000000013</v>
      </c>
      <c r="J38" s="159">
        <v>19.033143999999997</v>
      </c>
      <c r="K38" s="159">
        <v>24.070353999999998</v>
      </c>
      <c r="L38" s="159">
        <v>26.040343999999997</v>
      </c>
      <c r="M38" s="159">
        <v>13.166246000000003</v>
      </c>
      <c r="N38" s="159">
        <v>20.811032000000001</v>
      </c>
      <c r="O38" s="159">
        <v>15.392737999999998</v>
      </c>
      <c r="P38" s="159">
        <v>31.104225999999993</v>
      </c>
      <c r="Q38" s="159">
        <v>32.409004000000003</v>
      </c>
      <c r="R38" s="159">
        <v>36.495870000000004</v>
      </c>
      <c r="S38" s="159">
        <v>22.413220000000003</v>
      </c>
      <c r="T38" s="159">
        <v>37.884300000000003</v>
      </c>
      <c r="U38" s="159">
        <v>47.385120000000001</v>
      </c>
      <c r="V38" s="159">
        <v>23.34545</v>
      </c>
      <c r="W38" s="159">
        <v>20.647929999999999</v>
      </c>
      <c r="X38" s="159">
        <v>30.664459999999998</v>
      </c>
      <c r="Y38" s="159">
        <v>41.077690000000004</v>
      </c>
      <c r="Z38" s="159">
        <v>31.060849999999999</v>
      </c>
      <c r="AA38" s="159">
        <v>69.758679999999998</v>
      </c>
      <c r="AB38" s="159">
        <v>20.94511</v>
      </c>
      <c r="AC38" s="159">
        <v>34.908660000000005</v>
      </c>
      <c r="AD38" s="159">
        <v>24.793029999999998</v>
      </c>
      <c r="AE38" s="159">
        <v>40.680699999999995</v>
      </c>
      <c r="AF38" s="159">
        <v>34.511849999999995</v>
      </c>
      <c r="AG38" s="159">
        <v>29.513770000000001</v>
      </c>
      <c r="AH38" s="159">
        <v>19.080719999999999</v>
      </c>
      <c r="AI38" s="10">
        <v>42.445929999999997</v>
      </c>
      <c r="AJ38" s="10">
        <v>56.012860000000003</v>
      </c>
      <c r="AK38" s="10">
        <v>42.068716000000002</v>
      </c>
      <c r="AL38" s="10">
        <v>-39.506182000000003</v>
      </c>
      <c r="AM38" s="10">
        <v>16.431793999999996</v>
      </c>
      <c r="AN38" s="169"/>
      <c r="AO38" s="169"/>
      <c r="AP38" s="169"/>
      <c r="AQ38" s="169"/>
      <c r="AR38" s="169"/>
      <c r="AS38" s="169"/>
      <c r="AT38" s="169"/>
      <c r="AU38" s="169"/>
      <c r="AV38" s="169"/>
      <c r="AW38" s="169"/>
      <c r="AX38" s="169"/>
      <c r="AY38" s="169"/>
    </row>
    <row r="39" spans="1:51" ht="15" x14ac:dyDescent="0.25">
      <c r="A39" s="234">
        <f>YampaRiverInflow.TotalOutflow!A39</f>
        <v>44501</v>
      </c>
      <c r="B39" s="113"/>
      <c r="C39" s="113"/>
      <c r="D39" s="113">
        <v>32.280999999999999</v>
      </c>
      <c r="E39" s="159">
        <v>-7.6327240000000023</v>
      </c>
      <c r="F39" s="159">
        <v>19.806198000000002</v>
      </c>
      <c r="G39" s="159">
        <v>-15.417266000000001</v>
      </c>
      <c r="H39" s="159">
        <v>42.873334</v>
      </c>
      <c r="I39" s="159">
        <v>18.651169999999997</v>
      </c>
      <c r="J39" s="159">
        <v>25.675046000000002</v>
      </c>
      <c r="K39" s="159">
        <v>19.488983999999995</v>
      </c>
      <c r="L39" s="159">
        <v>17.507805999999995</v>
      </c>
      <c r="M39" s="159">
        <v>8.8944699999999983</v>
      </c>
      <c r="N39" s="159">
        <v>1.1222839999999996</v>
      </c>
      <c r="O39" s="159">
        <v>9.8448719999999987</v>
      </c>
      <c r="P39" s="159">
        <v>28.013811999999998</v>
      </c>
      <c r="Q39" s="159">
        <v>15.793877999999999</v>
      </c>
      <c r="R39" s="159">
        <v>24.595040000000001</v>
      </c>
      <c r="S39" s="159">
        <v>18.446279999999998</v>
      </c>
      <c r="T39" s="159">
        <v>36.495870000000004</v>
      </c>
      <c r="U39" s="159">
        <v>27.966939999999997</v>
      </c>
      <c r="V39" s="159">
        <v>25.487599999999997</v>
      </c>
      <c r="W39" s="159">
        <v>23.10744</v>
      </c>
      <c r="X39" s="159">
        <v>22.472729999999999</v>
      </c>
      <c r="Y39" s="159">
        <v>35.166530000000002</v>
      </c>
      <c r="Z39" s="159">
        <v>20.925319999999999</v>
      </c>
      <c r="AA39" s="159">
        <v>16.066120000000002</v>
      </c>
      <c r="AB39" s="159">
        <v>25.54711</v>
      </c>
      <c r="AC39" s="159">
        <v>41.950060000000001</v>
      </c>
      <c r="AD39" s="159">
        <v>23.00787</v>
      </c>
      <c r="AE39" s="159">
        <v>14.39954</v>
      </c>
      <c r="AF39" s="159">
        <v>23.602700000000002</v>
      </c>
      <c r="AG39" s="159">
        <v>28.581400000000002</v>
      </c>
      <c r="AH39" s="159">
        <v>27.807869999999998</v>
      </c>
      <c r="AI39" s="10">
        <v>24.69378</v>
      </c>
      <c r="AJ39" s="10">
        <v>22.293890000000001</v>
      </c>
      <c r="AK39" s="10">
        <v>-3.1421840000000012</v>
      </c>
      <c r="AL39" s="10">
        <v>-44.165469999999999</v>
      </c>
      <c r="AM39" s="10">
        <v>8.787177999999999</v>
      </c>
      <c r="AN39" s="169"/>
      <c r="AO39" s="169"/>
      <c r="AP39" s="169"/>
      <c r="AQ39" s="169"/>
      <c r="AR39" s="169"/>
      <c r="AS39" s="169"/>
      <c r="AT39" s="169"/>
      <c r="AU39" s="169"/>
      <c r="AV39" s="169"/>
      <c r="AW39" s="169"/>
      <c r="AX39" s="169"/>
      <c r="AY39" s="169"/>
    </row>
    <row r="40" spans="1:51" ht="15" x14ac:dyDescent="0.25">
      <c r="A40" s="234">
        <f>YampaRiverInflow.TotalOutflow!A40</f>
        <v>44531</v>
      </c>
      <c r="B40" s="113"/>
      <c r="C40" s="113"/>
      <c r="D40" s="113">
        <v>36.677</v>
      </c>
      <c r="E40" s="159">
        <v>6.4705519999999996</v>
      </c>
      <c r="F40" s="159">
        <v>17.637533999999999</v>
      </c>
      <c r="G40" s="159">
        <v>-3.9600340000000016</v>
      </c>
      <c r="H40" s="159">
        <v>24.396989999999999</v>
      </c>
      <c r="I40" s="159">
        <v>10.800360000000001</v>
      </c>
      <c r="J40" s="159">
        <v>21.260485999999997</v>
      </c>
      <c r="K40" s="159">
        <v>13.424811999999998</v>
      </c>
      <c r="L40" s="159">
        <v>8.4644880000000011</v>
      </c>
      <c r="M40" s="159">
        <v>2.3967059999999982</v>
      </c>
      <c r="N40" s="159">
        <v>-6.7709719999999995</v>
      </c>
      <c r="O40" s="159">
        <v>0.60159199999999691</v>
      </c>
      <c r="P40" s="159">
        <v>44.223798000000002</v>
      </c>
      <c r="Q40" s="159">
        <v>1.110544</v>
      </c>
      <c r="R40" s="159">
        <v>15.07438</v>
      </c>
      <c r="S40" s="159">
        <v>12.69421</v>
      </c>
      <c r="T40" s="159">
        <v>35.305790000000002</v>
      </c>
      <c r="U40" s="159">
        <v>29.355370000000001</v>
      </c>
      <c r="V40" s="159">
        <v>13.4876</v>
      </c>
      <c r="W40" s="159">
        <v>18.723970000000001</v>
      </c>
      <c r="X40" s="159">
        <v>15.471069999999999</v>
      </c>
      <c r="Y40" s="159">
        <v>19.100490000000001</v>
      </c>
      <c r="Z40" s="159">
        <v>3.9664899999999998</v>
      </c>
      <c r="AA40" s="159">
        <v>23.801650000000002</v>
      </c>
      <c r="AB40" s="159">
        <v>57.520660000000007</v>
      </c>
      <c r="AC40" s="159">
        <v>23.99954</v>
      </c>
      <c r="AD40" s="159">
        <v>19.4375</v>
      </c>
      <c r="AE40" s="159">
        <v>33.916870000000003</v>
      </c>
      <c r="AF40" s="159">
        <v>31.734860000000001</v>
      </c>
      <c r="AG40" s="159">
        <v>22.7103</v>
      </c>
      <c r="AH40" s="159">
        <v>25.368259999999999</v>
      </c>
      <c r="AI40" s="10">
        <v>31.6557</v>
      </c>
      <c r="AJ40" s="10">
        <v>22.412740000000003</v>
      </c>
      <c r="AK40" s="10">
        <v>28.144819999999999</v>
      </c>
      <c r="AL40" s="10">
        <v>-12.281395999999999</v>
      </c>
      <c r="AM40" s="10">
        <v>17.994698</v>
      </c>
      <c r="AN40" s="169"/>
      <c r="AO40" s="169"/>
      <c r="AP40" s="169"/>
      <c r="AQ40" s="169"/>
      <c r="AR40" s="169"/>
      <c r="AS40" s="169"/>
      <c r="AT40" s="169"/>
      <c r="AU40" s="169"/>
      <c r="AV40" s="169"/>
      <c r="AW40" s="169"/>
      <c r="AX40" s="169"/>
      <c r="AY40" s="169"/>
    </row>
    <row r="41" spans="1:51" ht="15" x14ac:dyDescent="0.25">
      <c r="A41" s="234">
        <f>YampaRiverInflow.TotalOutflow!A41</f>
        <v>44562</v>
      </c>
      <c r="B41" s="113"/>
      <c r="C41" s="113"/>
      <c r="D41" s="113">
        <v>34.639000000000003</v>
      </c>
      <c r="E41" s="159">
        <v>19.310572000000001</v>
      </c>
      <c r="F41" s="159">
        <v>30.633921999999998</v>
      </c>
      <c r="G41" s="159">
        <v>-8.3519860000000001</v>
      </c>
      <c r="H41" s="159">
        <v>20.166415999999998</v>
      </c>
      <c r="I41" s="159">
        <v>-5.3256900000000025</v>
      </c>
      <c r="J41" s="159">
        <v>2.6823760000000001</v>
      </c>
      <c r="K41" s="159">
        <v>29.809785999999992</v>
      </c>
      <c r="L41" s="159">
        <v>0.14888199999999779</v>
      </c>
      <c r="M41" s="159">
        <v>188.36769600000002</v>
      </c>
      <c r="N41" s="159">
        <v>-19.261465999999999</v>
      </c>
      <c r="O41" s="159">
        <v>-11.55139</v>
      </c>
      <c r="P41" s="159">
        <v>25.526097999999998</v>
      </c>
      <c r="Q41" s="159">
        <v>1.3745679999999993</v>
      </c>
      <c r="R41" s="159">
        <v>21.421490000000002</v>
      </c>
      <c r="S41" s="159">
        <v>24.198349999999998</v>
      </c>
      <c r="T41" s="159">
        <v>42.049589999999995</v>
      </c>
      <c r="U41" s="159">
        <v>21.61983</v>
      </c>
      <c r="V41" s="159">
        <v>18.446279999999998</v>
      </c>
      <c r="W41" s="159">
        <v>23.206610000000001</v>
      </c>
      <c r="X41" s="159">
        <v>20.033060000000003</v>
      </c>
      <c r="Y41" s="159">
        <v>101.09752</v>
      </c>
      <c r="Z41" s="159">
        <v>22.61157</v>
      </c>
      <c r="AA41" s="159">
        <v>23.206610000000001</v>
      </c>
      <c r="AB41" s="159">
        <v>42.247930000000004</v>
      </c>
      <c r="AC41" s="159">
        <v>34.11524</v>
      </c>
      <c r="AD41" s="159">
        <v>41.255679999999998</v>
      </c>
      <c r="AE41" s="159">
        <v>24.792830000000002</v>
      </c>
      <c r="AF41" s="159">
        <v>40.065640000000002</v>
      </c>
      <c r="AG41" s="159">
        <v>37.883839999999999</v>
      </c>
      <c r="AH41" s="159">
        <v>23.007810000000003</v>
      </c>
      <c r="AI41" s="10">
        <v>30.743310000000001</v>
      </c>
      <c r="AJ41" s="10">
        <v>-35.333798000000002</v>
      </c>
      <c r="AK41" s="10">
        <v>15.72175</v>
      </c>
      <c r="AL41" s="10">
        <v>-20.231422000000002</v>
      </c>
      <c r="AM41" s="10">
        <v>12.730970000000001</v>
      </c>
      <c r="AN41" s="169"/>
      <c r="AO41" s="169"/>
      <c r="AP41" s="169"/>
      <c r="AQ41" s="169"/>
      <c r="AR41" s="169"/>
      <c r="AS41" s="169"/>
      <c r="AT41" s="169"/>
      <c r="AU41" s="169"/>
      <c r="AV41" s="169"/>
      <c r="AW41" s="169"/>
      <c r="AX41" s="169"/>
      <c r="AY41" s="169"/>
    </row>
    <row r="42" spans="1:51" ht="15" x14ac:dyDescent="0.25">
      <c r="A42" s="234">
        <f>YampaRiverInflow.TotalOutflow!A42</f>
        <v>44593</v>
      </c>
      <c r="B42" s="113"/>
      <c r="C42" s="113"/>
      <c r="D42" s="113">
        <v>42.972000000000001</v>
      </c>
      <c r="E42" s="159">
        <v>5.149061999999998</v>
      </c>
      <c r="F42" s="159">
        <v>31.733646</v>
      </c>
      <c r="G42" s="159">
        <v>-5.7021720000000027</v>
      </c>
      <c r="H42" s="159">
        <v>24.577362000000001</v>
      </c>
      <c r="I42" s="159">
        <v>5.5440619999999985</v>
      </c>
      <c r="J42" s="159">
        <v>2.5809760000000006</v>
      </c>
      <c r="K42" s="159">
        <v>19.033522000000001</v>
      </c>
      <c r="L42" s="159">
        <v>7.0302340000000001</v>
      </c>
      <c r="M42" s="159">
        <v>85.799055999999993</v>
      </c>
      <c r="N42" s="159">
        <v>-9.7793939999999999</v>
      </c>
      <c r="O42" s="159">
        <v>38.657699999999991</v>
      </c>
      <c r="P42" s="159">
        <v>12.339405999999999</v>
      </c>
      <c r="Q42" s="159">
        <v>23.60331</v>
      </c>
      <c r="R42" s="159">
        <v>17.2562</v>
      </c>
      <c r="S42" s="159">
        <v>16.066120000000002</v>
      </c>
      <c r="T42" s="159">
        <v>48.99174</v>
      </c>
      <c r="U42" s="159">
        <v>36.297519999999999</v>
      </c>
      <c r="V42" s="159">
        <v>25.745450000000002</v>
      </c>
      <c r="W42" s="159">
        <v>24.39669</v>
      </c>
      <c r="X42" s="159">
        <v>35.66281</v>
      </c>
      <c r="Y42" s="159">
        <v>125.57355</v>
      </c>
      <c r="Z42" s="159">
        <v>20.429749999999999</v>
      </c>
      <c r="AA42" s="159">
        <v>29.355370000000001</v>
      </c>
      <c r="AB42" s="159">
        <v>90.644630000000006</v>
      </c>
      <c r="AC42" s="159">
        <v>38.478989999999996</v>
      </c>
      <c r="AD42" s="159">
        <v>35.16657</v>
      </c>
      <c r="AE42" s="159">
        <v>33.321769999999994</v>
      </c>
      <c r="AF42" s="159">
        <v>18.842610000000001</v>
      </c>
      <c r="AG42" s="159">
        <v>38.875690000000006</v>
      </c>
      <c r="AH42" s="159">
        <v>32.449240000000003</v>
      </c>
      <c r="AI42" s="10">
        <v>39.450900000000004</v>
      </c>
      <c r="AJ42" s="10">
        <v>-35.678773999999997</v>
      </c>
      <c r="AK42" s="10">
        <v>36.358820000000009</v>
      </c>
      <c r="AL42" s="10">
        <v>10.028786</v>
      </c>
      <c r="AM42" s="10">
        <v>8.8950399999999981</v>
      </c>
      <c r="AN42" s="169"/>
      <c r="AO42" s="169"/>
      <c r="AP42" s="169"/>
      <c r="AQ42" s="169"/>
      <c r="AR42" s="169"/>
      <c r="AS42" s="169"/>
      <c r="AT42" s="169"/>
      <c r="AU42" s="169"/>
      <c r="AV42" s="169"/>
      <c r="AW42" s="169"/>
      <c r="AX42" s="169"/>
      <c r="AY42" s="169"/>
    </row>
    <row r="43" spans="1:51" ht="15" x14ac:dyDescent="0.25">
      <c r="A43" s="234">
        <f>YampaRiverInflow.TotalOutflow!A43</f>
        <v>44621</v>
      </c>
      <c r="B43" s="113"/>
      <c r="C43" s="113"/>
      <c r="D43" s="113">
        <v>46.4</v>
      </c>
      <c r="E43" s="159">
        <v>64.980252000000007</v>
      </c>
      <c r="F43" s="159">
        <v>40.112389999999998</v>
      </c>
      <c r="G43" s="159">
        <v>-5.6985580000000011</v>
      </c>
      <c r="H43" s="159">
        <v>30.219604</v>
      </c>
      <c r="I43" s="159">
        <v>24.668741999999998</v>
      </c>
      <c r="J43" s="159">
        <v>25.485123999999995</v>
      </c>
      <c r="K43" s="159">
        <v>37.985829999999993</v>
      </c>
      <c r="L43" s="159">
        <v>23.852601999999997</v>
      </c>
      <c r="M43" s="159">
        <v>33.571293999999995</v>
      </c>
      <c r="N43" s="159">
        <v>18.785719999999998</v>
      </c>
      <c r="O43" s="159">
        <v>66.418819999999997</v>
      </c>
      <c r="P43" s="159">
        <v>7.6782579999999996</v>
      </c>
      <c r="Q43" s="159">
        <v>63.272730000000003</v>
      </c>
      <c r="R43" s="159">
        <v>48.99174</v>
      </c>
      <c r="S43" s="159">
        <v>19.834709999999998</v>
      </c>
      <c r="T43" s="159">
        <v>54.009920000000001</v>
      </c>
      <c r="U43" s="159">
        <v>55.160330000000002</v>
      </c>
      <c r="V43" s="159">
        <v>23.22645</v>
      </c>
      <c r="W43" s="159">
        <v>42.842980000000004</v>
      </c>
      <c r="X43" s="159">
        <v>27.59008</v>
      </c>
      <c r="Y43" s="159">
        <v>69.104129999999998</v>
      </c>
      <c r="Z43" s="159">
        <v>49.190080000000002</v>
      </c>
      <c r="AA43" s="159">
        <v>44.628099999999996</v>
      </c>
      <c r="AB43" s="159">
        <v>82.373550000000009</v>
      </c>
      <c r="AC43" s="159">
        <v>74.04258999999999</v>
      </c>
      <c r="AD43" s="159">
        <v>59.404600000000002</v>
      </c>
      <c r="AE43" s="159">
        <v>42.445689999999999</v>
      </c>
      <c r="AF43" s="159">
        <v>22.21454</v>
      </c>
      <c r="AG43" s="159">
        <v>58.769889999999997</v>
      </c>
      <c r="AH43" s="159">
        <v>31.517060000000001</v>
      </c>
      <c r="AI43" s="10">
        <v>41.176480000000005</v>
      </c>
      <c r="AJ43" s="10">
        <v>1.4208999999999996</v>
      </c>
      <c r="AK43" s="10">
        <v>53.899988000000008</v>
      </c>
      <c r="AL43" s="10">
        <v>48.854016000000001</v>
      </c>
      <c r="AM43" s="10">
        <v>11.592746</v>
      </c>
      <c r="AN43" s="169"/>
      <c r="AO43" s="169"/>
      <c r="AP43" s="169"/>
      <c r="AQ43" s="169"/>
      <c r="AR43" s="169"/>
      <c r="AS43" s="169"/>
      <c r="AT43" s="169"/>
      <c r="AU43" s="169"/>
      <c r="AV43" s="169"/>
      <c r="AW43" s="169"/>
      <c r="AX43" s="169"/>
      <c r="AY43" s="169"/>
    </row>
    <row r="44" spans="1:51" ht="15" x14ac:dyDescent="0.25">
      <c r="A44" s="234">
        <f>YampaRiverInflow.TotalOutflow!A44</f>
        <v>44652</v>
      </c>
      <c r="B44" s="113"/>
      <c r="C44" s="113"/>
      <c r="D44" s="113">
        <v>29.408999999999999</v>
      </c>
      <c r="E44" s="159">
        <v>-1.6270880000000034</v>
      </c>
      <c r="F44" s="159">
        <v>27.136765999999998</v>
      </c>
      <c r="G44" s="159">
        <v>10.345166000000001</v>
      </c>
      <c r="H44" s="159">
        <v>35.310705999999996</v>
      </c>
      <c r="I44" s="159">
        <v>19.30078</v>
      </c>
      <c r="J44" s="159">
        <v>3.5616000000000003</v>
      </c>
      <c r="K44" s="159">
        <v>41.938178000000001</v>
      </c>
      <c r="L44" s="159">
        <v>40.074694000000001</v>
      </c>
      <c r="M44" s="159">
        <v>1.3631199999999954</v>
      </c>
      <c r="N44" s="159">
        <v>-2.5694920000000012</v>
      </c>
      <c r="O44" s="159">
        <v>-26.212883999999999</v>
      </c>
      <c r="P44" s="159">
        <v>3.6764540000000014</v>
      </c>
      <c r="Q44" s="159">
        <v>29.157019999999999</v>
      </c>
      <c r="R44" s="159">
        <v>70.294210000000007</v>
      </c>
      <c r="S44" s="159">
        <v>23.60331</v>
      </c>
      <c r="T44" s="159">
        <v>16.8</v>
      </c>
      <c r="U44" s="159">
        <v>35.028100000000002</v>
      </c>
      <c r="V44" s="159">
        <v>13.62645</v>
      </c>
      <c r="W44" s="159">
        <v>32.747109999999999</v>
      </c>
      <c r="X44" s="159">
        <v>39.133879999999998</v>
      </c>
      <c r="Y44" s="159">
        <v>90.902479999999997</v>
      </c>
      <c r="Z44" s="159">
        <v>33.758679999999998</v>
      </c>
      <c r="AA44" s="159">
        <v>33.699169999999995</v>
      </c>
      <c r="AB44" s="159">
        <v>29.79214</v>
      </c>
      <c r="AC44" s="159">
        <v>43.080640000000002</v>
      </c>
      <c r="AD44" s="159">
        <v>88.700450000000004</v>
      </c>
      <c r="AE44" s="159">
        <v>43.635820000000002</v>
      </c>
      <c r="AF44" s="159">
        <v>17.01784</v>
      </c>
      <c r="AG44" s="159">
        <v>26.498860000000001</v>
      </c>
      <c r="AH44" s="159">
        <v>22.988139999999998</v>
      </c>
      <c r="AI44" s="10">
        <v>25.348419999999997</v>
      </c>
      <c r="AJ44" s="10">
        <v>1.8474620000000004</v>
      </c>
      <c r="AK44" s="10">
        <v>30.190056000000002</v>
      </c>
      <c r="AL44" s="10">
        <v>8.4134259999999994</v>
      </c>
      <c r="AM44" s="10">
        <v>6.4895579999999971</v>
      </c>
      <c r="AN44" s="169"/>
      <c r="AO44" s="169"/>
      <c r="AP44" s="169"/>
      <c r="AQ44" s="169"/>
      <c r="AR44" s="169"/>
      <c r="AS44" s="169"/>
      <c r="AT44" s="169"/>
      <c r="AU44" s="169"/>
      <c r="AV44" s="169"/>
      <c r="AW44" s="169"/>
      <c r="AX44" s="169"/>
      <c r="AY44" s="169"/>
    </row>
    <row r="45" spans="1:51" ht="15" x14ac:dyDescent="0.25">
      <c r="A45" s="234">
        <f>YampaRiverInflow.TotalOutflow!A45</f>
        <v>44682</v>
      </c>
      <c r="B45" s="113"/>
      <c r="C45" s="113"/>
      <c r="D45" s="113">
        <v>29.04</v>
      </c>
      <c r="E45" s="159">
        <v>-35.628662000000006</v>
      </c>
      <c r="F45" s="159">
        <v>13.395087999999999</v>
      </c>
      <c r="G45" s="159">
        <v>14.373129999999998</v>
      </c>
      <c r="H45" s="159">
        <v>12.015425999999998</v>
      </c>
      <c r="I45" s="159">
        <v>20.550333999999999</v>
      </c>
      <c r="J45" s="159">
        <v>18.579722</v>
      </c>
      <c r="K45" s="159">
        <v>24.659790000000001</v>
      </c>
      <c r="L45" s="159">
        <v>21.803582000000002</v>
      </c>
      <c r="M45" s="159">
        <v>0.19014400000000023</v>
      </c>
      <c r="N45" s="159">
        <v>-5.5054859999999994</v>
      </c>
      <c r="O45" s="159">
        <v>-26.211384000000006</v>
      </c>
      <c r="P45" s="159">
        <v>7.738929999999999</v>
      </c>
      <c r="Q45" s="159">
        <v>15.471069999999999</v>
      </c>
      <c r="R45" s="159">
        <v>41.137190000000004</v>
      </c>
      <c r="S45" s="159">
        <v>13.289260000000001</v>
      </c>
      <c r="T45" s="159">
        <v>27.570250000000001</v>
      </c>
      <c r="U45" s="159">
        <v>34.690910000000002</v>
      </c>
      <c r="V45" s="159">
        <v>21.163640000000001</v>
      </c>
      <c r="W45" s="159">
        <v>23.543800000000001</v>
      </c>
      <c r="X45" s="159">
        <v>34.333880000000001</v>
      </c>
      <c r="Y45" s="159">
        <v>67.140500000000003</v>
      </c>
      <c r="Z45" s="159">
        <v>34.274380000000001</v>
      </c>
      <c r="AA45" s="159">
        <v>36.813220000000001</v>
      </c>
      <c r="AB45" s="159">
        <v>20.429749999999999</v>
      </c>
      <c r="AC45" s="159">
        <v>51.173209999999997</v>
      </c>
      <c r="AD45" s="159">
        <v>36.138489999999997</v>
      </c>
      <c r="AE45" s="159">
        <v>21.024139999999999</v>
      </c>
      <c r="AF45" s="159">
        <v>18.545120000000001</v>
      </c>
      <c r="AG45" s="159">
        <v>27.252549999999999</v>
      </c>
      <c r="AH45" s="159">
        <v>27.252610000000001</v>
      </c>
      <c r="AI45" s="10">
        <v>28.958279999999998</v>
      </c>
      <c r="AJ45" s="10">
        <v>-17.974883999999999</v>
      </c>
      <c r="AK45" s="10">
        <v>8.2502020000000016</v>
      </c>
      <c r="AL45" s="10">
        <v>11.781169999999998</v>
      </c>
      <c r="AM45" s="10">
        <v>-43.34975</v>
      </c>
      <c r="AN45" s="169"/>
      <c r="AO45" s="169"/>
      <c r="AP45" s="169"/>
      <c r="AQ45" s="169"/>
      <c r="AR45" s="169"/>
      <c r="AS45" s="169"/>
      <c r="AT45" s="169"/>
      <c r="AU45" s="169"/>
      <c r="AV45" s="169"/>
      <c r="AW45" s="169"/>
      <c r="AX45" s="169"/>
      <c r="AY45" s="169"/>
    </row>
    <row r="46" spans="1:51" ht="15" x14ac:dyDescent="0.25">
      <c r="A46" s="234">
        <f>YampaRiverInflow.TotalOutflow!A46</f>
        <v>44713</v>
      </c>
      <c r="B46" s="113"/>
      <c r="C46" s="113"/>
      <c r="D46" s="113">
        <v>25.971</v>
      </c>
      <c r="E46" s="159">
        <v>-26.814078000000002</v>
      </c>
      <c r="F46" s="159">
        <v>4.3700580000000011</v>
      </c>
      <c r="G46" s="159">
        <v>17.001467999999996</v>
      </c>
      <c r="H46" s="159">
        <v>15.287422000000003</v>
      </c>
      <c r="I46" s="159">
        <v>10.805857999999999</v>
      </c>
      <c r="J46" s="159">
        <v>17.742493999999997</v>
      </c>
      <c r="K46" s="159">
        <v>3.4259199999999983</v>
      </c>
      <c r="L46" s="159">
        <v>8.1729199999999995</v>
      </c>
      <c r="M46" s="159">
        <v>12.473674000000001</v>
      </c>
      <c r="N46" s="159">
        <v>1.061094</v>
      </c>
      <c r="O46" s="159">
        <v>22.368065999999995</v>
      </c>
      <c r="P46" s="159">
        <v>-1.3633040000000001</v>
      </c>
      <c r="Q46" s="159">
        <v>31.73554</v>
      </c>
      <c r="R46" s="159">
        <v>15.272729999999999</v>
      </c>
      <c r="S46" s="159">
        <v>13.68595</v>
      </c>
      <c r="T46" s="159">
        <v>32.07273</v>
      </c>
      <c r="U46" s="159">
        <v>48.238019999999999</v>
      </c>
      <c r="V46" s="159">
        <v>6.5057900000000002</v>
      </c>
      <c r="W46" s="159">
        <v>14.280989999999999</v>
      </c>
      <c r="X46" s="159">
        <v>20.826450000000001</v>
      </c>
      <c r="Y46" s="159">
        <v>11.9405</v>
      </c>
      <c r="Z46" s="159">
        <v>14.67769</v>
      </c>
      <c r="AA46" s="159">
        <v>31.73554</v>
      </c>
      <c r="AB46" s="159">
        <v>13.4876</v>
      </c>
      <c r="AC46" s="159">
        <v>35.543419999999998</v>
      </c>
      <c r="AD46" s="159">
        <v>23.741799999999998</v>
      </c>
      <c r="AE46" s="159">
        <v>24.39593</v>
      </c>
      <c r="AF46" s="159">
        <v>22.730180000000001</v>
      </c>
      <c r="AG46" s="159">
        <v>25.189630000000001</v>
      </c>
      <c r="AH46" s="159">
        <v>26.0823</v>
      </c>
      <c r="AI46" s="10">
        <v>25.58633</v>
      </c>
      <c r="AJ46" s="10">
        <v>-10.634887999999998</v>
      </c>
      <c r="AK46" s="10">
        <v>9.8336339999999982</v>
      </c>
      <c r="AL46" s="10">
        <v>15.799028</v>
      </c>
      <c r="AM46" s="10">
        <v>-26.687349999999999</v>
      </c>
      <c r="AN46" s="169"/>
      <c r="AO46" s="169"/>
      <c r="AP46" s="169"/>
      <c r="AQ46" s="169"/>
      <c r="AR46" s="169"/>
      <c r="AS46" s="169"/>
      <c r="AT46" s="169"/>
      <c r="AU46" s="169"/>
      <c r="AV46" s="169"/>
      <c r="AW46" s="169"/>
      <c r="AX46" s="169"/>
      <c r="AY46" s="169"/>
    </row>
    <row r="47" spans="1:51" ht="15" x14ac:dyDescent="0.25">
      <c r="A47" s="234">
        <f>YampaRiverInflow.TotalOutflow!A47</f>
        <v>44743</v>
      </c>
      <c r="B47" s="113"/>
      <c r="C47" s="113"/>
      <c r="D47" s="113">
        <v>36.543999999999997</v>
      </c>
      <c r="E47" s="159">
        <v>-26.037152000000003</v>
      </c>
      <c r="F47" s="159">
        <v>-0.99219199999999907</v>
      </c>
      <c r="G47" s="159">
        <v>23.523871999999997</v>
      </c>
      <c r="H47" s="159">
        <v>10.508421999999999</v>
      </c>
      <c r="I47" s="159">
        <v>0.38218800000000192</v>
      </c>
      <c r="J47" s="159">
        <v>-2.4426239999999999</v>
      </c>
      <c r="K47" s="159">
        <v>-0.52760200000000035</v>
      </c>
      <c r="L47" s="159">
        <v>14.445949999999996</v>
      </c>
      <c r="M47" s="159">
        <v>-5.4029160000000003</v>
      </c>
      <c r="N47" s="159">
        <v>-9.1989860000000014</v>
      </c>
      <c r="O47" s="159">
        <v>30.872809999999998</v>
      </c>
      <c r="P47" s="159">
        <v>7.8308159999999951</v>
      </c>
      <c r="Q47" s="159">
        <v>31.933880000000002</v>
      </c>
      <c r="R47" s="159">
        <v>33.12397</v>
      </c>
      <c r="S47" s="159">
        <v>30.347110000000001</v>
      </c>
      <c r="T47" s="159">
        <v>21.12397</v>
      </c>
      <c r="U47" s="159">
        <v>19.953720000000001</v>
      </c>
      <c r="V47" s="159">
        <v>10.1157</v>
      </c>
      <c r="W47" s="159">
        <v>17.2562</v>
      </c>
      <c r="X47" s="159">
        <v>39.272730000000003</v>
      </c>
      <c r="Y47" s="159">
        <v>21.024789999999999</v>
      </c>
      <c r="Z47" s="159">
        <v>21.223140000000001</v>
      </c>
      <c r="AA47" s="159">
        <v>45.421489999999999</v>
      </c>
      <c r="AB47" s="159">
        <v>28.760330000000003</v>
      </c>
      <c r="AC47" s="159">
        <v>28.164830000000002</v>
      </c>
      <c r="AD47" s="159">
        <v>29.156560000000002</v>
      </c>
      <c r="AE47" s="159">
        <v>31.536360000000002</v>
      </c>
      <c r="AF47" s="159">
        <v>26.379669999999997</v>
      </c>
      <c r="AG47" s="159">
        <v>61.685449999999996</v>
      </c>
      <c r="AH47" s="159">
        <v>29.156569999999999</v>
      </c>
      <c r="AI47" s="10">
        <v>33.520060000000001</v>
      </c>
      <c r="AJ47" s="10">
        <v>-4.7430320000000004</v>
      </c>
      <c r="AK47" s="10">
        <v>16.804354</v>
      </c>
      <c r="AL47" s="10">
        <v>5.1790399999999934</v>
      </c>
      <c r="AM47" s="10">
        <v>-76.626987999999997</v>
      </c>
      <c r="AN47" s="169"/>
      <c r="AO47" s="169"/>
      <c r="AP47" s="169"/>
      <c r="AQ47" s="169"/>
      <c r="AR47" s="169"/>
      <c r="AS47" s="169"/>
      <c r="AT47" s="169"/>
      <c r="AU47" s="169"/>
      <c r="AV47" s="169"/>
      <c r="AW47" s="169"/>
      <c r="AX47" s="169"/>
      <c r="AY47" s="169"/>
    </row>
    <row r="48" spans="1:51" ht="15" x14ac:dyDescent="0.25">
      <c r="A48" s="234">
        <f>YampaRiverInflow.TotalOutflow!A48</f>
        <v>44774</v>
      </c>
      <c r="B48" s="113"/>
      <c r="C48" s="113"/>
      <c r="D48" s="113">
        <v>44.478000000000002</v>
      </c>
      <c r="E48" s="159">
        <v>-24.940789999999996</v>
      </c>
      <c r="F48" s="159">
        <v>11.508968000000001</v>
      </c>
      <c r="G48" s="159">
        <v>34.079854000000005</v>
      </c>
      <c r="H48" s="159">
        <v>13.724534</v>
      </c>
      <c r="I48" s="159">
        <v>22.184847999999999</v>
      </c>
      <c r="J48" s="159">
        <v>11.868864000000002</v>
      </c>
      <c r="K48" s="159">
        <v>15.498979999999996</v>
      </c>
      <c r="L48" s="159">
        <v>39.663323999999996</v>
      </c>
      <c r="M48" s="159">
        <v>-27.475497999999998</v>
      </c>
      <c r="N48" s="159">
        <v>-21.766008000000003</v>
      </c>
      <c r="O48" s="159">
        <v>29.917686</v>
      </c>
      <c r="P48" s="159">
        <v>25.019824</v>
      </c>
      <c r="Q48" s="159">
        <v>50.280989999999996</v>
      </c>
      <c r="R48" s="159">
        <v>20.826450000000001</v>
      </c>
      <c r="S48" s="159">
        <v>44.033059999999999</v>
      </c>
      <c r="T48" s="159">
        <v>23.404959999999999</v>
      </c>
      <c r="U48" s="159">
        <v>52.066120000000005</v>
      </c>
      <c r="V48" s="159">
        <v>17.851240000000001</v>
      </c>
      <c r="W48" s="159">
        <v>42.049589999999995</v>
      </c>
      <c r="X48" s="159">
        <v>50.578510000000001</v>
      </c>
      <c r="Y48" s="159">
        <v>28.36364</v>
      </c>
      <c r="Z48" s="159">
        <v>66.446280000000002</v>
      </c>
      <c r="AA48" s="159">
        <v>91.636359999999996</v>
      </c>
      <c r="AB48" s="159">
        <v>39.272730000000003</v>
      </c>
      <c r="AC48" s="159">
        <v>23.60284</v>
      </c>
      <c r="AD48" s="159">
        <v>91.04083</v>
      </c>
      <c r="AE48" s="159">
        <v>36.693379999999998</v>
      </c>
      <c r="AF48" s="159">
        <v>68.607789999999994</v>
      </c>
      <c r="AG48" s="159">
        <v>66.842500000000001</v>
      </c>
      <c r="AH48" s="159">
        <v>41.057389999999998</v>
      </c>
      <c r="AI48" s="10">
        <v>44.429290000000002</v>
      </c>
      <c r="AJ48" s="10">
        <v>-20.440944000000002</v>
      </c>
      <c r="AK48" s="10">
        <v>26.649618</v>
      </c>
      <c r="AL48" s="10">
        <v>-38.384042000000001</v>
      </c>
      <c r="AM48" s="10">
        <v>3.944417999999998</v>
      </c>
      <c r="AN48" s="169"/>
      <c r="AO48" s="169"/>
      <c r="AP48" s="169"/>
      <c r="AQ48" s="169"/>
      <c r="AR48" s="169"/>
      <c r="AS48" s="169"/>
      <c r="AT48" s="169"/>
      <c r="AU48" s="169"/>
      <c r="AV48" s="169"/>
      <c r="AW48" s="169"/>
      <c r="AX48" s="169"/>
      <c r="AY48" s="169"/>
    </row>
    <row r="49" spans="1:1005" ht="15" x14ac:dyDescent="0.25">
      <c r="A49" s="234">
        <f>YampaRiverInflow.TotalOutflow!A49</f>
        <v>44805</v>
      </c>
      <c r="B49" s="113"/>
      <c r="C49" s="113"/>
      <c r="D49" s="113">
        <v>44.591000000000001</v>
      </c>
      <c r="E49" s="159">
        <v>1.7953199999999998</v>
      </c>
      <c r="F49" s="159">
        <v>31.247597999999996</v>
      </c>
      <c r="G49" s="159">
        <v>10.680847999999996</v>
      </c>
      <c r="H49" s="159">
        <v>16.744351999999999</v>
      </c>
      <c r="I49" s="159">
        <v>7.7189679999999967</v>
      </c>
      <c r="J49" s="159">
        <v>23.211606</v>
      </c>
      <c r="K49" s="159">
        <v>19.180725999999996</v>
      </c>
      <c r="L49" s="159">
        <v>38.334448000000002</v>
      </c>
      <c r="M49" s="159">
        <v>-11.254766</v>
      </c>
      <c r="N49" s="159">
        <v>-1.109622000000003</v>
      </c>
      <c r="O49" s="159">
        <v>14.515779999999999</v>
      </c>
      <c r="P49" s="159">
        <v>21.008659999999999</v>
      </c>
      <c r="Q49" s="159">
        <v>59.246279999999999</v>
      </c>
      <c r="R49" s="159">
        <v>36.099170000000001</v>
      </c>
      <c r="S49" s="159">
        <v>49.190080000000002</v>
      </c>
      <c r="T49" s="159">
        <v>39.133879999999998</v>
      </c>
      <c r="U49" s="159">
        <v>48.456199999999995</v>
      </c>
      <c r="V49" s="159">
        <v>103.95372</v>
      </c>
      <c r="W49" s="159">
        <v>34.373550000000002</v>
      </c>
      <c r="X49" s="159">
        <v>57.381819999999998</v>
      </c>
      <c r="Y49" s="159">
        <v>38.360330000000005</v>
      </c>
      <c r="Z49" s="159">
        <v>50.87603</v>
      </c>
      <c r="AA49" s="159">
        <v>33.83802</v>
      </c>
      <c r="AB49" s="159">
        <v>38.677690000000005</v>
      </c>
      <c r="AC49" s="159">
        <v>28.363289999999999</v>
      </c>
      <c r="AD49" s="159">
        <v>44.250949999999996</v>
      </c>
      <c r="AE49" s="159">
        <v>41.255660000000006</v>
      </c>
      <c r="AF49" s="159">
        <v>47.999720000000003</v>
      </c>
      <c r="AG49" s="159">
        <v>78.703759999999988</v>
      </c>
      <c r="AH49" s="159">
        <v>38.875680000000003</v>
      </c>
      <c r="AI49" s="10">
        <v>32.726860000000002</v>
      </c>
      <c r="AJ49" s="10">
        <v>-9.8468000000002581E-2</v>
      </c>
      <c r="AK49" s="10">
        <v>31.357489999999999</v>
      </c>
      <c r="AL49" s="10">
        <v>-20.597570000000001</v>
      </c>
      <c r="AM49" s="10">
        <v>32.537457999999994</v>
      </c>
      <c r="AN49" s="169"/>
      <c r="AO49" s="169"/>
      <c r="AP49" s="169"/>
      <c r="AQ49" s="169"/>
      <c r="AR49" s="169"/>
      <c r="AS49" s="169"/>
      <c r="AT49" s="169"/>
      <c r="AU49" s="169"/>
      <c r="AV49" s="169"/>
      <c r="AW49" s="169"/>
      <c r="AX49" s="169"/>
      <c r="AY49" s="169"/>
    </row>
    <row r="50" spans="1:1005" ht="15" x14ac:dyDescent="0.25">
      <c r="A50" s="234">
        <f>YampaRiverInflow.TotalOutflow!A50</f>
        <v>44835</v>
      </c>
      <c r="B50" s="113"/>
      <c r="C50" s="113"/>
      <c r="D50" s="113">
        <v>38.270000000000003</v>
      </c>
      <c r="E50" s="159">
        <v>16.894756000000001</v>
      </c>
      <c r="F50" s="159">
        <v>-7.0494780000000024</v>
      </c>
      <c r="G50" s="159">
        <v>28.589822000000002</v>
      </c>
      <c r="H50" s="159">
        <v>8.7653100000000013</v>
      </c>
      <c r="I50" s="159">
        <v>19.033143999999997</v>
      </c>
      <c r="J50" s="159">
        <v>24.070353999999998</v>
      </c>
      <c r="K50" s="159">
        <v>26.040343999999997</v>
      </c>
      <c r="L50" s="159">
        <v>13.166246000000003</v>
      </c>
      <c r="M50" s="159">
        <v>20.811032000000001</v>
      </c>
      <c r="N50" s="159">
        <v>15.392737999999998</v>
      </c>
      <c r="O50" s="159">
        <v>31.104225999999993</v>
      </c>
      <c r="P50" s="159">
        <v>32.409004000000003</v>
      </c>
      <c r="Q50" s="159">
        <v>36.495870000000004</v>
      </c>
      <c r="R50" s="159">
        <v>22.413220000000003</v>
      </c>
      <c r="S50" s="159">
        <v>37.884300000000003</v>
      </c>
      <c r="T50" s="159">
        <v>47.385120000000001</v>
      </c>
      <c r="U50" s="159">
        <v>23.34545</v>
      </c>
      <c r="V50" s="159">
        <v>20.647929999999999</v>
      </c>
      <c r="W50" s="159">
        <v>30.664459999999998</v>
      </c>
      <c r="X50" s="159">
        <v>41.077690000000004</v>
      </c>
      <c r="Y50" s="159">
        <v>31.060849999999999</v>
      </c>
      <c r="Z50" s="159">
        <v>69.758679999999998</v>
      </c>
      <c r="AA50" s="159">
        <v>20.94511</v>
      </c>
      <c r="AB50" s="159">
        <v>34.908660000000005</v>
      </c>
      <c r="AC50" s="159">
        <v>24.793029999999998</v>
      </c>
      <c r="AD50" s="159">
        <v>40.680699999999995</v>
      </c>
      <c r="AE50" s="159">
        <v>34.511849999999995</v>
      </c>
      <c r="AF50" s="159">
        <v>29.513770000000001</v>
      </c>
      <c r="AG50" s="159">
        <v>19.080719999999999</v>
      </c>
      <c r="AH50" s="159">
        <v>42.445929999999997</v>
      </c>
      <c r="AI50" s="10">
        <v>56.012860000000003</v>
      </c>
      <c r="AJ50" s="10">
        <v>42.068716000000002</v>
      </c>
      <c r="AK50" s="10">
        <v>-39.506182000000003</v>
      </c>
      <c r="AL50" s="10">
        <v>16.431793999999996</v>
      </c>
      <c r="AM50" s="10">
        <v>21.307351999999995</v>
      </c>
      <c r="AN50" s="169"/>
      <c r="AO50" s="169"/>
      <c r="AP50" s="169"/>
      <c r="AQ50" s="169"/>
      <c r="AR50" s="169"/>
      <c r="AS50" s="169"/>
      <c r="AT50" s="169"/>
      <c r="AU50" s="169"/>
      <c r="AV50" s="169"/>
      <c r="AW50" s="169"/>
      <c r="AX50" s="169"/>
      <c r="AY50" s="169"/>
    </row>
    <row r="51" spans="1:1005" ht="15" x14ac:dyDescent="0.25">
      <c r="A51" s="234">
        <f>YampaRiverInflow.TotalOutflow!A51</f>
        <v>44866</v>
      </c>
      <c r="B51" s="113"/>
      <c r="C51" s="113"/>
      <c r="D51" s="113">
        <v>32.280999999999999</v>
      </c>
      <c r="E51" s="159">
        <v>19.806198000000002</v>
      </c>
      <c r="F51" s="159">
        <v>-15.417266000000001</v>
      </c>
      <c r="G51" s="159">
        <v>42.873334</v>
      </c>
      <c r="H51" s="159">
        <v>18.651169999999997</v>
      </c>
      <c r="I51" s="159">
        <v>25.675046000000002</v>
      </c>
      <c r="J51" s="159">
        <v>19.488983999999995</v>
      </c>
      <c r="K51" s="159">
        <v>17.507805999999995</v>
      </c>
      <c r="L51" s="159">
        <v>8.8944699999999983</v>
      </c>
      <c r="M51" s="159">
        <v>1.1222839999999996</v>
      </c>
      <c r="N51" s="159">
        <v>9.8448719999999987</v>
      </c>
      <c r="O51" s="159">
        <v>28.013811999999998</v>
      </c>
      <c r="P51" s="159">
        <v>15.793877999999999</v>
      </c>
      <c r="Q51" s="159">
        <v>24.595040000000001</v>
      </c>
      <c r="R51" s="159">
        <v>18.446279999999998</v>
      </c>
      <c r="S51" s="159">
        <v>36.495870000000004</v>
      </c>
      <c r="T51" s="159">
        <v>27.966939999999997</v>
      </c>
      <c r="U51" s="159">
        <v>25.487599999999997</v>
      </c>
      <c r="V51" s="159">
        <v>23.10744</v>
      </c>
      <c r="W51" s="159">
        <v>22.472729999999999</v>
      </c>
      <c r="X51" s="159">
        <v>35.166530000000002</v>
      </c>
      <c r="Y51" s="159">
        <v>20.925319999999999</v>
      </c>
      <c r="Z51" s="159">
        <v>16.066120000000002</v>
      </c>
      <c r="AA51" s="159">
        <v>25.54711</v>
      </c>
      <c r="AB51" s="159">
        <v>41.950060000000001</v>
      </c>
      <c r="AC51" s="159">
        <v>23.00787</v>
      </c>
      <c r="AD51" s="159">
        <v>14.39954</v>
      </c>
      <c r="AE51" s="159">
        <v>23.602700000000002</v>
      </c>
      <c r="AF51" s="159">
        <v>28.581400000000002</v>
      </c>
      <c r="AG51" s="159">
        <v>27.807869999999998</v>
      </c>
      <c r="AH51" s="159">
        <v>24.69378</v>
      </c>
      <c r="AI51" s="10">
        <v>22.293890000000001</v>
      </c>
      <c r="AJ51" s="10">
        <v>-3.1421840000000012</v>
      </c>
      <c r="AK51" s="10">
        <v>-44.165469999999999</v>
      </c>
      <c r="AL51" s="10">
        <v>8.787177999999999</v>
      </c>
      <c r="AM51" s="10">
        <v>-7.608582000000002</v>
      </c>
      <c r="AN51" s="169"/>
      <c r="AO51" s="169"/>
      <c r="AP51" s="169"/>
      <c r="AQ51" s="169"/>
      <c r="AR51" s="169"/>
      <c r="AS51" s="169"/>
      <c r="AT51" s="169"/>
      <c r="AU51" s="169"/>
      <c r="AV51" s="169"/>
      <c r="AW51" s="169"/>
      <c r="AX51" s="169"/>
      <c r="AY51" s="169"/>
    </row>
    <row r="52" spans="1:1005" ht="15" x14ac:dyDescent="0.25">
      <c r="A52" s="234">
        <f>YampaRiverInflow.TotalOutflow!A52</f>
        <v>44896</v>
      </c>
      <c r="B52" s="113"/>
      <c r="C52" s="113"/>
      <c r="D52" s="113">
        <v>36.677</v>
      </c>
      <c r="E52" s="159">
        <v>17.637533999999999</v>
      </c>
      <c r="F52" s="159">
        <v>-3.9600340000000016</v>
      </c>
      <c r="G52" s="159">
        <v>24.396989999999999</v>
      </c>
      <c r="H52" s="159">
        <v>10.800360000000001</v>
      </c>
      <c r="I52" s="159">
        <v>21.260485999999997</v>
      </c>
      <c r="J52" s="159">
        <v>13.424811999999998</v>
      </c>
      <c r="K52" s="159">
        <v>8.4644880000000011</v>
      </c>
      <c r="L52" s="159">
        <v>2.3967059999999982</v>
      </c>
      <c r="M52" s="159">
        <v>-6.7709719999999995</v>
      </c>
      <c r="N52" s="159">
        <v>0.60159199999999691</v>
      </c>
      <c r="O52" s="159">
        <v>44.223798000000002</v>
      </c>
      <c r="P52" s="159">
        <v>1.110544</v>
      </c>
      <c r="Q52" s="159">
        <v>15.07438</v>
      </c>
      <c r="R52" s="159">
        <v>12.69421</v>
      </c>
      <c r="S52" s="159">
        <v>35.305790000000002</v>
      </c>
      <c r="T52" s="159">
        <v>29.355370000000001</v>
      </c>
      <c r="U52" s="159">
        <v>13.4876</v>
      </c>
      <c r="V52" s="159">
        <v>18.723970000000001</v>
      </c>
      <c r="W52" s="159">
        <v>15.471069999999999</v>
      </c>
      <c r="X52" s="159">
        <v>19.100490000000001</v>
      </c>
      <c r="Y52" s="159">
        <v>3.9664899999999998</v>
      </c>
      <c r="Z52" s="159">
        <v>23.801650000000002</v>
      </c>
      <c r="AA52" s="159">
        <v>57.520660000000007</v>
      </c>
      <c r="AB52" s="159">
        <v>23.99954</v>
      </c>
      <c r="AC52" s="159">
        <v>19.4375</v>
      </c>
      <c r="AD52" s="159">
        <v>33.916870000000003</v>
      </c>
      <c r="AE52" s="159">
        <v>31.734860000000001</v>
      </c>
      <c r="AF52" s="159">
        <v>22.7103</v>
      </c>
      <c r="AG52" s="159">
        <v>25.368259999999999</v>
      </c>
      <c r="AH52" s="159">
        <v>31.6557</v>
      </c>
      <c r="AI52" s="10">
        <v>22.412740000000003</v>
      </c>
      <c r="AJ52" s="10">
        <v>28.144819999999999</v>
      </c>
      <c r="AK52" s="10">
        <v>-12.281395999999999</v>
      </c>
      <c r="AL52" s="10">
        <v>17.994698</v>
      </c>
      <c r="AM52" s="10">
        <v>6.4737880000000008</v>
      </c>
      <c r="AN52" s="169"/>
      <c r="AO52" s="169"/>
      <c r="AP52" s="169"/>
      <c r="AQ52" s="169"/>
      <c r="AR52" s="169"/>
      <c r="AS52" s="169"/>
      <c r="AT52" s="169"/>
      <c r="AU52" s="169"/>
      <c r="AV52" s="169"/>
      <c r="AW52" s="169"/>
      <c r="AX52" s="169"/>
      <c r="AY52" s="169"/>
    </row>
    <row r="53" spans="1:1005" ht="15" x14ac:dyDescent="0.25">
      <c r="A53" s="234">
        <f>YampaRiverInflow.TotalOutflow!A53</f>
        <v>44927</v>
      </c>
      <c r="B53" s="113"/>
      <c r="C53" s="113"/>
      <c r="D53" s="113">
        <v>34.639000000000003</v>
      </c>
      <c r="E53" s="159">
        <v>30.633921999999998</v>
      </c>
      <c r="F53" s="159">
        <v>-8.3519860000000001</v>
      </c>
      <c r="G53" s="159">
        <v>20.166415999999998</v>
      </c>
      <c r="H53" s="159">
        <v>-5.3256900000000025</v>
      </c>
      <c r="I53" s="159">
        <v>2.6823760000000001</v>
      </c>
      <c r="J53" s="159">
        <v>29.809785999999992</v>
      </c>
      <c r="K53" s="159">
        <v>0.14888199999999779</v>
      </c>
      <c r="L53" s="159">
        <v>188.36769600000002</v>
      </c>
      <c r="M53" s="159">
        <v>-19.261465999999999</v>
      </c>
      <c r="N53" s="159">
        <v>-11.55139</v>
      </c>
      <c r="O53" s="159">
        <v>25.526097999999998</v>
      </c>
      <c r="P53" s="159">
        <v>1.3745679999999993</v>
      </c>
      <c r="Q53" s="159">
        <v>21.421490000000002</v>
      </c>
      <c r="R53" s="159">
        <v>24.198349999999998</v>
      </c>
      <c r="S53" s="159">
        <v>42.049589999999995</v>
      </c>
      <c r="T53" s="159">
        <v>21.61983</v>
      </c>
      <c r="U53" s="159">
        <v>18.446279999999998</v>
      </c>
      <c r="V53" s="159">
        <v>23.206610000000001</v>
      </c>
      <c r="W53" s="159">
        <v>20.033060000000003</v>
      </c>
      <c r="X53" s="159">
        <v>101.09752</v>
      </c>
      <c r="Y53" s="159">
        <v>22.61157</v>
      </c>
      <c r="Z53" s="159">
        <v>23.206610000000001</v>
      </c>
      <c r="AA53" s="159">
        <v>42.247930000000004</v>
      </c>
      <c r="AB53" s="159">
        <v>34.11524</v>
      </c>
      <c r="AC53" s="159">
        <v>41.255679999999998</v>
      </c>
      <c r="AD53" s="159">
        <v>24.792830000000002</v>
      </c>
      <c r="AE53" s="159">
        <v>40.065640000000002</v>
      </c>
      <c r="AF53" s="159">
        <v>37.883839999999999</v>
      </c>
      <c r="AG53" s="159">
        <v>23.007810000000003</v>
      </c>
      <c r="AH53" s="159">
        <v>30.743310000000001</v>
      </c>
      <c r="AI53" s="10">
        <v>-35.333798000000002</v>
      </c>
      <c r="AJ53" s="10">
        <v>15.72175</v>
      </c>
      <c r="AK53" s="10">
        <v>-20.231422000000002</v>
      </c>
      <c r="AL53" s="10">
        <v>12.730970000000001</v>
      </c>
      <c r="AM53" s="10">
        <v>18.789630000000002</v>
      </c>
      <c r="AN53" s="169"/>
      <c r="AO53" s="169"/>
      <c r="AP53" s="169"/>
      <c r="AQ53" s="169"/>
      <c r="AR53" s="169"/>
      <c r="AS53" s="169"/>
      <c r="AT53" s="169"/>
      <c r="AU53" s="169"/>
      <c r="AV53" s="169"/>
      <c r="AW53" s="169"/>
      <c r="AX53" s="169"/>
      <c r="AY53" s="169"/>
    </row>
    <row r="54" spans="1:1005" ht="15" x14ac:dyDescent="0.25">
      <c r="A54" s="234">
        <f>YampaRiverInflow.TotalOutflow!A54</f>
        <v>44958</v>
      </c>
      <c r="B54" s="113"/>
      <c r="C54" s="113"/>
      <c r="D54" s="113">
        <v>42.972000000000001</v>
      </c>
      <c r="E54" s="159">
        <v>31.733646</v>
      </c>
      <c r="F54" s="159">
        <v>-5.7021720000000027</v>
      </c>
      <c r="G54" s="159">
        <v>24.577362000000001</v>
      </c>
      <c r="H54" s="159">
        <v>5.5440619999999985</v>
      </c>
      <c r="I54" s="159">
        <v>2.5809760000000006</v>
      </c>
      <c r="J54" s="159">
        <v>19.033522000000001</v>
      </c>
      <c r="K54" s="159">
        <v>7.0302340000000001</v>
      </c>
      <c r="L54" s="159">
        <v>85.799055999999993</v>
      </c>
      <c r="M54" s="159">
        <v>-9.7793939999999999</v>
      </c>
      <c r="N54" s="159">
        <v>38.657699999999991</v>
      </c>
      <c r="O54" s="159">
        <v>12.339405999999999</v>
      </c>
      <c r="P54" s="159">
        <v>23.60331</v>
      </c>
      <c r="Q54" s="159">
        <v>17.2562</v>
      </c>
      <c r="R54" s="159">
        <v>16.066120000000002</v>
      </c>
      <c r="S54" s="159">
        <v>48.99174</v>
      </c>
      <c r="T54" s="159">
        <v>36.297519999999999</v>
      </c>
      <c r="U54" s="159">
        <v>25.745450000000002</v>
      </c>
      <c r="V54" s="159">
        <v>24.39669</v>
      </c>
      <c r="W54" s="159">
        <v>35.66281</v>
      </c>
      <c r="X54" s="159">
        <v>125.57355</v>
      </c>
      <c r="Y54" s="159">
        <v>20.429749999999999</v>
      </c>
      <c r="Z54" s="159">
        <v>29.355370000000001</v>
      </c>
      <c r="AA54" s="159">
        <v>90.644630000000006</v>
      </c>
      <c r="AB54" s="159">
        <v>38.478989999999996</v>
      </c>
      <c r="AC54" s="159">
        <v>35.16657</v>
      </c>
      <c r="AD54" s="159">
        <v>33.321769999999994</v>
      </c>
      <c r="AE54" s="159">
        <v>18.842610000000001</v>
      </c>
      <c r="AF54" s="159">
        <v>38.875690000000006</v>
      </c>
      <c r="AG54" s="159">
        <v>32.449240000000003</v>
      </c>
      <c r="AH54" s="159">
        <v>39.450900000000004</v>
      </c>
      <c r="AI54" s="10">
        <v>-35.678773999999997</v>
      </c>
      <c r="AJ54" s="10">
        <v>36.358820000000009</v>
      </c>
      <c r="AK54" s="10">
        <v>10.028786</v>
      </c>
      <c r="AL54" s="10">
        <v>8.8950399999999981</v>
      </c>
      <c r="AM54" s="10">
        <v>5.2061219999999997</v>
      </c>
      <c r="AN54" s="169"/>
      <c r="AO54" s="169"/>
      <c r="AP54" s="169"/>
      <c r="AQ54" s="169"/>
      <c r="AR54" s="169"/>
      <c r="AS54" s="169"/>
      <c r="AT54" s="169"/>
      <c r="AU54" s="169"/>
      <c r="AV54" s="169"/>
      <c r="AW54" s="169"/>
      <c r="AX54" s="169"/>
      <c r="AY54" s="169"/>
    </row>
    <row r="55" spans="1:1005" ht="15" x14ac:dyDescent="0.25">
      <c r="A55" s="234">
        <f>YampaRiverInflow.TotalOutflow!A55</f>
        <v>44986</v>
      </c>
      <c r="B55" s="113"/>
      <c r="C55" s="113"/>
      <c r="D55" s="113">
        <v>46.4</v>
      </c>
      <c r="E55" s="159">
        <v>40.112389999999998</v>
      </c>
      <c r="F55" s="159">
        <v>-5.6985580000000011</v>
      </c>
      <c r="G55" s="159">
        <v>30.219604</v>
      </c>
      <c r="H55" s="159">
        <v>24.668741999999998</v>
      </c>
      <c r="I55" s="159">
        <v>25.485123999999995</v>
      </c>
      <c r="J55" s="159">
        <v>37.985829999999993</v>
      </c>
      <c r="K55" s="159">
        <v>23.852601999999997</v>
      </c>
      <c r="L55" s="159">
        <v>33.571293999999995</v>
      </c>
      <c r="M55" s="159">
        <v>18.785719999999998</v>
      </c>
      <c r="N55" s="159">
        <v>66.418819999999997</v>
      </c>
      <c r="O55" s="159">
        <v>7.6782579999999996</v>
      </c>
      <c r="P55" s="159">
        <v>63.272730000000003</v>
      </c>
      <c r="Q55" s="159">
        <v>48.99174</v>
      </c>
      <c r="R55" s="159">
        <v>19.834709999999998</v>
      </c>
      <c r="S55" s="159">
        <v>54.009920000000001</v>
      </c>
      <c r="T55" s="159">
        <v>55.160330000000002</v>
      </c>
      <c r="U55" s="159">
        <v>23.22645</v>
      </c>
      <c r="V55" s="159">
        <v>42.842980000000004</v>
      </c>
      <c r="W55" s="159">
        <v>27.59008</v>
      </c>
      <c r="X55" s="159">
        <v>69.104129999999998</v>
      </c>
      <c r="Y55" s="159">
        <v>49.190080000000002</v>
      </c>
      <c r="Z55" s="159">
        <v>44.628099999999996</v>
      </c>
      <c r="AA55" s="159">
        <v>82.373550000000009</v>
      </c>
      <c r="AB55" s="159">
        <v>74.04258999999999</v>
      </c>
      <c r="AC55" s="159">
        <v>59.404600000000002</v>
      </c>
      <c r="AD55" s="159">
        <v>42.445689999999999</v>
      </c>
      <c r="AE55" s="159">
        <v>22.21454</v>
      </c>
      <c r="AF55" s="159">
        <v>58.769889999999997</v>
      </c>
      <c r="AG55" s="159">
        <v>31.517060000000001</v>
      </c>
      <c r="AH55" s="159">
        <v>41.176480000000005</v>
      </c>
      <c r="AI55" s="10">
        <v>1.4208999999999996</v>
      </c>
      <c r="AJ55" s="10">
        <v>53.899988000000008</v>
      </c>
      <c r="AK55" s="10">
        <v>48.854016000000001</v>
      </c>
      <c r="AL55" s="10">
        <v>11.592746</v>
      </c>
      <c r="AM55" s="10">
        <v>65.656910000000011</v>
      </c>
      <c r="AN55" s="169"/>
      <c r="AO55" s="169"/>
      <c r="AP55" s="169"/>
      <c r="AQ55" s="169"/>
      <c r="AR55" s="169"/>
      <c r="AS55" s="169"/>
      <c r="AT55" s="169"/>
      <c r="AU55" s="169"/>
      <c r="AV55" s="169"/>
      <c r="AW55" s="169"/>
      <c r="AX55" s="169"/>
      <c r="AY55" s="169"/>
    </row>
    <row r="56" spans="1:1005" ht="15" x14ac:dyDescent="0.25">
      <c r="A56" s="234">
        <f>YampaRiverInflow.TotalOutflow!A56</f>
        <v>45017</v>
      </c>
      <c r="B56" s="113"/>
      <c r="C56" s="113"/>
      <c r="D56" s="113">
        <v>29.408999999999999</v>
      </c>
      <c r="E56" s="159">
        <v>27.136765999999998</v>
      </c>
      <c r="F56" s="159">
        <v>10.345166000000001</v>
      </c>
      <c r="G56" s="159">
        <v>35.310705999999996</v>
      </c>
      <c r="H56" s="159">
        <v>19.30078</v>
      </c>
      <c r="I56" s="159">
        <v>3.5616000000000003</v>
      </c>
      <c r="J56" s="159">
        <v>41.938178000000001</v>
      </c>
      <c r="K56" s="159">
        <v>40.074694000000001</v>
      </c>
      <c r="L56" s="159">
        <v>1.3631199999999954</v>
      </c>
      <c r="M56" s="159">
        <v>-2.5694920000000012</v>
      </c>
      <c r="N56" s="159">
        <v>-26.212883999999999</v>
      </c>
      <c r="O56" s="159">
        <v>3.6764540000000014</v>
      </c>
      <c r="P56" s="159">
        <v>29.157019999999999</v>
      </c>
      <c r="Q56" s="159">
        <v>70.294210000000007</v>
      </c>
      <c r="R56" s="159">
        <v>23.60331</v>
      </c>
      <c r="S56" s="159">
        <v>16.8</v>
      </c>
      <c r="T56" s="159">
        <v>35.028100000000002</v>
      </c>
      <c r="U56" s="159">
        <v>13.62645</v>
      </c>
      <c r="V56" s="159">
        <v>32.747109999999999</v>
      </c>
      <c r="W56" s="159">
        <v>39.133879999999998</v>
      </c>
      <c r="X56" s="159">
        <v>90.902479999999997</v>
      </c>
      <c r="Y56" s="159">
        <v>33.758679999999998</v>
      </c>
      <c r="Z56" s="159">
        <v>33.699169999999995</v>
      </c>
      <c r="AA56" s="159">
        <v>29.79214</v>
      </c>
      <c r="AB56" s="159">
        <v>43.080640000000002</v>
      </c>
      <c r="AC56" s="159">
        <v>88.700450000000004</v>
      </c>
      <c r="AD56" s="159">
        <v>43.635820000000002</v>
      </c>
      <c r="AE56" s="159">
        <v>17.01784</v>
      </c>
      <c r="AF56" s="159">
        <v>26.498860000000001</v>
      </c>
      <c r="AG56" s="159">
        <v>22.988139999999998</v>
      </c>
      <c r="AH56" s="159">
        <v>25.348419999999997</v>
      </c>
      <c r="AI56" s="10">
        <v>1.8474620000000004</v>
      </c>
      <c r="AJ56" s="10">
        <v>30.190056000000002</v>
      </c>
      <c r="AK56" s="10">
        <v>8.4134259999999994</v>
      </c>
      <c r="AL56" s="10">
        <v>6.4895579999999971</v>
      </c>
      <c r="AM56" s="10">
        <v>-2.1714279999999997</v>
      </c>
      <c r="AN56" s="169"/>
      <c r="AO56" s="169"/>
      <c r="AP56" s="169"/>
      <c r="AQ56" s="169"/>
      <c r="AR56" s="169"/>
      <c r="AS56" s="169"/>
      <c r="AT56" s="169"/>
      <c r="AU56" s="169"/>
      <c r="AV56" s="169"/>
      <c r="AW56" s="169"/>
      <c r="AX56" s="169"/>
      <c r="AY56" s="169"/>
    </row>
    <row r="57" spans="1:1005" ht="15" x14ac:dyDescent="0.25">
      <c r="A57" s="234">
        <f>YampaRiverInflow.TotalOutflow!A57</f>
        <v>45047</v>
      </c>
      <c r="B57" s="113"/>
      <c r="C57" s="113"/>
      <c r="D57" s="113">
        <v>29.04</v>
      </c>
      <c r="E57" s="159">
        <v>13.395087999999999</v>
      </c>
      <c r="F57" s="159">
        <v>14.373129999999998</v>
      </c>
      <c r="G57" s="159">
        <v>12.015425999999998</v>
      </c>
      <c r="H57" s="159">
        <v>20.550333999999999</v>
      </c>
      <c r="I57" s="159">
        <v>18.579722</v>
      </c>
      <c r="J57" s="159">
        <v>24.659790000000001</v>
      </c>
      <c r="K57" s="159">
        <v>21.803582000000002</v>
      </c>
      <c r="L57" s="159">
        <v>0.19014400000000023</v>
      </c>
      <c r="M57" s="159">
        <v>-5.5054859999999994</v>
      </c>
      <c r="N57" s="159">
        <v>-26.211384000000006</v>
      </c>
      <c r="O57" s="159">
        <v>7.738929999999999</v>
      </c>
      <c r="P57" s="159">
        <v>15.471069999999999</v>
      </c>
      <c r="Q57" s="159">
        <v>41.137190000000004</v>
      </c>
      <c r="R57" s="159">
        <v>13.289260000000001</v>
      </c>
      <c r="S57" s="159">
        <v>27.570250000000001</v>
      </c>
      <c r="T57" s="159">
        <v>34.690910000000002</v>
      </c>
      <c r="U57" s="159">
        <v>21.163640000000001</v>
      </c>
      <c r="V57" s="159">
        <v>23.543800000000001</v>
      </c>
      <c r="W57" s="159">
        <v>34.333880000000001</v>
      </c>
      <c r="X57" s="159">
        <v>67.140500000000003</v>
      </c>
      <c r="Y57" s="159">
        <v>34.274380000000001</v>
      </c>
      <c r="Z57" s="159">
        <v>36.813220000000001</v>
      </c>
      <c r="AA57" s="159">
        <v>20.429749999999999</v>
      </c>
      <c r="AB57" s="159">
        <v>51.173209999999997</v>
      </c>
      <c r="AC57" s="159">
        <v>36.138489999999997</v>
      </c>
      <c r="AD57" s="159">
        <v>21.024139999999999</v>
      </c>
      <c r="AE57" s="159">
        <v>18.545120000000001</v>
      </c>
      <c r="AF57" s="159">
        <v>27.252549999999999</v>
      </c>
      <c r="AG57" s="159">
        <v>27.252610000000001</v>
      </c>
      <c r="AH57" s="159">
        <v>28.958279999999998</v>
      </c>
      <c r="AI57" s="10">
        <v>-17.974883999999999</v>
      </c>
      <c r="AJ57" s="10">
        <v>8.2502020000000016</v>
      </c>
      <c r="AK57" s="10">
        <v>11.781169999999998</v>
      </c>
      <c r="AL57" s="10">
        <v>-43.34975</v>
      </c>
      <c r="AM57" s="10">
        <v>-34.957054000000007</v>
      </c>
      <c r="AN57" s="169"/>
      <c r="AO57" s="169"/>
      <c r="AP57" s="169"/>
      <c r="AQ57" s="169"/>
      <c r="AR57" s="169"/>
      <c r="AS57" s="169"/>
      <c r="AT57" s="169"/>
      <c r="AU57" s="169"/>
      <c r="AV57" s="169"/>
      <c r="AW57" s="169"/>
      <c r="AX57" s="169"/>
      <c r="AY57" s="169"/>
    </row>
    <row r="58" spans="1:1005" ht="15" x14ac:dyDescent="0.25">
      <c r="A58" s="234">
        <f>YampaRiverInflow.TotalOutflow!A58</f>
        <v>45078</v>
      </c>
      <c r="B58" s="113"/>
      <c r="C58" s="113"/>
      <c r="D58" s="113">
        <v>25.971</v>
      </c>
      <c r="E58" s="159">
        <v>4.3700580000000011</v>
      </c>
      <c r="F58" s="159">
        <v>17.001467999999996</v>
      </c>
      <c r="G58" s="159">
        <v>15.287422000000003</v>
      </c>
      <c r="H58" s="159">
        <v>10.805857999999999</v>
      </c>
      <c r="I58" s="159">
        <v>17.742493999999997</v>
      </c>
      <c r="J58" s="159">
        <v>3.4259199999999983</v>
      </c>
      <c r="K58" s="159">
        <v>8.1729199999999995</v>
      </c>
      <c r="L58" s="159">
        <v>12.473674000000001</v>
      </c>
      <c r="M58" s="159">
        <v>1.061094</v>
      </c>
      <c r="N58" s="159">
        <v>22.368065999999995</v>
      </c>
      <c r="O58" s="159">
        <v>-1.3633040000000001</v>
      </c>
      <c r="P58" s="159">
        <v>31.73554</v>
      </c>
      <c r="Q58" s="159">
        <v>15.272729999999999</v>
      </c>
      <c r="R58" s="159">
        <v>13.68595</v>
      </c>
      <c r="S58" s="159">
        <v>32.07273</v>
      </c>
      <c r="T58" s="159">
        <v>48.238019999999999</v>
      </c>
      <c r="U58" s="159">
        <v>6.5057900000000002</v>
      </c>
      <c r="V58" s="159">
        <v>14.280989999999999</v>
      </c>
      <c r="W58" s="159">
        <v>20.826450000000001</v>
      </c>
      <c r="X58" s="159">
        <v>11.9405</v>
      </c>
      <c r="Y58" s="159">
        <v>14.67769</v>
      </c>
      <c r="Z58" s="159">
        <v>31.73554</v>
      </c>
      <c r="AA58" s="159">
        <v>13.4876</v>
      </c>
      <c r="AB58" s="159">
        <v>35.543419999999998</v>
      </c>
      <c r="AC58" s="159">
        <v>23.741799999999998</v>
      </c>
      <c r="AD58" s="159">
        <v>24.39593</v>
      </c>
      <c r="AE58" s="159">
        <v>22.730180000000001</v>
      </c>
      <c r="AF58" s="159">
        <v>25.189630000000001</v>
      </c>
      <c r="AG58" s="159">
        <v>26.0823</v>
      </c>
      <c r="AH58" s="159">
        <v>25.58633</v>
      </c>
      <c r="AI58" s="10">
        <v>-10.634887999999998</v>
      </c>
      <c r="AJ58" s="10">
        <v>9.8336339999999982</v>
      </c>
      <c r="AK58" s="10">
        <v>15.799028</v>
      </c>
      <c r="AL58" s="10">
        <v>-26.687349999999999</v>
      </c>
      <c r="AM58" s="10">
        <v>-25.920556000000005</v>
      </c>
      <c r="AN58" s="169"/>
      <c r="AO58" s="169"/>
      <c r="AP58" s="169"/>
      <c r="AQ58" s="169"/>
      <c r="AR58" s="169"/>
      <c r="AS58" s="169"/>
      <c r="AT58" s="169"/>
      <c r="AU58" s="169"/>
      <c r="AV58" s="169"/>
      <c r="AW58" s="169"/>
      <c r="AX58" s="169"/>
      <c r="AY58" s="169"/>
    </row>
    <row r="59" spans="1:1005" ht="15" x14ac:dyDescent="0.25">
      <c r="A59" s="234">
        <f>YampaRiverInflow.TotalOutflow!A59</f>
        <v>45108</v>
      </c>
      <c r="B59" s="113"/>
      <c r="C59" s="113"/>
      <c r="D59" s="113">
        <v>36.543999999999997</v>
      </c>
      <c r="E59" s="159">
        <v>-0.99219199999999907</v>
      </c>
      <c r="F59" s="159">
        <v>23.523871999999997</v>
      </c>
      <c r="G59" s="159">
        <v>10.508421999999999</v>
      </c>
      <c r="H59" s="159">
        <v>0.38218800000000192</v>
      </c>
      <c r="I59" s="159">
        <v>-2.4426239999999999</v>
      </c>
      <c r="J59" s="159">
        <v>-0.52760200000000035</v>
      </c>
      <c r="K59" s="159">
        <v>14.445949999999996</v>
      </c>
      <c r="L59" s="159">
        <v>-5.4029160000000003</v>
      </c>
      <c r="M59" s="159">
        <v>-9.1989860000000014</v>
      </c>
      <c r="N59" s="159">
        <v>30.872809999999998</v>
      </c>
      <c r="O59" s="159">
        <v>7.8308159999999951</v>
      </c>
      <c r="P59" s="159">
        <v>31.933880000000002</v>
      </c>
      <c r="Q59" s="159">
        <v>33.12397</v>
      </c>
      <c r="R59" s="159">
        <v>30.347110000000001</v>
      </c>
      <c r="S59" s="159">
        <v>21.12397</v>
      </c>
      <c r="T59" s="159">
        <v>19.953720000000001</v>
      </c>
      <c r="U59" s="159">
        <v>10.1157</v>
      </c>
      <c r="V59" s="159">
        <v>17.2562</v>
      </c>
      <c r="W59" s="159">
        <v>39.272730000000003</v>
      </c>
      <c r="X59" s="159">
        <v>21.024789999999999</v>
      </c>
      <c r="Y59" s="159">
        <v>21.223140000000001</v>
      </c>
      <c r="Z59" s="159">
        <v>45.421489999999999</v>
      </c>
      <c r="AA59" s="159">
        <v>28.760330000000003</v>
      </c>
      <c r="AB59" s="159">
        <v>28.164830000000002</v>
      </c>
      <c r="AC59" s="159">
        <v>29.156560000000002</v>
      </c>
      <c r="AD59" s="159">
        <v>31.536360000000002</v>
      </c>
      <c r="AE59" s="159">
        <v>26.379669999999997</v>
      </c>
      <c r="AF59" s="159">
        <v>61.685449999999996</v>
      </c>
      <c r="AG59" s="159">
        <v>29.156569999999999</v>
      </c>
      <c r="AH59" s="159">
        <v>33.520060000000001</v>
      </c>
      <c r="AI59" s="10">
        <v>-4.7430320000000004</v>
      </c>
      <c r="AJ59" s="10">
        <v>16.804354</v>
      </c>
      <c r="AK59" s="10">
        <v>5.1790399999999934</v>
      </c>
      <c r="AL59" s="10">
        <v>-76.626987999999997</v>
      </c>
      <c r="AM59" s="10">
        <v>-25.963596000000003</v>
      </c>
      <c r="AN59" s="169"/>
      <c r="AO59" s="169"/>
      <c r="AP59" s="169"/>
      <c r="AQ59" s="169"/>
      <c r="AR59" s="169"/>
      <c r="AS59" s="169"/>
      <c r="AT59" s="169"/>
      <c r="AU59" s="169"/>
      <c r="AV59" s="169"/>
      <c r="AW59" s="169"/>
      <c r="AX59" s="169"/>
      <c r="AY59" s="169"/>
    </row>
    <row r="60" spans="1:1005" ht="15" x14ac:dyDescent="0.25">
      <c r="A60" s="234">
        <f>YampaRiverInflow.TotalOutflow!A60</f>
        <v>45139</v>
      </c>
      <c r="B60" s="113"/>
      <c r="C60" s="113"/>
      <c r="D60" s="113">
        <v>44.478000000000002</v>
      </c>
      <c r="E60" s="159">
        <v>11.508968000000001</v>
      </c>
      <c r="F60" s="159">
        <v>34.079854000000005</v>
      </c>
      <c r="G60" s="159">
        <v>13.724534</v>
      </c>
      <c r="H60" s="159">
        <v>22.184847999999999</v>
      </c>
      <c r="I60" s="159">
        <v>11.868864000000002</v>
      </c>
      <c r="J60" s="159">
        <v>15.498979999999996</v>
      </c>
      <c r="K60" s="159">
        <v>39.663323999999996</v>
      </c>
      <c r="L60" s="159">
        <v>-27.475497999999998</v>
      </c>
      <c r="M60" s="159">
        <v>-21.766008000000003</v>
      </c>
      <c r="N60" s="159">
        <v>29.917686</v>
      </c>
      <c r="O60" s="159">
        <v>25.019824</v>
      </c>
      <c r="P60" s="159">
        <v>50.280989999999996</v>
      </c>
      <c r="Q60" s="159">
        <v>20.826450000000001</v>
      </c>
      <c r="R60" s="159">
        <v>44.033059999999999</v>
      </c>
      <c r="S60" s="159">
        <v>23.404959999999999</v>
      </c>
      <c r="T60" s="159">
        <v>52.066120000000005</v>
      </c>
      <c r="U60" s="159">
        <v>17.851240000000001</v>
      </c>
      <c r="V60" s="159">
        <v>42.049589999999995</v>
      </c>
      <c r="W60" s="159">
        <v>50.578510000000001</v>
      </c>
      <c r="X60" s="159">
        <v>28.36364</v>
      </c>
      <c r="Y60" s="159">
        <v>66.446280000000002</v>
      </c>
      <c r="Z60" s="159">
        <v>91.636359999999996</v>
      </c>
      <c r="AA60" s="159">
        <v>39.272730000000003</v>
      </c>
      <c r="AB60" s="159">
        <v>23.60284</v>
      </c>
      <c r="AC60" s="159">
        <v>91.04083</v>
      </c>
      <c r="AD60" s="159">
        <v>36.693379999999998</v>
      </c>
      <c r="AE60" s="159">
        <v>68.607789999999994</v>
      </c>
      <c r="AF60" s="159">
        <v>66.842500000000001</v>
      </c>
      <c r="AG60" s="159">
        <v>41.057389999999998</v>
      </c>
      <c r="AH60" s="159">
        <v>44.429290000000002</v>
      </c>
      <c r="AI60" s="10">
        <v>-20.440944000000002</v>
      </c>
      <c r="AJ60" s="10">
        <v>26.649618</v>
      </c>
      <c r="AK60" s="10">
        <v>-38.384042000000001</v>
      </c>
      <c r="AL60" s="10">
        <v>3.944417999999998</v>
      </c>
      <c r="AM60" s="10">
        <v>-24.962649999999996</v>
      </c>
      <c r="AN60" s="169"/>
      <c r="AO60" s="169"/>
      <c r="AP60" s="169"/>
      <c r="AQ60" s="169"/>
      <c r="AR60" s="169"/>
      <c r="AS60" s="169"/>
      <c r="AT60" s="169"/>
      <c r="AU60" s="169"/>
      <c r="AV60" s="169"/>
      <c r="AW60" s="169"/>
      <c r="AX60" s="169"/>
      <c r="AY60" s="169"/>
    </row>
    <row r="61" spans="1:1005" ht="15" x14ac:dyDescent="0.25">
      <c r="A61" s="234">
        <f>YampaRiverInflow.TotalOutflow!A61</f>
        <v>45170</v>
      </c>
      <c r="B61" s="113"/>
      <c r="C61" s="113"/>
      <c r="D61" s="113">
        <v>44.591000000000001</v>
      </c>
      <c r="E61" s="159">
        <v>31.247597999999996</v>
      </c>
      <c r="F61" s="159">
        <v>10.680847999999996</v>
      </c>
      <c r="G61" s="159">
        <v>16.744351999999999</v>
      </c>
      <c r="H61" s="159">
        <v>7.7189679999999967</v>
      </c>
      <c r="I61" s="159">
        <v>23.211606</v>
      </c>
      <c r="J61" s="159">
        <v>19.180725999999996</v>
      </c>
      <c r="K61" s="159">
        <v>38.334448000000002</v>
      </c>
      <c r="L61" s="159">
        <v>-11.254766</v>
      </c>
      <c r="M61" s="159">
        <v>-1.109622000000003</v>
      </c>
      <c r="N61" s="159">
        <v>14.515779999999999</v>
      </c>
      <c r="O61" s="159">
        <v>21.008659999999999</v>
      </c>
      <c r="P61" s="159">
        <v>59.246279999999999</v>
      </c>
      <c r="Q61" s="159">
        <v>36.099170000000001</v>
      </c>
      <c r="R61" s="159">
        <v>49.190080000000002</v>
      </c>
      <c r="S61" s="159">
        <v>39.133879999999998</v>
      </c>
      <c r="T61" s="159">
        <v>48.456199999999995</v>
      </c>
      <c r="U61" s="159">
        <v>103.95372</v>
      </c>
      <c r="V61" s="159">
        <v>34.373550000000002</v>
      </c>
      <c r="W61" s="159">
        <v>57.381819999999998</v>
      </c>
      <c r="X61" s="159">
        <v>38.360330000000005</v>
      </c>
      <c r="Y61" s="159">
        <v>50.87603</v>
      </c>
      <c r="Z61" s="159">
        <v>33.83802</v>
      </c>
      <c r="AA61" s="159">
        <v>38.677690000000005</v>
      </c>
      <c r="AB61" s="159">
        <v>28.363289999999999</v>
      </c>
      <c r="AC61" s="159">
        <v>44.250949999999996</v>
      </c>
      <c r="AD61" s="159">
        <v>41.255660000000006</v>
      </c>
      <c r="AE61" s="159">
        <v>47.999720000000003</v>
      </c>
      <c r="AF61" s="159">
        <v>78.703759999999988</v>
      </c>
      <c r="AG61" s="159">
        <v>38.875680000000003</v>
      </c>
      <c r="AH61" s="159">
        <v>32.726860000000002</v>
      </c>
      <c r="AI61" s="10">
        <v>-9.8468000000002581E-2</v>
      </c>
      <c r="AJ61" s="10">
        <v>31.357489999999999</v>
      </c>
      <c r="AK61" s="10">
        <v>-20.597570000000001</v>
      </c>
      <c r="AL61" s="10">
        <v>32.537457999999994</v>
      </c>
      <c r="AM61" s="10">
        <v>1.9679220000000004</v>
      </c>
      <c r="AN61" s="169"/>
      <c r="AO61" s="169"/>
      <c r="AP61" s="169"/>
      <c r="AQ61" s="169"/>
      <c r="AR61" s="169"/>
      <c r="AS61" s="169"/>
      <c r="AT61" s="169"/>
      <c r="AU61" s="169"/>
      <c r="AV61" s="169"/>
      <c r="AW61" s="169"/>
      <c r="AX61" s="169"/>
      <c r="AY61" s="169"/>
    </row>
    <row r="62" spans="1:1005" ht="15" x14ac:dyDescent="0.25">
      <c r="A62" s="234">
        <f>YampaRiverInflow.TotalOutflow!A62</f>
        <v>45200</v>
      </c>
      <c r="B62" s="113"/>
      <c r="C62" s="113"/>
      <c r="D62" s="113">
        <v>38.270000000000003</v>
      </c>
      <c r="E62" s="159">
        <v>-7.0494780000000024</v>
      </c>
      <c r="F62" s="159">
        <v>28.589822000000002</v>
      </c>
      <c r="G62" s="159">
        <v>8.7653100000000013</v>
      </c>
      <c r="H62" s="159">
        <v>19.033143999999997</v>
      </c>
      <c r="I62" s="159">
        <v>24.070353999999998</v>
      </c>
      <c r="J62" s="159">
        <v>26.040343999999997</v>
      </c>
      <c r="K62" s="159">
        <v>13.166246000000003</v>
      </c>
      <c r="L62" s="159">
        <v>20.811032000000001</v>
      </c>
      <c r="M62" s="159">
        <v>15.392737999999998</v>
      </c>
      <c r="N62" s="159">
        <v>31.104225999999993</v>
      </c>
      <c r="O62" s="159">
        <v>32.409004000000003</v>
      </c>
      <c r="P62" s="159">
        <v>36.495870000000004</v>
      </c>
      <c r="Q62" s="159">
        <v>22.413220000000003</v>
      </c>
      <c r="R62" s="159">
        <v>37.884300000000003</v>
      </c>
      <c r="S62" s="159">
        <v>47.385120000000001</v>
      </c>
      <c r="T62" s="159">
        <v>23.34545</v>
      </c>
      <c r="U62" s="159">
        <v>20.647929999999999</v>
      </c>
      <c r="V62" s="159">
        <v>30.664459999999998</v>
      </c>
      <c r="W62" s="159">
        <v>41.077690000000004</v>
      </c>
      <c r="X62" s="159">
        <v>31.060849999999999</v>
      </c>
      <c r="Y62" s="159">
        <v>69.758679999999998</v>
      </c>
      <c r="Z62" s="159">
        <v>20.94511</v>
      </c>
      <c r="AA62" s="159">
        <v>34.908660000000005</v>
      </c>
      <c r="AB62" s="159">
        <v>24.793029999999998</v>
      </c>
      <c r="AC62" s="159">
        <v>40.680699999999995</v>
      </c>
      <c r="AD62" s="159">
        <v>34.511849999999995</v>
      </c>
      <c r="AE62" s="159">
        <v>29.513770000000001</v>
      </c>
      <c r="AF62" s="159">
        <v>19.080719999999999</v>
      </c>
      <c r="AG62" s="159">
        <v>42.445929999999997</v>
      </c>
      <c r="AH62" s="159">
        <v>56.012860000000003</v>
      </c>
      <c r="AI62" s="10">
        <v>42.068716000000002</v>
      </c>
      <c r="AJ62" s="10">
        <v>-39.506182000000003</v>
      </c>
      <c r="AK62" s="10">
        <v>16.431793999999996</v>
      </c>
      <c r="AL62" s="10">
        <v>21.307351999999995</v>
      </c>
      <c r="AM62" s="10">
        <v>16.697756000000002</v>
      </c>
      <c r="AN62" s="169"/>
      <c r="AO62" s="169"/>
      <c r="AP62" s="169"/>
      <c r="AQ62" s="169"/>
      <c r="AR62" s="169"/>
      <c r="AS62" s="169"/>
      <c r="AT62" s="169"/>
      <c r="AU62" s="169"/>
      <c r="AV62" s="169"/>
      <c r="AW62" s="169"/>
      <c r="AX62" s="169"/>
      <c r="AY62" s="169"/>
    </row>
    <row r="63" spans="1:1005" ht="15" x14ac:dyDescent="0.25">
      <c r="A63" s="234">
        <f>YampaRiverInflow.TotalOutflow!A63</f>
        <v>45231</v>
      </c>
      <c r="B63" s="113"/>
      <c r="C63" s="113"/>
      <c r="D63" s="113">
        <v>32.280999999999999</v>
      </c>
      <c r="E63" s="159">
        <v>-15.417266000000001</v>
      </c>
      <c r="F63" s="159">
        <v>42.873334</v>
      </c>
      <c r="G63" s="159">
        <v>18.651169999999997</v>
      </c>
      <c r="H63" s="159">
        <v>25.675046000000002</v>
      </c>
      <c r="I63" s="159">
        <v>19.488983999999995</v>
      </c>
      <c r="J63" s="159">
        <v>17.507805999999995</v>
      </c>
      <c r="K63" s="159">
        <v>8.8944699999999983</v>
      </c>
      <c r="L63" s="159">
        <v>1.1222839999999996</v>
      </c>
      <c r="M63" s="159">
        <v>9.8448719999999987</v>
      </c>
      <c r="N63" s="159">
        <v>28.013811999999998</v>
      </c>
      <c r="O63" s="159">
        <v>15.793877999999999</v>
      </c>
      <c r="P63" s="159">
        <v>24.595040000000001</v>
      </c>
      <c r="Q63" s="159">
        <v>18.446279999999998</v>
      </c>
      <c r="R63" s="159">
        <v>36.495870000000004</v>
      </c>
      <c r="S63" s="159">
        <v>27.966939999999997</v>
      </c>
      <c r="T63" s="159">
        <v>25.487599999999997</v>
      </c>
      <c r="U63" s="159">
        <v>23.10744</v>
      </c>
      <c r="V63" s="159">
        <v>22.472729999999999</v>
      </c>
      <c r="W63" s="159">
        <v>35.166530000000002</v>
      </c>
      <c r="X63" s="159">
        <v>20.925319999999999</v>
      </c>
      <c r="Y63" s="159">
        <v>16.066120000000002</v>
      </c>
      <c r="Z63" s="159">
        <v>25.54711</v>
      </c>
      <c r="AA63" s="159">
        <v>41.950060000000001</v>
      </c>
      <c r="AB63" s="159">
        <v>23.00787</v>
      </c>
      <c r="AC63" s="159">
        <v>14.39954</v>
      </c>
      <c r="AD63" s="159">
        <v>23.602700000000002</v>
      </c>
      <c r="AE63" s="159">
        <v>28.581400000000002</v>
      </c>
      <c r="AF63" s="159">
        <v>27.807869999999998</v>
      </c>
      <c r="AG63" s="159">
        <v>24.69378</v>
      </c>
      <c r="AH63" s="159">
        <v>22.293890000000001</v>
      </c>
      <c r="AI63" s="10">
        <v>-3.1421840000000012</v>
      </c>
      <c r="AJ63" s="10">
        <v>-44.165469999999999</v>
      </c>
      <c r="AK63" s="10">
        <v>8.787177999999999</v>
      </c>
      <c r="AL63" s="10">
        <v>-7.608582000000002</v>
      </c>
      <c r="AM63" s="10">
        <v>19.452354</v>
      </c>
      <c r="AN63" s="169"/>
      <c r="AO63" s="169"/>
      <c r="AP63" s="169"/>
      <c r="AQ63" s="169"/>
      <c r="AR63" s="169"/>
      <c r="AS63" s="169"/>
      <c r="AT63" s="169"/>
      <c r="AU63" s="169"/>
      <c r="AV63" s="169"/>
      <c r="AW63" s="169"/>
      <c r="AX63" s="169"/>
      <c r="AY63" s="169"/>
    </row>
    <row r="64" spans="1:1005" ht="15" x14ac:dyDescent="0.25">
      <c r="A64" s="234"/>
      <c r="B64" s="113"/>
      <c r="C64" s="113"/>
      <c r="D64" s="113"/>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0"/>
      <c r="AJ64" s="10"/>
      <c r="AK64" s="10"/>
      <c r="AL64" s="10"/>
      <c r="AM64" s="10"/>
      <c r="AN64" s="169"/>
      <c r="AO64" s="169"/>
      <c r="AP64" s="169"/>
      <c r="AQ64" s="169"/>
      <c r="AR64" s="169"/>
      <c r="AS64" s="169"/>
      <c r="AT64" s="169"/>
      <c r="AU64" s="169"/>
      <c r="AV64" s="169"/>
      <c r="AW64" s="169"/>
      <c r="AX64" s="169"/>
      <c r="AY64" s="169"/>
      <c r="ALQ64" t="e">
        <v>#N/A</v>
      </c>
    </row>
    <row r="65" spans="1:1005" ht="15" x14ac:dyDescent="0.25">
      <c r="A65" s="234"/>
      <c r="B65" s="113"/>
      <c r="C65" s="113"/>
      <c r="D65" s="113"/>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0"/>
      <c r="AJ65" s="10"/>
      <c r="AK65" s="10"/>
      <c r="AL65" s="10"/>
      <c r="AM65" s="10"/>
      <c r="AN65" s="169"/>
      <c r="AO65" s="169"/>
      <c r="AP65" s="169"/>
      <c r="AQ65" s="169"/>
      <c r="AR65" s="169"/>
      <c r="AS65" s="169"/>
      <c r="AT65" s="169"/>
      <c r="AU65" s="169"/>
      <c r="AV65" s="169"/>
      <c r="AW65" s="169"/>
      <c r="AX65" s="169"/>
      <c r="AY65" s="169"/>
      <c r="ALQ65" t="e">
        <v>#N/A</v>
      </c>
    </row>
    <row r="66" spans="1:1005" ht="15" x14ac:dyDescent="0.25">
      <c r="A66" s="234"/>
      <c r="B66" s="113"/>
      <c r="C66" s="113"/>
      <c r="D66" s="113"/>
      <c r="E66" s="159"/>
      <c r="F66" s="159"/>
      <c r="G66" s="159"/>
      <c r="H66" s="159"/>
      <c r="I66" s="159"/>
      <c r="J66" s="159"/>
      <c r="K66" s="159"/>
      <c r="L66" s="159"/>
      <c r="M66" s="159"/>
      <c r="N66" s="159"/>
      <c r="O66" s="159"/>
      <c r="P66" s="159"/>
      <c r="Q66" s="159"/>
      <c r="R66" s="159"/>
      <c r="S66" s="159"/>
      <c r="T66" s="159"/>
      <c r="U66" s="159"/>
      <c r="V66" s="159"/>
      <c r="W66" s="159"/>
      <c r="X66" s="159"/>
      <c r="Y66" s="159"/>
      <c r="Z66" s="159"/>
      <c r="AA66" s="159"/>
      <c r="AB66" s="159"/>
      <c r="AC66" s="159"/>
      <c r="AD66" s="159"/>
      <c r="AE66" s="159"/>
      <c r="AF66" s="159"/>
      <c r="AG66" s="159"/>
      <c r="AH66" s="159"/>
      <c r="AI66" s="10"/>
      <c r="AJ66" s="10"/>
      <c r="AK66" s="10"/>
      <c r="AL66" s="10"/>
      <c r="AM66" s="10"/>
      <c r="AN66" s="169"/>
      <c r="AO66" s="169"/>
      <c r="AP66" s="169"/>
      <c r="AQ66" s="169"/>
      <c r="AR66" s="169"/>
      <c r="AS66" s="169"/>
      <c r="AT66" s="169"/>
      <c r="AU66" s="169"/>
      <c r="AV66" s="169"/>
      <c r="AW66" s="169"/>
      <c r="AX66" s="169"/>
      <c r="AY66" s="169"/>
      <c r="ALQ66" t="e">
        <v>#N/A</v>
      </c>
    </row>
    <row r="67" spans="1:1005" ht="15" x14ac:dyDescent="0.25">
      <c r="A67" s="234"/>
      <c r="B67" s="113"/>
      <c r="C67" s="113"/>
      <c r="D67" s="113"/>
      <c r="E67" s="159"/>
      <c r="F67" s="159"/>
      <c r="G67" s="159"/>
      <c r="H67" s="159"/>
      <c r="I67" s="159"/>
      <c r="J67" s="159"/>
      <c r="K67" s="159"/>
      <c r="L67" s="159"/>
      <c r="M67" s="159"/>
      <c r="N67" s="159"/>
      <c r="O67" s="159"/>
      <c r="P67" s="159"/>
      <c r="Q67" s="159"/>
      <c r="R67" s="159"/>
      <c r="S67" s="159"/>
      <c r="T67" s="159"/>
      <c r="U67" s="159"/>
      <c r="V67" s="159"/>
      <c r="W67" s="159"/>
      <c r="X67" s="159"/>
      <c r="Y67" s="159"/>
      <c r="Z67" s="159"/>
      <c r="AA67" s="159"/>
      <c r="AB67" s="159"/>
      <c r="AC67" s="159"/>
      <c r="AD67" s="159"/>
      <c r="AE67" s="159"/>
      <c r="AF67" s="159"/>
      <c r="AG67" s="159"/>
      <c r="AH67" s="159"/>
      <c r="AI67" s="10"/>
      <c r="AJ67" s="10"/>
      <c r="AK67" s="10"/>
      <c r="AL67" s="10"/>
      <c r="AM67" s="10"/>
      <c r="AN67" s="169"/>
      <c r="AO67" s="169"/>
      <c r="AP67" s="169"/>
      <c r="AQ67" s="169"/>
      <c r="AR67" s="169"/>
      <c r="AS67" s="169"/>
      <c r="AT67" s="169"/>
      <c r="AU67" s="169"/>
      <c r="AV67" s="169"/>
      <c r="AW67" s="169"/>
      <c r="AX67" s="169"/>
      <c r="AY67" s="169"/>
      <c r="ALQ67" t="e">
        <v>#N/A</v>
      </c>
    </row>
    <row r="68" spans="1:1005" ht="15" x14ac:dyDescent="0.25">
      <c r="A68" s="234"/>
      <c r="B68" s="113"/>
      <c r="C68" s="113"/>
      <c r="D68" s="113"/>
      <c r="E68" s="159"/>
      <c r="F68" s="159"/>
      <c r="G68" s="159"/>
      <c r="H68" s="159"/>
      <c r="I68" s="159"/>
      <c r="J68" s="159"/>
      <c r="K68" s="159"/>
      <c r="L68" s="159"/>
      <c r="M68" s="159"/>
      <c r="N68" s="159"/>
      <c r="O68" s="159"/>
      <c r="P68" s="159"/>
      <c r="Q68" s="159"/>
      <c r="R68" s="159"/>
      <c r="S68" s="159"/>
      <c r="T68" s="159"/>
      <c r="U68" s="159"/>
      <c r="V68" s="159"/>
      <c r="W68" s="159"/>
      <c r="X68" s="159"/>
      <c r="Y68" s="159"/>
      <c r="Z68" s="159"/>
      <c r="AA68" s="159"/>
      <c r="AB68" s="159"/>
      <c r="AC68" s="159"/>
      <c r="AD68" s="159"/>
      <c r="AE68" s="159"/>
      <c r="AF68" s="159"/>
      <c r="AG68" s="159"/>
      <c r="AH68" s="159"/>
      <c r="AI68" s="10"/>
      <c r="AJ68" s="10"/>
      <c r="AK68" s="10"/>
      <c r="AL68" s="10"/>
      <c r="AM68" s="10"/>
      <c r="AN68" s="169"/>
      <c r="AO68" s="169"/>
      <c r="AP68" s="169"/>
      <c r="AQ68" s="169"/>
      <c r="AR68" s="169"/>
      <c r="AS68" s="169"/>
      <c r="AT68" s="169"/>
      <c r="AU68" s="169"/>
      <c r="AV68" s="169"/>
      <c r="AW68" s="169"/>
      <c r="AX68" s="169"/>
      <c r="AY68" s="169"/>
      <c r="ALQ68" t="e">
        <v>#N/A</v>
      </c>
    </row>
    <row r="69" spans="1:1005" ht="15" x14ac:dyDescent="0.25">
      <c r="A69" s="234"/>
      <c r="B69" s="113"/>
      <c r="C69" s="113"/>
      <c r="D69" s="113"/>
      <c r="E69" s="159"/>
      <c r="F69" s="159"/>
      <c r="G69" s="159"/>
      <c r="H69" s="159"/>
      <c r="I69" s="159"/>
      <c r="J69" s="159"/>
      <c r="K69" s="159"/>
      <c r="L69" s="159"/>
      <c r="M69" s="159"/>
      <c r="N69" s="159"/>
      <c r="O69" s="159"/>
      <c r="P69" s="159"/>
      <c r="Q69" s="159"/>
      <c r="R69" s="159"/>
      <c r="S69" s="159"/>
      <c r="T69" s="159"/>
      <c r="U69" s="159"/>
      <c r="V69" s="159"/>
      <c r="W69" s="159"/>
      <c r="X69" s="159"/>
      <c r="Y69" s="159"/>
      <c r="Z69" s="159"/>
      <c r="AA69" s="159"/>
      <c r="AB69" s="159"/>
      <c r="AC69" s="159"/>
      <c r="AD69" s="159"/>
      <c r="AE69" s="159"/>
      <c r="AF69" s="159"/>
      <c r="AG69" s="159"/>
      <c r="AH69" s="159"/>
      <c r="AI69" s="10"/>
      <c r="AJ69" s="10"/>
      <c r="AK69" s="10"/>
      <c r="AL69" s="10"/>
      <c r="AM69" s="10"/>
      <c r="AN69" s="169"/>
      <c r="AO69" s="169"/>
      <c r="AP69" s="169"/>
      <c r="AQ69" s="169"/>
      <c r="AR69" s="169"/>
      <c r="AS69" s="169"/>
      <c r="AT69" s="169"/>
      <c r="AU69" s="169"/>
      <c r="AV69" s="169"/>
      <c r="AW69" s="169"/>
      <c r="AX69" s="169"/>
      <c r="AY69" s="169"/>
      <c r="ALQ69" t="e">
        <v>#N/A</v>
      </c>
    </row>
    <row r="70" spans="1:1005" ht="15" x14ac:dyDescent="0.25">
      <c r="A70" s="234"/>
      <c r="B70" s="113"/>
      <c r="C70" s="113"/>
      <c r="D70" s="113"/>
      <c r="E70" s="159"/>
      <c r="F70" s="159"/>
      <c r="G70" s="159"/>
      <c r="H70" s="159"/>
      <c r="I70" s="159"/>
      <c r="J70" s="159"/>
      <c r="K70" s="159"/>
      <c r="L70" s="159"/>
      <c r="M70" s="159"/>
      <c r="N70" s="159"/>
      <c r="O70" s="159"/>
      <c r="P70" s="159"/>
      <c r="Q70" s="159"/>
      <c r="R70" s="159"/>
      <c r="S70" s="159"/>
      <c r="T70" s="159"/>
      <c r="U70" s="159"/>
      <c r="V70" s="159"/>
      <c r="W70" s="159"/>
      <c r="X70" s="159"/>
      <c r="Y70" s="159"/>
      <c r="Z70" s="159"/>
      <c r="AA70" s="159"/>
      <c r="AB70" s="159"/>
      <c r="AC70" s="159"/>
      <c r="AD70" s="159"/>
      <c r="AE70" s="159"/>
      <c r="AF70" s="159"/>
      <c r="AG70" s="159"/>
      <c r="AH70" s="159"/>
      <c r="AI70" s="10"/>
      <c r="AJ70" s="10"/>
      <c r="AK70" s="10"/>
      <c r="AL70" s="10"/>
      <c r="AM70" s="10"/>
      <c r="AN70" s="169"/>
      <c r="AO70" s="169"/>
      <c r="AP70" s="169"/>
      <c r="AQ70" s="169"/>
      <c r="AR70" s="169"/>
      <c r="AS70" s="169"/>
      <c r="AT70" s="169"/>
      <c r="AU70" s="169"/>
      <c r="AV70" s="169"/>
      <c r="AW70" s="169"/>
      <c r="AX70" s="169"/>
      <c r="AY70" s="169"/>
      <c r="ALQ70" t="e">
        <v>#N/A</v>
      </c>
    </row>
    <row r="71" spans="1:1005" ht="15" x14ac:dyDescent="0.25">
      <c r="A71" s="234"/>
      <c r="B71" s="113"/>
      <c r="C71" s="113"/>
      <c r="D71" s="113"/>
      <c r="E71" s="159"/>
      <c r="F71" s="159"/>
      <c r="G71" s="159"/>
      <c r="H71" s="159"/>
      <c r="I71" s="159"/>
      <c r="J71" s="159"/>
      <c r="K71" s="159"/>
      <c r="L71" s="159"/>
      <c r="M71" s="159"/>
      <c r="N71" s="159"/>
      <c r="O71" s="159"/>
      <c r="P71" s="159"/>
      <c r="Q71" s="159"/>
      <c r="R71" s="159"/>
      <c r="S71" s="159"/>
      <c r="T71" s="159"/>
      <c r="U71" s="159"/>
      <c r="V71" s="159"/>
      <c r="W71" s="159"/>
      <c r="X71" s="159"/>
      <c r="Y71" s="159"/>
      <c r="Z71" s="159"/>
      <c r="AA71" s="159"/>
      <c r="AB71" s="159"/>
      <c r="AC71" s="159"/>
      <c r="AD71" s="159"/>
      <c r="AE71" s="159"/>
      <c r="AF71" s="159"/>
      <c r="AG71" s="159"/>
      <c r="AH71" s="159"/>
      <c r="AI71" s="10"/>
      <c r="AJ71" s="10"/>
      <c r="AK71" s="10"/>
      <c r="AL71" s="10"/>
      <c r="AM71" s="10"/>
      <c r="AN71" s="169"/>
      <c r="AO71" s="169"/>
      <c r="AP71" s="169"/>
      <c r="AQ71" s="169"/>
      <c r="AR71" s="169"/>
      <c r="AS71" s="169"/>
      <c r="AT71" s="169"/>
      <c r="AU71" s="169"/>
      <c r="AV71" s="169"/>
      <c r="AW71" s="169"/>
      <c r="AX71" s="169"/>
      <c r="AY71" s="169"/>
      <c r="ALQ71" t="e">
        <v>#N/A</v>
      </c>
    </row>
    <row r="72" spans="1:1005" ht="12.75" customHeight="1" x14ac:dyDescent="0.25">
      <c r="ALQ72" t="e">
        <v>#N/A</v>
      </c>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8" tint="0.39997558519241921"/>
  </sheetPr>
  <dimension ref="A1:ALQ72"/>
  <sheetViews>
    <sheetView workbookViewId="0">
      <selection activeCell="B4" sqref="B4"/>
    </sheetView>
  </sheetViews>
  <sheetFormatPr defaultColWidth="18.7109375" defaultRowHeight="12.75" customHeight="1" x14ac:dyDescent="0.25"/>
  <cols>
    <col min="1" max="34" width="9.140625" style="216" customWidth="1"/>
    <col min="35" max="39" width="9.140625" style="235" customWidth="1"/>
    <col min="40"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46">
        <v>2021</v>
      </c>
      <c r="AT2" s="246">
        <v>2022</v>
      </c>
      <c r="AU2" s="246">
        <v>2023</v>
      </c>
      <c r="AV2" s="216">
        <v>2024</v>
      </c>
      <c r="AW2" s="216">
        <v>2025</v>
      </c>
      <c r="AX2" s="216">
        <v>2026</v>
      </c>
      <c r="AY2" s="216">
        <v>2027</v>
      </c>
      <c r="AZ2" s="216">
        <v>2028</v>
      </c>
      <c r="BA2" s="216">
        <v>2029</v>
      </c>
      <c r="BB2" s="216">
        <v>2030</v>
      </c>
    </row>
    <row r="3" spans="1:54" ht="15" x14ac:dyDescent="0.25">
      <c r="A3" s="98"/>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99" t="s">
        <v>177</v>
      </c>
      <c r="AT3" s="99" t="s">
        <v>178</v>
      </c>
      <c r="AU3" s="99" t="s">
        <v>179</v>
      </c>
      <c r="AV3" s="216" t="s">
        <v>180</v>
      </c>
      <c r="AW3" s="216" t="s">
        <v>181</v>
      </c>
      <c r="AX3" s="216" t="s">
        <v>182</v>
      </c>
      <c r="AY3" s="216" t="s">
        <v>183</v>
      </c>
      <c r="AZ3" s="216" t="s">
        <v>184</v>
      </c>
      <c r="BA3" s="216" t="s">
        <v>185</v>
      </c>
      <c r="BB3" s="216" t="s">
        <v>186</v>
      </c>
    </row>
    <row r="4" spans="1:54" ht="15" x14ac:dyDescent="0.25">
      <c r="A4" s="191">
        <f>YampaRiverInflow.TotalOutflow!A4</f>
        <v>43435</v>
      </c>
      <c r="B4" s="165"/>
      <c r="C4" s="165"/>
      <c r="D4" s="165">
        <v>8.0760000000000005</v>
      </c>
      <c r="E4" s="235">
        <f ca="1">INDEX(INDIRECT("GainsAboveHoover"&amp;E$2+YEAR($A4)-YEAR($A$4)),MONTH($A4))</f>
        <v>21.911330000000003</v>
      </c>
      <c r="F4" s="235">
        <f t="shared" ref="F4:AI12" ca="1" si="0">INDEX(INDIRECT("GainsAboveHoover"&amp;F$2+YEAR($A4)-YEAR($A$4)),MONTH($A4))</f>
        <v>119.91215</v>
      </c>
      <c r="G4" s="235">
        <f t="shared" ca="1" si="0"/>
        <v>105.89599000000001</v>
      </c>
      <c r="H4" s="235">
        <f t="shared" ca="1" si="0"/>
        <v>94.589410000000001</v>
      </c>
      <c r="I4" s="235">
        <f t="shared" ca="1" si="0"/>
        <v>51.131320000000002</v>
      </c>
      <c r="J4" s="235">
        <f t="shared" ca="1" si="0"/>
        <v>61.849769999999999</v>
      </c>
      <c r="K4" s="235">
        <f t="shared" ca="1" si="0"/>
        <v>34.074580000000005</v>
      </c>
      <c r="L4" s="235">
        <f t="shared" ca="1" si="0"/>
        <v>38.824640000000002</v>
      </c>
      <c r="M4" s="235">
        <f t="shared" ca="1" si="0"/>
        <v>35.952129999999997</v>
      </c>
      <c r="N4" s="235">
        <f t="shared" ca="1" si="0"/>
        <v>20.8627</v>
      </c>
      <c r="O4" s="235">
        <f t="shared" ca="1" si="0"/>
        <v>57.803160000000005</v>
      </c>
      <c r="P4" s="235">
        <f t="shared" ca="1" si="0"/>
        <v>92.029710000000009</v>
      </c>
      <c r="Q4" s="235">
        <f t="shared" ca="1" si="0"/>
        <v>54.482939999999999</v>
      </c>
      <c r="R4" s="235">
        <f t="shared" ca="1" si="0"/>
        <v>74.188720000000004</v>
      </c>
      <c r="S4" s="235">
        <f t="shared" ca="1" si="0"/>
        <v>20.86449</v>
      </c>
      <c r="T4" s="235">
        <f t="shared" ca="1" si="0"/>
        <v>23.802630000000001</v>
      </c>
      <c r="U4" s="235">
        <f t="shared" ca="1" si="0"/>
        <v>17.31991</v>
      </c>
      <c r="V4" s="235">
        <f t="shared" ca="1" si="0"/>
        <v>3.7025900000000003</v>
      </c>
      <c r="W4" s="235">
        <f t="shared" ca="1" si="0"/>
        <v>4.0086300000000001</v>
      </c>
      <c r="X4" s="235">
        <f t="shared" ca="1" si="0"/>
        <v>16.006059999999998</v>
      </c>
      <c r="Y4" s="235">
        <f t="shared" ca="1" si="0"/>
        <v>32.989669999999997</v>
      </c>
      <c r="Z4" s="235">
        <f t="shared" ca="1" si="0"/>
        <v>24.059549999999998</v>
      </c>
      <c r="AA4" s="235">
        <f t="shared" ca="1" si="0"/>
        <v>18.055310000000002</v>
      </c>
      <c r="AB4" s="235">
        <f t="shared" ca="1" si="0"/>
        <v>72.941210000000012</v>
      </c>
      <c r="AC4" s="235">
        <f t="shared" ca="1" si="0"/>
        <v>9.4193499999999997</v>
      </c>
      <c r="AD4" s="235">
        <f t="shared" ca="1" si="0"/>
        <v>-6.6252899999999997</v>
      </c>
      <c r="AE4" s="235">
        <f t="shared" ca="1" si="0"/>
        <v>25.260439999999999</v>
      </c>
      <c r="AF4" s="235">
        <f t="shared" ca="1" si="0"/>
        <v>20.1906</v>
      </c>
      <c r="AG4" s="235">
        <f t="shared" ca="1" si="0"/>
        <v>8.2487399999999997</v>
      </c>
      <c r="AH4" s="235">
        <f t="shared" ca="1" si="0"/>
        <v>198.80347</v>
      </c>
      <c r="AI4" s="235">
        <f t="shared" ca="1" si="0"/>
        <v>47.475259999999999</v>
      </c>
      <c r="AJ4" s="235">
        <f t="shared" ref="AJ4:AM19" ca="1" si="1">INDEX(INDIRECT("GainsAboveHoover"&amp;AJ$2+YEAR($A4)-YEAR($A$4)),MONTH($A4))</f>
        <v>29.025639999999999</v>
      </c>
      <c r="AK4" s="235">
        <f t="shared" ca="1" si="1"/>
        <v>23.17662</v>
      </c>
      <c r="AL4" s="235">
        <f t="shared" ca="1" si="1"/>
        <v>8.44069</v>
      </c>
      <c r="AM4" s="235">
        <f t="shared" ca="1" si="1"/>
        <v>14.2028</v>
      </c>
      <c r="AN4" s="211"/>
      <c r="AO4" s="211"/>
      <c r="AP4" s="211"/>
      <c r="AQ4" s="211"/>
      <c r="AR4" s="211"/>
      <c r="AS4" s="211"/>
      <c r="AT4" s="211"/>
      <c r="AU4" s="211"/>
      <c r="AV4" s="211"/>
      <c r="AW4" s="211"/>
      <c r="AX4" s="211"/>
      <c r="AY4" s="211"/>
    </row>
    <row r="5" spans="1:54" ht="15" x14ac:dyDescent="0.25">
      <c r="A5" s="191">
        <f>YampaRiverInflow.TotalOutflow!A5</f>
        <v>43466</v>
      </c>
      <c r="B5" s="165"/>
      <c r="C5" s="165"/>
      <c r="D5" s="165">
        <v>32.823</v>
      </c>
      <c r="E5" s="235">
        <v>40.936629999999994</v>
      </c>
      <c r="F5" s="235">
        <v>73.067050000000009</v>
      </c>
      <c r="G5" s="235">
        <v>67.109080000000006</v>
      </c>
      <c r="H5" s="235">
        <v>85.926450000000003</v>
      </c>
      <c r="I5" s="235">
        <v>22.962630000000001</v>
      </c>
      <c r="J5" s="235">
        <v>38.586370000000002</v>
      </c>
      <c r="K5" s="235">
        <v>50.149720000000002</v>
      </c>
      <c r="L5" s="235">
        <v>73.993719999999996</v>
      </c>
      <c r="M5" s="235">
        <v>66.085639999999998</v>
      </c>
      <c r="N5" s="235">
        <v>35.41386</v>
      </c>
      <c r="O5" s="235">
        <v>73.120070000000013</v>
      </c>
      <c r="P5" s="235">
        <v>216.50864000000001</v>
      </c>
      <c r="Q5" s="235">
        <v>75.599890000000002</v>
      </c>
      <c r="R5" s="235">
        <v>153.67762999999999</v>
      </c>
      <c r="S5" s="235">
        <v>19.93974</v>
      </c>
      <c r="T5" s="235">
        <v>50.25112</v>
      </c>
      <c r="U5" s="235">
        <v>51.307099999999998</v>
      </c>
      <c r="V5" s="235">
        <v>48.592469999999999</v>
      </c>
      <c r="W5" s="235">
        <v>21.595279999999999</v>
      </c>
      <c r="X5" s="235">
        <v>50.7896</v>
      </c>
      <c r="Y5" s="235">
        <v>15.387979999999999</v>
      </c>
      <c r="Z5" s="235">
        <v>33.643239999999999</v>
      </c>
      <c r="AA5" s="235">
        <v>8.7414400000000008</v>
      </c>
      <c r="AB5" s="235">
        <v>308.55319000000003</v>
      </c>
      <c r="AC5" s="235">
        <v>17.535499999999999</v>
      </c>
      <c r="AD5" s="235">
        <v>-4.3097500000000002</v>
      </c>
      <c r="AE5" s="235">
        <v>33.658019999999993</v>
      </c>
      <c r="AF5" s="235">
        <v>9.6820599999999999</v>
      </c>
      <c r="AG5" s="235">
        <v>57.667650000000002</v>
      </c>
      <c r="AH5" s="235">
        <v>40.798379999999995</v>
      </c>
      <c r="AI5" s="252">
        <v>20.18862</v>
      </c>
      <c r="AJ5" s="252">
        <v>17.98648</v>
      </c>
      <c r="AK5" s="252">
        <v>11.416129999999999</v>
      </c>
      <c r="AL5" s="252">
        <v>26.265250000000002</v>
      </c>
      <c r="AM5" s="252">
        <v>62.10371</v>
      </c>
      <c r="AN5" s="211"/>
      <c r="AO5" s="211"/>
      <c r="AP5" s="211"/>
      <c r="AQ5" s="211"/>
      <c r="AR5" s="211"/>
      <c r="AS5" s="211"/>
      <c r="AT5" s="211"/>
      <c r="AU5" s="211"/>
      <c r="AV5" s="211"/>
      <c r="AW5" s="211"/>
      <c r="AX5" s="211"/>
      <c r="AY5" s="211"/>
    </row>
    <row r="6" spans="1:54" ht="15" x14ac:dyDescent="0.25">
      <c r="A6" s="191">
        <f>YampaRiverInflow.TotalOutflow!A6</f>
        <v>43497</v>
      </c>
      <c r="B6" s="165"/>
      <c r="C6" s="165"/>
      <c r="D6" s="165">
        <v>46.115000000000002</v>
      </c>
      <c r="E6" s="235">
        <v>66.352500000000006</v>
      </c>
      <c r="F6" s="235">
        <v>72.912189999999995</v>
      </c>
      <c r="G6" s="235">
        <v>61.891629999999999</v>
      </c>
      <c r="H6" s="235">
        <v>81.362130000000008</v>
      </c>
      <c r="I6" s="235">
        <v>65.860690000000005</v>
      </c>
      <c r="J6" s="235">
        <v>96.742260000000002</v>
      </c>
      <c r="K6" s="235">
        <v>56.577669999999998</v>
      </c>
      <c r="L6" s="235">
        <v>76.689610000000002</v>
      </c>
      <c r="M6" s="235">
        <v>27.47861</v>
      </c>
      <c r="N6" s="235">
        <v>58.670389999999998</v>
      </c>
      <c r="O6" s="235">
        <v>103.05712</v>
      </c>
      <c r="P6" s="235">
        <v>217.21960000000001</v>
      </c>
      <c r="Q6" s="235">
        <v>68.652330000000006</v>
      </c>
      <c r="R6" s="235">
        <v>95.266850000000005</v>
      </c>
      <c r="S6" s="235">
        <v>30.53435</v>
      </c>
      <c r="T6" s="235">
        <v>0.87429999999999997</v>
      </c>
      <c r="U6" s="235">
        <v>79.516630000000006</v>
      </c>
      <c r="V6" s="235">
        <v>42.740839999999999</v>
      </c>
      <c r="W6" s="235">
        <v>27.866959999999999</v>
      </c>
      <c r="X6" s="235">
        <v>42.402940000000001</v>
      </c>
      <c r="Y6" s="235">
        <v>9.2639599999999991</v>
      </c>
      <c r="Z6" s="235">
        <v>42.885899999999999</v>
      </c>
      <c r="AA6" s="235">
        <v>23.858460000000001</v>
      </c>
      <c r="AB6" s="235">
        <v>198.39957999999999</v>
      </c>
      <c r="AC6" s="235">
        <v>14.859780000000001</v>
      </c>
      <c r="AD6" s="235">
        <v>22.055709999999998</v>
      </c>
      <c r="AE6" s="235">
        <v>46.185139999999997</v>
      </c>
      <c r="AF6" s="235">
        <v>33.257949999999994</v>
      </c>
      <c r="AG6" s="235">
        <v>61.041400000000003</v>
      </c>
      <c r="AH6" s="235">
        <v>40.438339999999997</v>
      </c>
      <c r="AI6" s="252">
        <v>24.008119999999998</v>
      </c>
      <c r="AJ6" s="252">
        <v>33.928449999999998</v>
      </c>
      <c r="AK6" s="252">
        <v>39.258580000000002</v>
      </c>
      <c r="AL6" s="252">
        <v>44.198879999999996</v>
      </c>
      <c r="AM6" s="252">
        <v>81.362470000000002</v>
      </c>
      <c r="AN6" s="211"/>
      <c r="AO6" s="211"/>
      <c r="AP6" s="211"/>
      <c r="AQ6" s="211"/>
      <c r="AR6" s="211"/>
      <c r="AS6" s="211"/>
      <c r="AT6" s="211"/>
      <c r="AU6" s="211"/>
      <c r="AV6" s="211"/>
      <c r="AW6" s="211"/>
      <c r="AX6" s="211"/>
      <c r="AY6" s="211"/>
    </row>
    <row r="7" spans="1:54" ht="15" x14ac:dyDescent="0.25">
      <c r="A7" s="191">
        <f>YampaRiverInflow.TotalOutflow!A7</f>
        <v>43525</v>
      </c>
      <c r="B7" s="165"/>
      <c r="C7" s="165"/>
      <c r="D7" s="165">
        <v>4.9729999999999999</v>
      </c>
      <c r="E7" s="235">
        <v>51.192050000000002</v>
      </c>
      <c r="F7" s="235">
        <v>151.50628</v>
      </c>
      <c r="G7" s="235">
        <v>66.457669999999993</v>
      </c>
      <c r="H7" s="235">
        <v>78.140059999999991</v>
      </c>
      <c r="I7" s="235">
        <v>46.975250000000003</v>
      </c>
      <c r="J7" s="235">
        <v>33.411790000000003</v>
      </c>
      <c r="K7" s="235">
        <v>9.7218199999999992</v>
      </c>
      <c r="L7" s="235">
        <v>-6.2396000000000003</v>
      </c>
      <c r="M7" s="235">
        <v>11.97274</v>
      </c>
      <c r="N7" s="235">
        <v>69.191539999999989</v>
      </c>
      <c r="O7" s="235">
        <v>135.81139999999999</v>
      </c>
      <c r="P7" s="235">
        <v>231.93197000000001</v>
      </c>
      <c r="Q7" s="235">
        <v>51.73753</v>
      </c>
      <c r="R7" s="235">
        <v>184.00505999999999</v>
      </c>
      <c r="S7" s="235">
        <v>-49.657410000000006</v>
      </c>
      <c r="T7" s="235">
        <v>44.784990000000001</v>
      </c>
      <c r="U7" s="235">
        <v>91.549779999999998</v>
      </c>
      <c r="V7" s="235">
        <v>-1.9535199999999999</v>
      </c>
      <c r="W7" s="235">
        <v>-1.3108900000000001</v>
      </c>
      <c r="X7" s="235">
        <v>38.696649999999998</v>
      </c>
      <c r="Y7" s="235">
        <v>-25.373279999999998</v>
      </c>
      <c r="Z7" s="235">
        <v>13.9216</v>
      </c>
      <c r="AA7" s="235">
        <v>0.71389999999999998</v>
      </c>
      <c r="AB7" s="235">
        <v>113.0411</v>
      </c>
      <c r="AC7" s="235">
        <v>23.902099999999997</v>
      </c>
      <c r="AD7" s="235">
        <v>-3.2670700000000004</v>
      </c>
      <c r="AE7" s="235">
        <v>14.70945</v>
      </c>
      <c r="AF7" s="235">
        <v>-18.02298</v>
      </c>
      <c r="AG7" s="235">
        <v>19.158650000000002</v>
      </c>
      <c r="AH7" s="235">
        <v>22.104689999999998</v>
      </c>
      <c r="AI7" s="252">
        <v>14.295219999999999</v>
      </c>
      <c r="AJ7" s="252">
        <v>17.065750000000001</v>
      </c>
      <c r="AK7" s="252">
        <v>-8.489469999999999</v>
      </c>
      <c r="AL7" s="252">
        <v>9.3208599999999997</v>
      </c>
      <c r="AM7" s="252">
        <v>51.526900000000005</v>
      </c>
      <c r="AN7" s="211"/>
      <c r="AO7" s="211"/>
      <c r="AP7" s="211"/>
      <c r="AQ7" s="211"/>
      <c r="AR7" s="211"/>
      <c r="AS7" s="211"/>
      <c r="AT7" s="211"/>
      <c r="AU7" s="211"/>
      <c r="AV7" s="211"/>
      <c r="AW7" s="211"/>
      <c r="AX7" s="211"/>
      <c r="AY7" s="211"/>
    </row>
    <row r="8" spans="1:54" ht="15" x14ac:dyDescent="0.25">
      <c r="A8" s="191">
        <f>YampaRiverInflow.TotalOutflow!A8</f>
        <v>43556</v>
      </c>
      <c r="B8" s="165"/>
      <c r="C8" s="165"/>
      <c r="D8" s="165">
        <v>10.462999999999999</v>
      </c>
      <c r="E8" s="235">
        <v>38.499319999999997</v>
      </c>
      <c r="F8" s="235">
        <v>96.20026</v>
      </c>
      <c r="G8" s="235">
        <v>93.1066</v>
      </c>
      <c r="H8" s="235">
        <v>113.65612</v>
      </c>
      <c r="I8" s="235">
        <v>66.630200000000002</v>
      </c>
      <c r="J8" s="235">
        <v>71.963399999999993</v>
      </c>
      <c r="K8" s="235">
        <v>66.69935000000001</v>
      </c>
      <c r="L8" s="235">
        <v>32.739060000000002</v>
      </c>
      <c r="M8" s="235">
        <v>14.244879999999998</v>
      </c>
      <c r="N8" s="235">
        <v>31.657869999999999</v>
      </c>
      <c r="O8" s="235">
        <v>78.978619999999992</v>
      </c>
      <c r="P8" s="235">
        <v>163.68356</v>
      </c>
      <c r="Q8" s="235">
        <v>33.634209999999996</v>
      </c>
      <c r="R8" s="235">
        <v>85.047899999999998</v>
      </c>
      <c r="S8" s="235">
        <v>90.867329999999995</v>
      </c>
      <c r="T8" s="235">
        <v>42.873559999999998</v>
      </c>
      <c r="U8" s="235">
        <v>92.717320000000001</v>
      </c>
      <c r="V8" s="235">
        <v>-50.942349999999998</v>
      </c>
      <c r="W8" s="235">
        <v>-20.665459999999999</v>
      </c>
      <c r="X8" s="235">
        <v>-6.8614199999999999</v>
      </c>
      <c r="Y8" s="235">
        <v>-36.738260000000004</v>
      </c>
      <c r="Z8" s="235">
        <v>-5.1315900000000001</v>
      </c>
      <c r="AA8" s="235">
        <v>8.6379099999999998</v>
      </c>
      <c r="AB8" s="235">
        <v>92.931869999999989</v>
      </c>
      <c r="AC8" s="235">
        <v>8.7707999999999995</v>
      </c>
      <c r="AD8" s="235">
        <v>-11.025589999999999</v>
      </c>
      <c r="AE8" s="235">
        <v>-2.8896199999999999</v>
      </c>
      <c r="AF8" s="235">
        <v>-12.4717</v>
      </c>
      <c r="AG8" s="235">
        <v>37.547419999999995</v>
      </c>
      <c r="AH8" s="235">
        <v>73.938360000000003</v>
      </c>
      <c r="AI8" s="252">
        <v>23.613019999999999</v>
      </c>
      <c r="AJ8" s="252">
        <v>12.379110000000001</v>
      </c>
      <c r="AK8" s="252">
        <v>-15.7683</v>
      </c>
      <c r="AL8" s="252">
        <v>-8.9777900000000006</v>
      </c>
      <c r="AM8" s="252">
        <v>26.227169999999997</v>
      </c>
      <c r="AN8" s="211"/>
      <c r="AO8" s="211"/>
      <c r="AP8" s="211"/>
      <c r="AQ8" s="211"/>
      <c r="AR8" s="211"/>
      <c r="AS8" s="211"/>
      <c r="AT8" s="211"/>
      <c r="AU8" s="211"/>
      <c r="AV8" s="211"/>
      <c r="AW8" s="211"/>
      <c r="AX8" s="211"/>
      <c r="AY8" s="211"/>
    </row>
    <row r="9" spans="1:54" ht="15" x14ac:dyDescent="0.25">
      <c r="A9" s="191">
        <f>YampaRiverInflow.TotalOutflow!A9</f>
        <v>43586</v>
      </c>
      <c r="B9" s="165"/>
      <c r="C9" s="165"/>
      <c r="D9" s="165">
        <v>-3.972</v>
      </c>
      <c r="E9" s="235">
        <v>76.283210000000011</v>
      </c>
      <c r="F9" s="235">
        <v>160.22148999999999</v>
      </c>
      <c r="G9" s="235">
        <v>79.716399999999993</v>
      </c>
      <c r="H9" s="235">
        <v>34.539989999999996</v>
      </c>
      <c r="I9" s="235">
        <v>-75.702719999999999</v>
      </c>
      <c r="J9" s="235">
        <v>26.673189999999998</v>
      </c>
      <c r="K9" s="235">
        <v>47.744349999999997</v>
      </c>
      <c r="L9" s="235">
        <v>-46.262440000000005</v>
      </c>
      <c r="M9" s="235">
        <v>-30.300249999999998</v>
      </c>
      <c r="N9" s="235">
        <v>12.60849</v>
      </c>
      <c r="O9" s="235">
        <v>48.945730000000005</v>
      </c>
      <c r="P9" s="235">
        <v>120.83439999999999</v>
      </c>
      <c r="Q9" s="235">
        <v>43.791910000000001</v>
      </c>
      <c r="R9" s="235">
        <v>143.51311999999999</v>
      </c>
      <c r="S9" s="235">
        <v>14.462389999999999</v>
      </c>
      <c r="T9" s="235">
        <v>25.07938</v>
      </c>
      <c r="U9" s="235">
        <v>110.48378</v>
      </c>
      <c r="V9" s="235">
        <v>4.4198699999999995</v>
      </c>
      <c r="W9" s="235">
        <v>-9.4710400000000003</v>
      </c>
      <c r="X9" s="235">
        <v>-11.55878</v>
      </c>
      <c r="Y9" s="235">
        <v>-20.12107</v>
      </c>
      <c r="Z9" s="235">
        <v>-6.2686999999999999</v>
      </c>
      <c r="AA9" s="235">
        <v>3.8273699999999997</v>
      </c>
      <c r="AB9" s="235">
        <v>135.48492000000002</v>
      </c>
      <c r="AC9" s="235">
        <v>-18.09918</v>
      </c>
      <c r="AD9" s="235">
        <v>-26.76895</v>
      </c>
      <c r="AE9" s="235">
        <v>12.218399999999999</v>
      </c>
      <c r="AF9" s="235">
        <v>8.8367199999999997</v>
      </c>
      <c r="AG9" s="235">
        <v>40.216769999999997</v>
      </c>
      <c r="AH9" s="235">
        <v>62.942929999999997</v>
      </c>
      <c r="AI9" s="252">
        <v>-7.97098</v>
      </c>
      <c r="AJ9" s="252">
        <v>-0.19831000000000001</v>
      </c>
      <c r="AK9" s="252">
        <v>-19.161000000000001</v>
      </c>
      <c r="AL9" s="252">
        <v>-13.035030000000001</v>
      </c>
      <c r="AM9" s="252">
        <v>50.601709999999997</v>
      </c>
      <c r="AN9" s="211"/>
      <c r="AO9" s="211"/>
      <c r="AP9" s="211"/>
      <c r="AQ9" s="211"/>
      <c r="AR9" s="211"/>
      <c r="AS9" s="211"/>
      <c r="AT9" s="211"/>
      <c r="AU9" s="211"/>
      <c r="AV9" s="211"/>
      <c r="AW9" s="211"/>
      <c r="AX9" s="211"/>
      <c r="AY9" s="211"/>
    </row>
    <row r="10" spans="1:54" ht="15" x14ac:dyDescent="0.25">
      <c r="A10" s="191">
        <f>YampaRiverInflow.TotalOutflow!A10</f>
        <v>43617</v>
      </c>
      <c r="B10" s="165"/>
      <c r="C10" s="165"/>
      <c r="D10" s="165">
        <v>-22.007999999999999</v>
      </c>
      <c r="E10" s="235">
        <v>12.11844</v>
      </c>
      <c r="F10" s="235">
        <v>-24.413979999999999</v>
      </c>
      <c r="G10" s="235">
        <v>59.826749999999997</v>
      </c>
      <c r="H10" s="235">
        <v>109.47535999999999</v>
      </c>
      <c r="I10" s="235">
        <v>52.728230000000003</v>
      </c>
      <c r="J10" s="235">
        <v>39.237310000000001</v>
      </c>
      <c r="K10" s="235">
        <v>-5.3495100000000004</v>
      </c>
      <c r="L10" s="235">
        <v>-3.2524600000000001</v>
      </c>
      <c r="M10" s="235">
        <v>22.28257</v>
      </c>
      <c r="N10" s="235">
        <v>74.744810000000001</v>
      </c>
      <c r="O10" s="235">
        <v>-3.0993200000000001</v>
      </c>
      <c r="P10" s="235">
        <v>7.29115</v>
      </c>
      <c r="Q10" s="235">
        <v>-5.7815200000000004</v>
      </c>
      <c r="R10" s="235">
        <v>44.457190000000004</v>
      </c>
      <c r="S10" s="235">
        <v>6.8165200000000006</v>
      </c>
      <c r="T10" s="235">
        <v>-20.784119999999998</v>
      </c>
      <c r="U10" s="235">
        <v>54.98883</v>
      </c>
      <c r="V10" s="235">
        <v>15.635149999999999</v>
      </c>
      <c r="W10" s="235">
        <v>-4.4930099999999999</v>
      </c>
      <c r="X10" s="235">
        <v>-44.942190000000004</v>
      </c>
      <c r="Y10" s="235">
        <v>-28.13184</v>
      </c>
      <c r="Z10" s="235">
        <v>-44.289410000000004</v>
      </c>
      <c r="AA10" s="235">
        <v>-35.671800000000005</v>
      </c>
      <c r="AB10" s="235">
        <v>27.88485</v>
      </c>
      <c r="AC10" s="235">
        <v>-19.299349999999997</v>
      </c>
      <c r="AD10" s="235">
        <v>-31.8673</v>
      </c>
      <c r="AE10" s="235">
        <v>12.303469999999999</v>
      </c>
      <c r="AF10" s="235">
        <v>-30.751990000000003</v>
      </c>
      <c r="AG10" s="235">
        <v>-8.8943600000000007</v>
      </c>
      <c r="AH10" s="235">
        <v>32.357529999999997</v>
      </c>
      <c r="AI10" s="252">
        <v>-19.29664</v>
      </c>
      <c r="AJ10" s="252">
        <v>-30.338090000000001</v>
      </c>
      <c r="AK10" s="252">
        <v>-26.509810000000002</v>
      </c>
      <c r="AL10" s="252">
        <v>-10.61144</v>
      </c>
      <c r="AM10" s="252">
        <v>25.167849999999998</v>
      </c>
      <c r="AN10" s="211"/>
      <c r="AO10" s="211"/>
      <c r="AP10" s="211"/>
      <c r="AQ10" s="211"/>
      <c r="AR10" s="211"/>
      <c r="AS10" s="211"/>
      <c r="AT10" s="211"/>
      <c r="AU10" s="211"/>
      <c r="AV10" s="211"/>
      <c r="AW10" s="211"/>
      <c r="AX10" s="211"/>
      <c r="AY10" s="211"/>
    </row>
    <row r="11" spans="1:54" ht="15" x14ac:dyDescent="0.25">
      <c r="A11" s="191">
        <f>YampaRiverInflow.TotalOutflow!A11</f>
        <v>43647</v>
      </c>
      <c r="B11" s="165"/>
      <c r="C11" s="165"/>
      <c r="D11" s="165">
        <v>25.677</v>
      </c>
      <c r="E11" s="235">
        <v>43.604440000000004</v>
      </c>
      <c r="F11" s="235">
        <v>162.26229999999998</v>
      </c>
      <c r="G11" s="235">
        <v>263.92844000000002</v>
      </c>
      <c r="H11" s="235">
        <v>81.789079999999998</v>
      </c>
      <c r="I11" s="235">
        <v>-37.088639999999998</v>
      </c>
      <c r="J11" s="235">
        <v>41.058320000000002</v>
      </c>
      <c r="K11" s="235">
        <v>23.067810000000001</v>
      </c>
      <c r="L11" s="235">
        <v>96.231220000000008</v>
      </c>
      <c r="M11" s="235">
        <v>36.173430000000003</v>
      </c>
      <c r="N11" s="235">
        <v>14.53885</v>
      </c>
      <c r="O11" s="235">
        <v>48.365290000000002</v>
      </c>
      <c r="P11" s="235">
        <v>13.52698</v>
      </c>
      <c r="Q11" s="235">
        <v>41.234610000000004</v>
      </c>
      <c r="R11" s="235">
        <v>51.91695</v>
      </c>
      <c r="S11" s="235">
        <v>63.193040000000003</v>
      </c>
      <c r="T11" s="235">
        <v>38.002940000000002</v>
      </c>
      <c r="U11" s="235">
        <v>100.30158999999999</v>
      </c>
      <c r="V11" s="235">
        <v>89.86345</v>
      </c>
      <c r="W11" s="235">
        <v>-26.052589999999999</v>
      </c>
      <c r="X11" s="235">
        <v>-16.813580000000002</v>
      </c>
      <c r="Y11" s="235">
        <v>9.49343</v>
      </c>
      <c r="Z11" s="235">
        <v>3.8433299999999999</v>
      </c>
      <c r="AA11" s="235">
        <v>-10.612440000000001</v>
      </c>
      <c r="AB11" s="235">
        <v>41.559800000000003</v>
      </c>
      <c r="AC11" s="235">
        <v>2.9969000000000001</v>
      </c>
      <c r="AD11" s="235">
        <v>6.9309099999999999</v>
      </c>
      <c r="AE11" s="235">
        <v>11.99058</v>
      </c>
      <c r="AF11" s="235">
        <v>-16.260439999999999</v>
      </c>
      <c r="AG11" s="235">
        <v>-22.835750000000001</v>
      </c>
      <c r="AH11" s="235">
        <v>21.93834</v>
      </c>
      <c r="AI11" s="252">
        <v>36.23865</v>
      </c>
      <c r="AJ11" s="252">
        <v>36.61777</v>
      </c>
      <c r="AK11" s="252">
        <v>9.9708400000000008</v>
      </c>
      <c r="AL11" s="252">
        <v>18.92069</v>
      </c>
      <c r="AM11" s="252">
        <v>11.734999999999999</v>
      </c>
      <c r="AN11" s="211"/>
      <c r="AO11" s="211"/>
      <c r="AP11" s="211"/>
      <c r="AQ11" s="211"/>
      <c r="AR11" s="211"/>
      <c r="AS11" s="211"/>
      <c r="AT11" s="211"/>
      <c r="AU11" s="211"/>
      <c r="AV11" s="211"/>
      <c r="AW11" s="211"/>
      <c r="AX11" s="211"/>
      <c r="AY11" s="211"/>
    </row>
    <row r="12" spans="1:54" ht="15" x14ac:dyDescent="0.25">
      <c r="A12" s="191">
        <f>YampaRiverInflow.TotalOutflow!A12</f>
        <v>43678</v>
      </c>
      <c r="B12" s="165"/>
      <c r="C12" s="165"/>
      <c r="D12" s="165">
        <v>49.618000000000002</v>
      </c>
      <c r="E12" s="235">
        <v>69.949160000000006</v>
      </c>
      <c r="F12" s="235">
        <v>173.46905999999998</v>
      </c>
      <c r="G12" s="235">
        <v>181.92004</v>
      </c>
      <c r="H12" s="235">
        <v>27.910540000000001</v>
      </c>
      <c r="I12" s="235">
        <v>47.18244</v>
      </c>
      <c r="J12" s="235">
        <v>96.179249999999996</v>
      </c>
      <c r="K12" s="235">
        <v>61.017019999999995</v>
      </c>
      <c r="L12" s="235">
        <v>51.164999999999999</v>
      </c>
      <c r="M12" s="235">
        <v>53.872199999999999</v>
      </c>
      <c r="N12" s="235">
        <v>72.455490000000012</v>
      </c>
      <c r="O12" s="235">
        <v>75.402380000000008</v>
      </c>
      <c r="P12" s="235">
        <v>106.43533000000001</v>
      </c>
      <c r="Q12" s="235">
        <v>67.57383999999999</v>
      </c>
      <c r="R12" s="235">
        <v>52.7256</v>
      </c>
      <c r="S12" s="235">
        <v>30.167000000000002</v>
      </c>
      <c r="T12" s="235">
        <v>95.579899999999995</v>
      </c>
      <c r="U12" s="235">
        <v>79.560249999999996</v>
      </c>
      <c r="V12" s="235">
        <v>70.709090000000003</v>
      </c>
      <c r="W12" s="235">
        <v>34.237900000000003</v>
      </c>
      <c r="X12" s="235">
        <v>44.544559999999997</v>
      </c>
      <c r="Y12" s="235">
        <v>14.0466</v>
      </c>
      <c r="Z12" s="235">
        <v>56.732959999999999</v>
      </c>
      <c r="AA12" s="235">
        <v>22.905419999999999</v>
      </c>
      <c r="AB12" s="235">
        <v>62.430010000000003</v>
      </c>
      <c r="AC12" s="235">
        <v>21.733169999999998</v>
      </c>
      <c r="AD12" s="235">
        <v>32.04927</v>
      </c>
      <c r="AE12" s="235">
        <v>31.077919999999999</v>
      </c>
      <c r="AF12" s="235">
        <v>9.1049699999999998</v>
      </c>
      <c r="AG12" s="235">
        <v>11.513950000000001</v>
      </c>
      <c r="AH12" s="235">
        <v>35.979999999999997</v>
      </c>
      <c r="AI12" s="252">
        <v>89.903379999999999</v>
      </c>
      <c r="AJ12" s="252">
        <v>51.304139999999997</v>
      </c>
      <c r="AK12" s="252">
        <v>54.512869999999999</v>
      </c>
      <c r="AL12" s="252">
        <v>55.313870000000001</v>
      </c>
      <c r="AM12" s="252">
        <v>113.31216000000001</v>
      </c>
      <c r="AN12" s="211"/>
      <c r="AO12" s="211"/>
      <c r="AP12" s="211"/>
      <c r="AQ12" s="211"/>
      <c r="AR12" s="211"/>
      <c r="AS12" s="211"/>
      <c r="AT12" s="211"/>
      <c r="AU12" s="211"/>
      <c r="AV12" s="211"/>
      <c r="AW12" s="211"/>
      <c r="AX12" s="211"/>
      <c r="AY12" s="211"/>
    </row>
    <row r="13" spans="1:54" ht="15" x14ac:dyDescent="0.25">
      <c r="A13" s="191">
        <f>YampaRiverInflow.TotalOutflow!A13</f>
        <v>43709</v>
      </c>
      <c r="B13" s="165"/>
      <c r="C13" s="165"/>
      <c r="D13" s="165">
        <v>49.561</v>
      </c>
      <c r="E13" s="235">
        <v>67.976089999999999</v>
      </c>
      <c r="F13" s="235">
        <v>58.039279999999998</v>
      </c>
      <c r="G13" s="235">
        <v>49.537279999999996</v>
      </c>
      <c r="H13" s="235">
        <v>48.147349999999996</v>
      </c>
      <c r="I13" s="235">
        <v>19.100849999999998</v>
      </c>
      <c r="J13" s="235">
        <v>44.182519999999997</v>
      </c>
      <c r="K13" s="235">
        <v>39.570800000000006</v>
      </c>
      <c r="L13" s="235">
        <v>60.816720000000004</v>
      </c>
      <c r="M13" s="235">
        <v>123.70398</v>
      </c>
      <c r="N13" s="235">
        <v>66.820329999999998</v>
      </c>
      <c r="O13" s="235">
        <v>67.131079999999997</v>
      </c>
      <c r="P13" s="235">
        <v>74.204390000000004</v>
      </c>
      <c r="Q13" s="235">
        <v>60.767949999999999</v>
      </c>
      <c r="R13" s="235">
        <v>44.842580000000005</v>
      </c>
      <c r="S13" s="235">
        <v>21.581499999999998</v>
      </c>
      <c r="T13" s="235">
        <v>40.702069999999999</v>
      </c>
      <c r="U13" s="235">
        <v>105.37634</v>
      </c>
      <c r="V13" s="235">
        <v>66.257890000000003</v>
      </c>
      <c r="W13" s="235">
        <v>1.6861700000000002</v>
      </c>
      <c r="X13" s="235">
        <v>30.615169999999999</v>
      </c>
      <c r="Y13" s="235">
        <v>57.502429999999997</v>
      </c>
      <c r="Z13" s="235">
        <v>34.311339999999994</v>
      </c>
      <c r="AA13" s="235">
        <v>33.011309999999995</v>
      </c>
      <c r="AB13" s="235">
        <v>31.35323</v>
      </c>
      <c r="AC13" s="235">
        <v>-3.86361</v>
      </c>
      <c r="AD13" s="235">
        <v>15.656870000000001</v>
      </c>
      <c r="AE13" s="235">
        <v>22.814970000000002</v>
      </c>
      <c r="AF13" s="235">
        <v>11.3721</v>
      </c>
      <c r="AG13" s="235">
        <v>27.015340000000002</v>
      </c>
      <c r="AH13" s="235">
        <v>19.485970000000002</v>
      </c>
      <c r="AI13" s="252">
        <v>51.889110000000002</v>
      </c>
      <c r="AJ13" s="252">
        <v>69.938880000000012</v>
      </c>
      <c r="AK13" s="252">
        <v>85.735799999999998</v>
      </c>
      <c r="AL13" s="252">
        <v>28.291240000000002</v>
      </c>
      <c r="AM13" s="252">
        <v>61.583260000000003</v>
      </c>
      <c r="AN13" s="211"/>
      <c r="AO13" s="211"/>
      <c r="AP13" s="211"/>
      <c r="AQ13" s="211"/>
      <c r="AR13" s="211"/>
      <c r="AS13" s="211"/>
      <c r="AT13" s="211"/>
      <c r="AU13" s="211"/>
      <c r="AV13" s="211"/>
      <c r="AW13" s="211"/>
      <c r="AX13" s="211"/>
      <c r="AY13" s="211"/>
    </row>
    <row r="14" spans="1:54" ht="15" x14ac:dyDescent="0.25">
      <c r="A14" s="191">
        <f>YampaRiverInflow.TotalOutflow!A14</f>
        <v>43739</v>
      </c>
      <c r="B14" s="165"/>
      <c r="C14" s="165"/>
      <c r="D14" s="165">
        <v>25.135000000000002</v>
      </c>
      <c r="E14" s="235">
        <v>44.708550000000002</v>
      </c>
      <c r="F14" s="235">
        <v>94.210949999999997</v>
      </c>
      <c r="G14" s="235">
        <v>62.611580000000004</v>
      </c>
      <c r="H14" s="235">
        <v>44.29318</v>
      </c>
      <c r="I14" s="235">
        <v>76.503590000000003</v>
      </c>
      <c r="J14" s="235">
        <v>31.99305</v>
      </c>
      <c r="K14" s="235">
        <v>68.755240000000001</v>
      </c>
      <c r="L14" s="235">
        <v>34.473959999999998</v>
      </c>
      <c r="M14" s="235">
        <v>-5.0724499999999999</v>
      </c>
      <c r="N14" s="235">
        <v>8.4032400000000003</v>
      </c>
      <c r="O14" s="235">
        <v>58.572089999999996</v>
      </c>
      <c r="P14" s="235">
        <v>26.536560000000001</v>
      </c>
      <c r="Q14" s="235">
        <v>30.619790000000002</v>
      </c>
      <c r="R14" s="235">
        <v>17.437549999999998</v>
      </c>
      <c r="S14" s="235">
        <v>-6.8582700000000001</v>
      </c>
      <c r="T14" s="235">
        <v>-5.2950000000000004E-2</v>
      </c>
      <c r="U14" s="235">
        <v>34.554230000000004</v>
      </c>
      <c r="V14" s="235">
        <v>-2.5649999999999999</v>
      </c>
      <c r="W14" s="235">
        <v>14.550549999999999</v>
      </c>
      <c r="X14" s="235">
        <v>-9.9389500000000002</v>
      </c>
      <c r="Y14" s="235">
        <v>23.19021</v>
      </c>
      <c r="Z14" s="235">
        <v>-14.36961</v>
      </c>
      <c r="AA14" s="235">
        <v>71.068789999999993</v>
      </c>
      <c r="AB14" s="235">
        <v>6.2742899999999997</v>
      </c>
      <c r="AC14" s="235">
        <v>27.342230000000001</v>
      </c>
      <c r="AD14" s="235">
        <v>-0.23946999999999999</v>
      </c>
      <c r="AE14" s="235">
        <v>-2.2455599999999998</v>
      </c>
      <c r="AF14" s="235">
        <v>-16.214659999999999</v>
      </c>
      <c r="AG14" s="235">
        <v>31.133290000000002</v>
      </c>
      <c r="AH14" s="235">
        <v>10.062709999999999</v>
      </c>
      <c r="AI14" s="252">
        <v>26.87743</v>
      </c>
      <c r="AJ14" s="252">
        <v>16.168790000000001</v>
      </c>
      <c r="AK14" s="252">
        <v>10.55016</v>
      </c>
      <c r="AL14" s="252">
        <v>53.043779999999998</v>
      </c>
      <c r="AM14" s="252">
        <v>3.4746300000000003</v>
      </c>
      <c r="AN14" s="211"/>
      <c r="AO14" s="211"/>
      <c r="AP14" s="211"/>
      <c r="AQ14" s="211"/>
      <c r="AR14" s="211"/>
      <c r="AS14" s="211"/>
      <c r="AT14" s="211"/>
      <c r="AU14" s="211"/>
      <c r="AV14" s="211"/>
      <c r="AW14" s="211"/>
      <c r="AX14" s="211"/>
      <c r="AY14" s="211"/>
    </row>
    <row r="15" spans="1:54" ht="15" x14ac:dyDescent="0.25">
      <c r="A15" s="191">
        <f>YampaRiverInflow.TotalOutflow!A15</f>
        <v>43770</v>
      </c>
      <c r="B15" s="165"/>
      <c r="C15" s="165"/>
      <c r="D15" s="165">
        <v>28.291</v>
      </c>
      <c r="E15" s="235">
        <v>96.544960000000003</v>
      </c>
      <c r="F15" s="235">
        <v>74.925269999999998</v>
      </c>
      <c r="G15" s="235">
        <v>84.97354</v>
      </c>
      <c r="H15" s="235">
        <v>44.572330000000001</v>
      </c>
      <c r="I15" s="235">
        <v>61.21857</v>
      </c>
      <c r="J15" s="235">
        <v>61.653169999999996</v>
      </c>
      <c r="K15" s="235">
        <v>14.882989999999999</v>
      </c>
      <c r="L15" s="235">
        <v>-19.204990000000002</v>
      </c>
      <c r="M15" s="235">
        <v>-1.52424</v>
      </c>
      <c r="N15" s="235">
        <v>18.457650000000001</v>
      </c>
      <c r="O15" s="235">
        <v>34.945860000000003</v>
      </c>
      <c r="P15" s="235">
        <v>47.466260000000005</v>
      </c>
      <c r="Q15" s="235">
        <v>4.8053999999999997</v>
      </c>
      <c r="R15" s="235">
        <v>35.269769999999994</v>
      </c>
      <c r="S15" s="235">
        <v>42.339680000000001</v>
      </c>
      <c r="T15" s="235">
        <v>55.028739999999999</v>
      </c>
      <c r="U15" s="235">
        <v>49.55097</v>
      </c>
      <c r="V15" s="235">
        <v>12.85075</v>
      </c>
      <c r="W15" s="235">
        <v>-5.0983599999999996</v>
      </c>
      <c r="X15" s="235">
        <v>3.7396100000000003</v>
      </c>
      <c r="Y15" s="235">
        <v>5.9197799999999994</v>
      </c>
      <c r="Z15" s="235">
        <v>13.224440000000001</v>
      </c>
      <c r="AA15" s="235">
        <v>88.19019999999999</v>
      </c>
      <c r="AB15" s="235">
        <v>3.3384200000000002</v>
      </c>
      <c r="AC15" s="235">
        <v>9.6611499999999992</v>
      </c>
      <c r="AD15" s="235">
        <v>28.934830000000002</v>
      </c>
      <c r="AE15" s="235">
        <v>23.146419999999999</v>
      </c>
      <c r="AF15" s="235">
        <v>6.9311699999999998</v>
      </c>
      <c r="AG15" s="235">
        <v>-18.565669999999997</v>
      </c>
      <c r="AH15" s="235">
        <v>6.0730000000000004</v>
      </c>
      <c r="AI15" s="252">
        <v>25.847069999999999</v>
      </c>
      <c r="AJ15" s="252">
        <v>73.871279999999999</v>
      </c>
      <c r="AK15" s="252">
        <v>16.733310000000003</v>
      </c>
      <c r="AL15" s="252">
        <v>13.000729999999999</v>
      </c>
      <c r="AM15" s="252">
        <v>60.45805</v>
      </c>
      <c r="AN15" s="211"/>
      <c r="AO15" s="211"/>
      <c r="AP15" s="211"/>
      <c r="AQ15" s="211"/>
      <c r="AR15" s="211"/>
      <c r="AS15" s="211"/>
      <c r="AT15" s="211"/>
      <c r="AU15" s="211"/>
      <c r="AV15" s="211"/>
      <c r="AW15" s="211"/>
      <c r="AX15" s="211"/>
      <c r="AY15" s="211"/>
    </row>
    <row r="16" spans="1:54" ht="15" x14ac:dyDescent="0.25">
      <c r="A16" s="191">
        <f>YampaRiverInflow.TotalOutflow!A16</f>
        <v>43800</v>
      </c>
      <c r="B16" s="165"/>
      <c r="C16" s="165"/>
      <c r="D16" s="165">
        <v>8.0760000000000005</v>
      </c>
      <c r="E16" s="235">
        <v>119.91215</v>
      </c>
      <c r="F16" s="235">
        <v>105.89599000000001</v>
      </c>
      <c r="G16" s="235">
        <v>94.589410000000001</v>
      </c>
      <c r="H16" s="235">
        <v>51.131320000000002</v>
      </c>
      <c r="I16" s="235">
        <v>61.849769999999999</v>
      </c>
      <c r="J16" s="235">
        <v>34.074580000000005</v>
      </c>
      <c r="K16" s="235">
        <v>38.824640000000002</v>
      </c>
      <c r="L16" s="235">
        <v>35.952129999999997</v>
      </c>
      <c r="M16" s="235">
        <v>20.8627</v>
      </c>
      <c r="N16" s="235">
        <v>57.803160000000005</v>
      </c>
      <c r="O16" s="235">
        <v>92.029710000000009</v>
      </c>
      <c r="P16" s="235">
        <v>54.482939999999999</v>
      </c>
      <c r="Q16" s="235">
        <v>74.188720000000004</v>
      </c>
      <c r="R16" s="235">
        <v>20.86449</v>
      </c>
      <c r="S16" s="235">
        <v>23.802630000000001</v>
      </c>
      <c r="T16" s="235">
        <v>17.31991</v>
      </c>
      <c r="U16" s="235">
        <v>3.7025900000000003</v>
      </c>
      <c r="V16" s="235">
        <v>4.0086300000000001</v>
      </c>
      <c r="W16" s="235">
        <v>16.006059999999998</v>
      </c>
      <c r="X16" s="235">
        <v>32.989669999999997</v>
      </c>
      <c r="Y16" s="235">
        <v>24.059549999999998</v>
      </c>
      <c r="Z16" s="235">
        <v>18.055310000000002</v>
      </c>
      <c r="AA16" s="235">
        <v>72.941210000000012</v>
      </c>
      <c r="AB16" s="235">
        <v>9.4193499999999997</v>
      </c>
      <c r="AC16" s="235">
        <v>-6.6252899999999997</v>
      </c>
      <c r="AD16" s="235">
        <v>25.260439999999999</v>
      </c>
      <c r="AE16" s="235">
        <v>20.1906</v>
      </c>
      <c r="AF16" s="235">
        <v>8.2487399999999997</v>
      </c>
      <c r="AG16" s="235">
        <v>198.80347</v>
      </c>
      <c r="AH16" s="235">
        <v>47.475259999999999</v>
      </c>
      <c r="AI16" s="252">
        <v>29.025639999999999</v>
      </c>
      <c r="AJ16" s="252">
        <v>23.17662</v>
      </c>
      <c r="AK16" s="252">
        <v>8.44069</v>
      </c>
      <c r="AL16" s="252">
        <v>14.2028</v>
      </c>
      <c r="AM16" s="252">
        <v>16.20814</v>
      </c>
      <c r="AN16" s="211"/>
      <c r="AO16" s="211"/>
      <c r="AP16" s="211"/>
      <c r="AQ16" s="211"/>
      <c r="AR16" s="211"/>
      <c r="AS16" s="211"/>
      <c r="AT16" s="211"/>
      <c r="AU16" s="211"/>
      <c r="AV16" s="211"/>
      <c r="AW16" s="211"/>
      <c r="AX16" s="211"/>
      <c r="AY16" s="211"/>
    </row>
    <row r="17" spans="1:51" ht="15" x14ac:dyDescent="0.25">
      <c r="A17" s="191">
        <f>YampaRiverInflow.TotalOutflow!A17</f>
        <v>43831</v>
      </c>
      <c r="B17" s="165"/>
      <c r="C17" s="165"/>
      <c r="D17" s="165">
        <v>32.823</v>
      </c>
      <c r="E17" s="235">
        <v>73.067050000000009</v>
      </c>
      <c r="F17" s="235">
        <v>67.109080000000006</v>
      </c>
      <c r="G17" s="235">
        <v>85.926450000000003</v>
      </c>
      <c r="H17" s="235">
        <v>22.962630000000001</v>
      </c>
      <c r="I17" s="235">
        <v>38.586370000000002</v>
      </c>
      <c r="J17" s="235">
        <v>50.149720000000002</v>
      </c>
      <c r="K17" s="235">
        <v>73.993719999999996</v>
      </c>
      <c r="L17" s="235">
        <v>66.085639999999998</v>
      </c>
      <c r="M17" s="235">
        <v>35.41386</v>
      </c>
      <c r="N17" s="235">
        <v>73.120070000000013</v>
      </c>
      <c r="O17" s="235">
        <v>216.50864000000001</v>
      </c>
      <c r="P17" s="235">
        <v>75.599890000000002</v>
      </c>
      <c r="Q17" s="235">
        <v>153.67762999999999</v>
      </c>
      <c r="R17" s="235">
        <v>19.93974</v>
      </c>
      <c r="S17" s="235">
        <v>50.25112</v>
      </c>
      <c r="T17" s="235">
        <v>51.307099999999998</v>
      </c>
      <c r="U17" s="235">
        <v>48.592469999999999</v>
      </c>
      <c r="V17" s="235">
        <v>21.595279999999999</v>
      </c>
      <c r="W17" s="235">
        <v>50.7896</v>
      </c>
      <c r="X17" s="235">
        <v>15.387979999999999</v>
      </c>
      <c r="Y17" s="235">
        <v>33.643239999999999</v>
      </c>
      <c r="Z17" s="235">
        <v>8.7414400000000008</v>
      </c>
      <c r="AA17" s="235">
        <v>308.55319000000003</v>
      </c>
      <c r="AB17" s="235">
        <v>17.535499999999999</v>
      </c>
      <c r="AC17" s="235">
        <v>-4.3097500000000002</v>
      </c>
      <c r="AD17" s="235">
        <v>33.658019999999993</v>
      </c>
      <c r="AE17" s="235">
        <v>9.6820599999999999</v>
      </c>
      <c r="AF17" s="235">
        <v>57.667650000000002</v>
      </c>
      <c r="AG17" s="235">
        <v>40.798379999999995</v>
      </c>
      <c r="AH17" s="235">
        <v>20.18862</v>
      </c>
      <c r="AI17" s="252">
        <v>17.98648</v>
      </c>
      <c r="AJ17" s="252">
        <v>11.416129999999999</v>
      </c>
      <c r="AK17" s="252">
        <v>26.265250000000002</v>
      </c>
      <c r="AL17" s="252">
        <v>62.10371</v>
      </c>
      <c r="AM17" s="252">
        <v>34.369769999999995</v>
      </c>
      <c r="AN17" s="211"/>
      <c r="AO17" s="211"/>
      <c r="AP17" s="211"/>
      <c r="AQ17" s="211"/>
      <c r="AR17" s="211"/>
      <c r="AS17" s="211"/>
      <c r="AT17" s="211"/>
      <c r="AU17" s="211"/>
      <c r="AV17" s="211"/>
      <c r="AW17" s="211"/>
      <c r="AX17" s="211"/>
      <c r="AY17" s="211"/>
    </row>
    <row r="18" spans="1:51" ht="15" x14ac:dyDescent="0.25">
      <c r="A18" s="191">
        <f>YampaRiverInflow.TotalOutflow!A18</f>
        <v>43862</v>
      </c>
      <c r="B18" s="165"/>
      <c r="C18" s="165"/>
      <c r="D18" s="165">
        <v>46.115000000000002</v>
      </c>
      <c r="E18" s="235">
        <v>72.912189999999995</v>
      </c>
      <c r="F18" s="235">
        <v>61.891629999999999</v>
      </c>
      <c r="G18" s="235">
        <v>81.362130000000008</v>
      </c>
      <c r="H18" s="235">
        <v>65.860690000000005</v>
      </c>
      <c r="I18" s="235">
        <v>96.742260000000002</v>
      </c>
      <c r="J18" s="235">
        <v>56.577669999999998</v>
      </c>
      <c r="K18" s="235">
        <v>76.689610000000002</v>
      </c>
      <c r="L18" s="235">
        <v>27.47861</v>
      </c>
      <c r="M18" s="235">
        <v>58.670389999999998</v>
      </c>
      <c r="N18" s="235">
        <v>103.05712</v>
      </c>
      <c r="O18" s="235">
        <v>217.21960000000001</v>
      </c>
      <c r="P18" s="235">
        <v>68.652330000000006</v>
      </c>
      <c r="Q18" s="235">
        <v>95.266850000000005</v>
      </c>
      <c r="R18" s="235">
        <v>30.53435</v>
      </c>
      <c r="S18" s="235">
        <v>0.87429999999999997</v>
      </c>
      <c r="T18" s="235">
        <v>79.516630000000006</v>
      </c>
      <c r="U18" s="235">
        <v>42.740839999999999</v>
      </c>
      <c r="V18" s="235">
        <v>27.866959999999999</v>
      </c>
      <c r="W18" s="235">
        <v>42.402940000000001</v>
      </c>
      <c r="X18" s="235">
        <v>9.2639599999999991</v>
      </c>
      <c r="Y18" s="235">
        <v>42.885899999999999</v>
      </c>
      <c r="Z18" s="235">
        <v>23.858460000000001</v>
      </c>
      <c r="AA18" s="235">
        <v>198.39957999999999</v>
      </c>
      <c r="AB18" s="235">
        <v>14.859780000000001</v>
      </c>
      <c r="AC18" s="235">
        <v>22.055709999999998</v>
      </c>
      <c r="AD18" s="235">
        <v>46.185139999999997</v>
      </c>
      <c r="AE18" s="235">
        <v>33.257949999999994</v>
      </c>
      <c r="AF18" s="235">
        <v>61.041400000000003</v>
      </c>
      <c r="AG18" s="235">
        <v>40.438339999999997</v>
      </c>
      <c r="AH18" s="235">
        <v>24.008119999999998</v>
      </c>
      <c r="AI18" s="252">
        <v>33.928449999999998</v>
      </c>
      <c r="AJ18" s="252">
        <v>39.258580000000002</v>
      </c>
      <c r="AK18" s="252">
        <v>44.198879999999996</v>
      </c>
      <c r="AL18" s="252">
        <v>81.362470000000002</v>
      </c>
      <c r="AM18" s="252">
        <v>51.700089999999996</v>
      </c>
      <c r="AN18" s="211"/>
      <c r="AO18" s="211"/>
      <c r="AP18" s="211"/>
      <c r="AQ18" s="211"/>
      <c r="AR18" s="211"/>
      <c r="AS18" s="211"/>
      <c r="AT18" s="211"/>
      <c r="AU18" s="211"/>
      <c r="AV18" s="211"/>
      <c r="AW18" s="211"/>
      <c r="AX18" s="211"/>
      <c r="AY18" s="211"/>
    </row>
    <row r="19" spans="1:51" ht="15" x14ac:dyDescent="0.25">
      <c r="A19" s="191">
        <f>YampaRiverInflow.TotalOutflow!A19</f>
        <v>43891</v>
      </c>
      <c r="B19" s="165"/>
      <c r="C19" s="165"/>
      <c r="D19" s="165">
        <v>4.9729999999999999</v>
      </c>
      <c r="E19" s="235">
        <v>151.50628</v>
      </c>
      <c r="F19" s="235">
        <v>66.457669999999993</v>
      </c>
      <c r="G19" s="235">
        <v>78.140059999999991</v>
      </c>
      <c r="H19" s="235">
        <v>46.975250000000003</v>
      </c>
      <c r="I19" s="235">
        <v>33.411790000000003</v>
      </c>
      <c r="J19" s="235">
        <v>9.7218199999999992</v>
      </c>
      <c r="K19" s="235">
        <v>-6.2396000000000003</v>
      </c>
      <c r="L19" s="235">
        <v>11.97274</v>
      </c>
      <c r="M19" s="235">
        <v>69.191539999999989</v>
      </c>
      <c r="N19" s="235">
        <v>135.81139999999999</v>
      </c>
      <c r="O19" s="235">
        <v>231.93197000000001</v>
      </c>
      <c r="P19" s="235">
        <v>51.73753</v>
      </c>
      <c r="Q19" s="235">
        <v>184.00505999999999</v>
      </c>
      <c r="R19" s="235">
        <v>-49.657410000000006</v>
      </c>
      <c r="S19" s="235">
        <v>44.784990000000001</v>
      </c>
      <c r="T19" s="235">
        <v>91.549779999999998</v>
      </c>
      <c r="U19" s="235">
        <v>-1.9535199999999999</v>
      </c>
      <c r="V19" s="235">
        <v>-1.3108900000000001</v>
      </c>
      <c r="W19" s="235">
        <v>38.696649999999998</v>
      </c>
      <c r="X19" s="235">
        <v>-25.373279999999998</v>
      </c>
      <c r="Y19" s="235">
        <v>13.9216</v>
      </c>
      <c r="Z19" s="235">
        <v>0.71389999999999998</v>
      </c>
      <c r="AA19" s="235">
        <v>113.0411</v>
      </c>
      <c r="AB19" s="235">
        <v>23.902099999999997</v>
      </c>
      <c r="AC19" s="235">
        <v>-3.2670700000000004</v>
      </c>
      <c r="AD19" s="235">
        <v>14.70945</v>
      </c>
      <c r="AE19" s="235">
        <v>-18.02298</v>
      </c>
      <c r="AF19" s="235">
        <v>19.158650000000002</v>
      </c>
      <c r="AG19" s="235">
        <v>22.104689999999998</v>
      </c>
      <c r="AH19" s="235">
        <v>14.295219999999999</v>
      </c>
      <c r="AI19" s="252">
        <v>17.065750000000001</v>
      </c>
      <c r="AJ19" s="252">
        <v>-8.489469999999999</v>
      </c>
      <c r="AK19" s="252">
        <v>9.3208599999999997</v>
      </c>
      <c r="AL19" s="252">
        <v>51.526900000000005</v>
      </c>
      <c r="AM19" s="252">
        <v>43.174469999999999</v>
      </c>
      <c r="AN19" s="211"/>
      <c r="AO19" s="211"/>
      <c r="AP19" s="211"/>
      <c r="AQ19" s="211"/>
      <c r="AR19" s="211"/>
      <c r="AS19" s="211"/>
      <c r="AT19" s="211"/>
      <c r="AU19" s="211"/>
      <c r="AV19" s="211"/>
      <c r="AW19" s="211"/>
      <c r="AX19" s="211"/>
      <c r="AY19" s="211"/>
    </row>
    <row r="20" spans="1:51" ht="15" x14ac:dyDescent="0.25">
      <c r="A20" s="191">
        <f>YampaRiverInflow.TotalOutflow!A20</f>
        <v>43922</v>
      </c>
      <c r="B20" s="165"/>
      <c r="C20" s="165"/>
      <c r="D20" s="165">
        <v>10.462999999999999</v>
      </c>
      <c r="E20" s="235">
        <v>96.20026</v>
      </c>
      <c r="F20" s="235">
        <v>93.1066</v>
      </c>
      <c r="G20" s="235">
        <v>113.65612</v>
      </c>
      <c r="H20" s="235">
        <v>66.630200000000002</v>
      </c>
      <c r="I20" s="235">
        <v>71.963399999999993</v>
      </c>
      <c r="J20" s="235">
        <v>66.69935000000001</v>
      </c>
      <c r="K20" s="235">
        <v>32.739060000000002</v>
      </c>
      <c r="L20" s="235">
        <v>14.244879999999998</v>
      </c>
      <c r="M20" s="235">
        <v>31.657869999999999</v>
      </c>
      <c r="N20" s="235">
        <v>78.978619999999992</v>
      </c>
      <c r="O20" s="235">
        <v>163.68356</v>
      </c>
      <c r="P20" s="235">
        <v>33.634209999999996</v>
      </c>
      <c r="Q20" s="235">
        <v>85.047899999999998</v>
      </c>
      <c r="R20" s="235">
        <v>90.867329999999995</v>
      </c>
      <c r="S20" s="235">
        <v>42.873559999999998</v>
      </c>
      <c r="T20" s="235">
        <v>92.717320000000001</v>
      </c>
      <c r="U20" s="235">
        <v>-50.942349999999998</v>
      </c>
      <c r="V20" s="235">
        <v>-20.665459999999999</v>
      </c>
      <c r="W20" s="235">
        <v>-6.8614199999999999</v>
      </c>
      <c r="X20" s="235">
        <v>-36.738260000000004</v>
      </c>
      <c r="Y20" s="235">
        <v>-5.1315900000000001</v>
      </c>
      <c r="Z20" s="235">
        <v>8.6379099999999998</v>
      </c>
      <c r="AA20" s="235">
        <v>92.931869999999989</v>
      </c>
      <c r="AB20" s="235">
        <v>8.7707999999999995</v>
      </c>
      <c r="AC20" s="235">
        <v>-11.025589999999999</v>
      </c>
      <c r="AD20" s="235">
        <v>-2.8896199999999999</v>
      </c>
      <c r="AE20" s="235">
        <v>-12.4717</v>
      </c>
      <c r="AF20" s="235">
        <v>37.547419999999995</v>
      </c>
      <c r="AG20" s="235">
        <v>73.938360000000003</v>
      </c>
      <c r="AH20" s="235">
        <v>23.613019999999999</v>
      </c>
      <c r="AI20" s="252">
        <v>12.379110000000001</v>
      </c>
      <c r="AJ20" s="252">
        <v>-15.7683</v>
      </c>
      <c r="AK20" s="252">
        <v>-8.9777900000000006</v>
      </c>
      <c r="AL20" s="252">
        <v>26.227169999999997</v>
      </c>
      <c r="AM20" s="252">
        <v>28.672889999999999</v>
      </c>
      <c r="AN20" s="211"/>
      <c r="AO20" s="211"/>
      <c r="AP20" s="211"/>
      <c r="AQ20" s="211"/>
      <c r="AR20" s="211"/>
      <c r="AS20" s="211"/>
      <c r="AT20" s="211"/>
      <c r="AU20" s="211"/>
      <c r="AV20" s="211"/>
      <c r="AW20" s="211"/>
      <c r="AX20" s="211"/>
      <c r="AY20" s="211"/>
    </row>
    <row r="21" spans="1:51" ht="15" x14ac:dyDescent="0.25">
      <c r="A21" s="191">
        <f>YampaRiverInflow.TotalOutflow!A21</f>
        <v>43952</v>
      </c>
      <c r="B21" s="165"/>
      <c r="C21" s="165"/>
      <c r="D21" s="165">
        <v>-3.972</v>
      </c>
      <c r="E21" s="235">
        <v>160.22148999999999</v>
      </c>
      <c r="F21" s="235">
        <v>79.716399999999993</v>
      </c>
      <c r="G21" s="235">
        <v>34.539989999999996</v>
      </c>
      <c r="H21" s="235">
        <v>-75.702719999999999</v>
      </c>
      <c r="I21" s="235">
        <v>26.673189999999998</v>
      </c>
      <c r="J21" s="235">
        <v>47.744349999999997</v>
      </c>
      <c r="K21" s="235">
        <v>-46.262440000000005</v>
      </c>
      <c r="L21" s="235">
        <v>-30.300249999999998</v>
      </c>
      <c r="M21" s="235">
        <v>12.60849</v>
      </c>
      <c r="N21" s="235">
        <v>48.945730000000005</v>
      </c>
      <c r="O21" s="235">
        <v>120.83439999999999</v>
      </c>
      <c r="P21" s="235">
        <v>43.791910000000001</v>
      </c>
      <c r="Q21" s="235">
        <v>143.51311999999999</v>
      </c>
      <c r="R21" s="235">
        <v>14.462389999999999</v>
      </c>
      <c r="S21" s="235">
        <v>25.07938</v>
      </c>
      <c r="T21" s="235">
        <v>110.48378</v>
      </c>
      <c r="U21" s="235">
        <v>4.4198699999999995</v>
      </c>
      <c r="V21" s="235">
        <v>-9.4710400000000003</v>
      </c>
      <c r="W21" s="235">
        <v>-11.55878</v>
      </c>
      <c r="X21" s="235">
        <v>-20.12107</v>
      </c>
      <c r="Y21" s="235">
        <v>-6.2686999999999999</v>
      </c>
      <c r="Z21" s="235">
        <v>3.8273699999999997</v>
      </c>
      <c r="AA21" s="235">
        <v>135.48492000000002</v>
      </c>
      <c r="AB21" s="235">
        <v>-18.09918</v>
      </c>
      <c r="AC21" s="235">
        <v>-26.76895</v>
      </c>
      <c r="AD21" s="235">
        <v>12.218399999999999</v>
      </c>
      <c r="AE21" s="235">
        <v>8.8367199999999997</v>
      </c>
      <c r="AF21" s="235">
        <v>40.216769999999997</v>
      </c>
      <c r="AG21" s="235">
        <v>62.942929999999997</v>
      </c>
      <c r="AH21" s="235">
        <v>-7.97098</v>
      </c>
      <c r="AI21" s="252">
        <v>-0.19831000000000001</v>
      </c>
      <c r="AJ21" s="252">
        <v>-19.161000000000001</v>
      </c>
      <c r="AK21" s="252">
        <v>-13.035030000000001</v>
      </c>
      <c r="AL21" s="252">
        <v>50.601709999999997</v>
      </c>
      <c r="AM21" s="252">
        <v>65.539070000000009</v>
      </c>
      <c r="AN21" s="211"/>
      <c r="AO21" s="211"/>
      <c r="AP21" s="211"/>
      <c r="AQ21" s="211"/>
      <c r="AR21" s="211"/>
      <c r="AS21" s="211"/>
      <c r="AT21" s="211"/>
      <c r="AU21" s="211"/>
      <c r="AV21" s="211"/>
      <c r="AW21" s="211"/>
      <c r="AX21" s="211"/>
      <c r="AY21" s="211"/>
    </row>
    <row r="22" spans="1:51" ht="15" x14ac:dyDescent="0.25">
      <c r="A22" s="191">
        <f>YampaRiverInflow.TotalOutflow!A22</f>
        <v>43983</v>
      </c>
      <c r="B22" s="165"/>
      <c r="C22" s="165"/>
      <c r="D22" s="165">
        <v>-22.007999999999999</v>
      </c>
      <c r="E22" s="235">
        <v>-24.413979999999999</v>
      </c>
      <c r="F22" s="235">
        <v>59.826749999999997</v>
      </c>
      <c r="G22" s="235">
        <v>109.47535999999999</v>
      </c>
      <c r="H22" s="235">
        <v>52.728230000000003</v>
      </c>
      <c r="I22" s="235">
        <v>39.237310000000001</v>
      </c>
      <c r="J22" s="235">
        <v>-5.3495100000000004</v>
      </c>
      <c r="K22" s="235">
        <v>-3.2524600000000001</v>
      </c>
      <c r="L22" s="235">
        <v>22.28257</v>
      </c>
      <c r="M22" s="235">
        <v>74.744810000000001</v>
      </c>
      <c r="N22" s="235">
        <v>-3.0993200000000001</v>
      </c>
      <c r="O22" s="235">
        <v>7.29115</v>
      </c>
      <c r="P22" s="235">
        <v>-5.7815200000000004</v>
      </c>
      <c r="Q22" s="235">
        <v>44.457190000000004</v>
      </c>
      <c r="R22" s="235">
        <v>6.8165200000000006</v>
      </c>
      <c r="S22" s="235">
        <v>-20.784119999999998</v>
      </c>
      <c r="T22" s="235">
        <v>54.98883</v>
      </c>
      <c r="U22" s="235">
        <v>15.635149999999999</v>
      </c>
      <c r="V22" s="235">
        <v>-4.4930099999999999</v>
      </c>
      <c r="W22" s="235">
        <v>-44.942190000000004</v>
      </c>
      <c r="X22" s="235">
        <v>-28.13184</v>
      </c>
      <c r="Y22" s="235">
        <v>-44.289410000000004</v>
      </c>
      <c r="Z22" s="235">
        <v>-35.671800000000005</v>
      </c>
      <c r="AA22" s="235">
        <v>27.88485</v>
      </c>
      <c r="AB22" s="235">
        <v>-19.299349999999997</v>
      </c>
      <c r="AC22" s="235">
        <v>-31.8673</v>
      </c>
      <c r="AD22" s="235">
        <v>12.303469999999999</v>
      </c>
      <c r="AE22" s="235">
        <v>-30.751990000000003</v>
      </c>
      <c r="AF22" s="235">
        <v>-8.8943600000000007</v>
      </c>
      <c r="AG22" s="235">
        <v>32.357529999999997</v>
      </c>
      <c r="AH22" s="235">
        <v>-19.29664</v>
      </c>
      <c r="AI22" s="252">
        <v>-30.338090000000001</v>
      </c>
      <c r="AJ22" s="252">
        <v>-26.509810000000002</v>
      </c>
      <c r="AK22" s="252">
        <v>-10.61144</v>
      </c>
      <c r="AL22" s="252">
        <v>25.167849999999998</v>
      </c>
      <c r="AM22" s="252">
        <v>1.52935</v>
      </c>
      <c r="AN22" s="211"/>
      <c r="AO22" s="211"/>
      <c r="AP22" s="211"/>
      <c r="AQ22" s="211"/>
      <c r="AR22" s="211"/>
      <c r="AS22" s="211"/>
      <c r="AT22" s="211"/>
      <c r="AU22" s="211"/>
      <c r="AV22" s="211"/>
      <c r="AW22" s="211"/>
      <c r="AX22" s="211"/>
      <c r="AY22" s="211"/>
    </row>
    <row r="23" spans="1:51" ht="15" x14ac:dyDescent="0.25">
      <c r="A23" s="191">
        <f>YampaRiverInflow.TotalOutflow!A23</f>
        <v>44013</v>
      </c>
      <c r="B23" s="165"/>
      <c r="C23" s="165"/>
      <c r="D23" s="165">
        <v>25.677</v>
      </c>
      <c r="E23" s="235">
        <v>162.26229999999998</v>
      </c>
      <c r="F23" s="235">
        <v>263.92844000000002</v>
      </c>
      <c r="G23" s="235">
        <v>81.789079999999998</v>
      </c>
      <c r="H23" s="235">
        <v>-37.088639999999998</v>
      </c>
      <c r="I23" s="235">
        <v>41.058320000000002</v>
      </c>
      <c r="J23" s="235">
        <v>23.067810000000001</v>
      </c>
      <c r="K23" s="235">
        <v>96.231220000000008</v>
      </c>
      <c r="L23" s="235">
        <v>36.173430000000003</v>
      </c>
      <c r="M23" s="235">
        <v>14.53885</v>
      </c>
      <c r="N23" s="235">
        <v>48.365290000000002</v>
      </c>
      <c r="O23" s="235">
        <v>13.52698</v>
      </c>
      <c r="P23" s="235">
        <v>41.234610000000004</v>
      </c>
      <c r="Q23" s="235">
        <v>51.91695</v>
      </c>
      <c r="R23" s="235">
        <v>63.193040000000003</v>
      </c>
      <c r="S23" s="235">
        <v>38.002940000000002</v>
      </c>
      <c r="T23" s="235">
        <v>100.30158999999999</v>
      </c>
      <c r="U23" s="235">
        <v>89.86345</v>
      </c>
      <c r="V23" s="235">
        <v>-26.052589999999999</v>
      </c>
      <c r="W23" s="235">
        <v>-16.813580000000002</v>
      </c>
      <c r="X23" s="235">
        <v>9.49343</v>
      </c>
      <c r="Y23" s="235">
        <v>3.8433299999999999</v>
      </c>
      <c r="Z23" s="235">
        <v>-10.612440000000001</v>
      </c>
      <c r="AA23" s="235">
        <v>41.559800000000003</v>
      </c>
      <c r="AB23" s="235">
        <v>2.9969000000000001</v>
      </c>
      <c r="AC23" s="235">
        <v>6.9309099999999999</v>
      </c>
      <c r="AD23" s="235">
        <v>11.99058</v>
      </c>
      <c r="AE23" s="235">
        <v>-16.260439999999999</v>
      </c>
      <c r="AF23" s="235">
        <v>-22.835750000000001</v>
      </c>
      <c r="AG23" s="235">
        <v>21.93834</v>
      </c>
      <c r="AH23" s="235">
        <v>36.23865</v>
      </c>
      <c r="AI23" s="252">
        <v>36.61777</v>
      </c>
      <c r="AJ23" s="252">
        <v>9.9708400000000008</v>
      </c>
      <c r="AK23" s="252">
        <v>18.92069</v>
      </c>
      <c r="AL23" s="252">
        <v>11.734999999999999</v>
      </c>
      <c r="AM23" s="252">
        <v>32.128329999999998</v>
      </c>
      <c r="AN23" s="211"/>
      <c r="AO23" s="211"/>
      <c r="AP23" s="211"/>
      <c r="AQ23" s="211"/>
      <c r="AR23" s="211"/>
      <c r="AS23" s="211"/>
      <c r="AT23" s="211"/>
      <c r="AU23" s="211"/>
      <c r="AV23" s="211"/>
      <c r="AW23" s="211"/>
      <c r="AX23" s="211"/>
      <c r="AY23" s="211"/>
    </row>
    <row r="24" spans="1:51" ht="15" x14ac:dyDescent="0.25">
      <c r="A24" s="191">
        <f>YampaRiverInflow.TotalOutflow!A24</f>
        <v>44044</v>
      </c>
      <c r="B24" s="165"/>
      <c r="C24" s="165"/>
      <c r="D24" s="165">
        <v>49.618000000000002</v>
      </c>
      <c r="E24" s="235">
        <v>173.46905999999998</v>
      </c>
      <c r="F24" s="235">
        <v>181.92004</v>
      </c>
      <c r="G24" s="235">
        <v>27.910540000000001</v>
      </c>
      <c r="H24" s="235">
        <v>47.18244</v>
      </c>
      <c r="I24" s="235">
        <v>96.179249999999996</v>
      </c>
      <c r="J24" s="235">
        <v>61.017019999999995</v>
      </c>
      <c r="K24" s="235">
        <v>51.164999999999999</v>
      </c>
      <c r="L24" s="235">
        <v>53.872199999999999</v>
      </c>
      <c r="M24" s="235">
        <v>72.455490000000012</v>
      </c>
      <c r="N24" s="235">
        <v>75.402380000000008</v>
      </c>
      <c r="O24" s="235">
        <v>106.43533000000001</v>
      </c>
      <c r="P24" s="235">
        <v>67.57383999999999</v>
      </c>
      <c r="Q24" s="235">
        <v>52.7256</v>
      </c>
      <c r="R24" s="235">
        <v>30.167000000000002</v>
      </c>
      <c r="S24" s="235">
        <v>95.579899999999995</v>
      </c>
      <c r="T24" s="235">
        <v>79.560249999999996</v>
      </c>
      <c r="U24" s="235">
        <v>70.709090000000003</v>
      </c>
      <c r="V24" s="235">
        <v>34.237900000000003</v>
      </c>
      <c r="W24" s="235">
        <v>44.544559999999997</v>
      </c>
      <c r="X24" s="235">
        <v>14.0466</v>
      </c>
      <c r="Y24" s="235">
        <v>56.732959999999999</v>
      </c>
      <c r="Z24" s="235">
        <v>22.905419999999999</v>
      </c>
      <c r="AA24" s="235">
        <v>62.430010000000003</v>
      </c>
      <c r="AB24" s="235">
        <v>21.733169999999998</v>
      </c>
      <c r="AC24" s="235">
        <v>32.04927</v>
      </c>
      <c r="AD24" s="235">
        <v>31.077919999999999</v>
      </c>
      <c r="AE24" s="235">
        <v>9.1049699999999998</v>
      </c>
      <c r="AF24" s="235">
        <v>11.513950000000001</v>
      </c>
      <c r="AG24" s="235">
        <v>35.979999999999997</v>
      </c>
      <c r="AH24" s="235">
        <v>89.903379999999999</v>
      </c>
      <c r="AI24" s="252">
        <v>51.304139999999997</v>
      </c>
      <c r="AJ24" s="252">
        <v>54.512869999999999</v>
      </c>
      <c r="AK24" s="252">
        <v>55.313870000000001</v>
      </c>
      <c r="AL24" s="252">
        <v>113.31216000000001</v>
      </c>
      <c r="AM24" s="252">
        <v>58.910589999999999</v>
      </c>
      <c r="AN24" s="211"/>
      <c r="AO24" s="211"/>
      <c r="AP24" s="211"/>
      <c r="AQ24" s="211"/>
      <c r="AR24" s="211"/>
      <c r="AS24" s="211"/>
      <c r="AT24" s="211"/>
      <c r="AU24" s="211"/>
      <c r="AV24" s="211"/>
      <c r="AW24" s="211"/>
      <c r="AX24" s="211"/>
      <c r="AY24" s="211"/>
    </row>
    <row r="25" spans="1:51" ht="15" x14ac:dyDescent="0.25">
      <c r="A25" s="191">
        <f>YampaRiverInflow.TotalOutflow!A25</f>
        <v>44075</v>
      </c>
      <c r="B25" s="165"/>
      <c r="C25" s="165"/>
      <c r="D25" s="165">
        <v>49.561</v>
      </c>
      <c r="E25" s="235">
        <v>58.039279999999998</v>
      </c>
      <c r="F25" s="235">
        <v>49.537279999999996</v>
      </c>
      <c r="G25" s="235">
        <v>48.147349999999996</v>
      </c>
      <c r="H25" s="235">
        <v>19.100849999999998</v>
      </c>
      <c r="I25" s="235">
        <v>44.182519999999997</v>
      </c>
      <c r="J25" s="235">
        <v>39.570800000000006</v>
      </c>
      <c r="K25" s="235">
        <v>60.816720000000004</v>
      </c>
      <c r="L25" s="235">
        <v>123.70398</v>
      </c>
      <c r="M25" s="235">
        <v>66.820329999999998</v>
      </c>
      <c r="N25" s="235">
        <v>67.131079999999997</v>
      </c>
      <c r="O25" s="235">
        <v>74.204390000000004</v>
      </c>
      <c r="P25" s="235">
        <v>60.767949999999999</v>
      </c>
      <c r="Q25" s="235">
        <v>44.842580000000005</v>
      </c>
      <c r="R25" s="235">
        <v>21.581499999999998</v>
      </c>
      <c r="S25" s="235">
        <v>40.702069999999999</v>
      </c>
      <c r="T25" s="235">
        <v>105.37634</v>
      </c>
      <c r="U25" s="235">
        <v>66.257890000000003</v>
      </c>
      <c r="V25" s="235">
        <v>1.6861700000000002</v>
      </c>
      <c r="W25" s="235">
        <v>30.615169999999999</v>
      </c>
      <c r="X25" s="235">
        <v>57.502429999999997</v>
      </c>
      <c r="Y25" s="235">
        <v>34.311339999999994</v>
      </c>
      <c r="Z25" s="235">
        <v>33.011309999999995</v>
      </c>
      <c r="AA25" s="235">
        <v>31.35323</v>
      </c>
      <c r="AB25" s="235">
        <v>-3.86361</v>
      </c>
      <c r="AC25" s="235">
        <v>15.656870000000001</v>
      </c>
      <c r="AD25" s="235">
        <v>22.814970000000002</v>
      </c>
      <c r="AE25" s="235">
        <v>11.3721</v>
      </c>
      <c r="AF25" s="235">
        <v>27.015340000000002</v>
      </c>
      <c r="AG25" s="235">
        <v>19.485970000000002</v>
      </c>
      <c r="AH25" s="235">
        <v>51.889110000000002</v>
      </c>
      <c r="AI25" s="252">
        <v>69.938880000000012</v>
      </c>
      <c r="AJ25" s="252">
        <v>85.735799999999998</v>
      </c>
      <c r="AK25" s="252">
        <v>28.291240000000002</v>
      </c>
      <c r="AL25" s="252">
        <v>61.583260000000003</v>
      </c>
      <c r="AM25" s="252">
        <v>58.855499999999999</v>
      </c>
      <c r="AN25" s="211"/>
      <c r="AO25" s="211"/>
      <c r="AP25" s="211"/>
      <c r="AQ25" s="211"/>
      <c r="AR25" s="211"/>
      <c r="AS25" s="211"/>
      <c r="AT25" s="211"/>
      <c r="AU25" s="211"/>
      <c r="AV25" s="211"/>
      <c r="AW25" s="211"/>
      <c r="AX25" s="211"/>
      <c r="AY25" s="211"/>
    </row>
    <row r="26" spans="1:51" ht="15" x14ac:dyDescent="0.25">
      <c r="A26" s="191">
        <f>YampaRiverInflow.TotalOutflow!A26</f>
        <v>44105</v>
      </c>
      <c r="B26" s="165"/>
      <c r="C26" s="165"/>
      <c r="D26" s="165">
        <v>25.135000000000002</v>
      </c>
      <c r="E26" s="235">
        <v>94.210949999999997</v>
      </c>
      <c r="F26" s="235">
        <v>62.611580000000004</v>
      </c>
      <c r="G26" s="235">
        <v>44.29318</v>
      </c>
      <c r="H26" s="235">
        <v>76.503590000000003</v>
      </c>
      <c r="I26" s="235">
        <v>31.99305</v>
      </c>
      <c r="J26" s="235">
        <v>68.755240000000001</v>
      </c>
      <c r="K26" s="235">
        <v>34.473959999999998</v>
      </c>
      <c r="L26" s="235">
        <v>-5.0724499999999999</v>
      </c>
      <c r="M26" s="235">
        <v>8.4032400000000003</v>
      </c>
      <c r="N26" s="235">
        <v>58.572089999999996</v>
      </c>
      <c r="O26" s="235">
        <v>26.536560000000001</v>
      </c>
      <c r="P26" s="235">
        <v>30.619790000000002</v>
      </c>
      <c r="Q26" s="235">
        <v>17.437549999999998</v>
      </c>
      <c r="R26" s="235">
        <v>-6.8582700000000001</v>
      </c>
      <c r="S26" s="235">
        <v>-5.2950000000000004E-2</v>
      </c>
      <c r="T26" s="235">
        <v>34.554230000000004</v>
      </c>
      <c r="U26" s="235">
        <v>-2.5649999999999999</v>
      </c>
      <c r="V26" s="235">
        <v>14.550549999999999</v>
      </c>
      <c r="W26" s="235">
        <v>-9.9389500000000002</v>
      </c>
      <c r="X26" s="235">
        <v>23.19021</v>
      </c>
      <c r="Y26" s="235">
        <v>-14.36961</v>
      </c>
      <c r="Z26" s="235">
        <v>71.068789999999993</v>
      </c>
      <c r="AA26" s="235">
        <v>6.2742899999999997</v>
      </c>
      <c r="AB26" s="235">
        <v>27.342230000000001</v>
      </c>
      <c r="AC26" s="235">
        <v>-0.23946999999999999</v>
      </c>
      <c r="AD26" s="235">
        <v>-2.2455599999999998</v>
      </c>
      <c r="AE26" s="235">
        <v>-16.214659999999999</v>
      </c>
      <c r="AF26" s="235">
        <v>31.133290000000002</v>
      </c>
      <c r="AG26" s="235">
        <v>10.062709999999999</v>
      </c>
      <c r="AH26" s="235">
        <v>26.87743</v>
      </c>
      <c r="AI26" s="252">
        <v>16.168790000000001</v>
      </c>
      <c r="AJ26" s="252">
        <v>10.55016</v>
      </c>
      <c r="AK26" s="252">
        <v>53.043779999999998</v>
      </c>
      <c r="AL26" s="252">
        <v>3.4746300000000003</v>
      </c>
      <c r="AM26" s="252">
        <v>36.631749999999997</v>
      </c>
      <c r="AN26" s="211"/>
      <c r="AO26" s="211"/>
      <c r="AP26" s="211"/>
      <c r="AQ26" s="211"/>
      <c r="AR26" s="211"/>
      <c r="AS26" s="211"/>
      <c r="AT26" s="211"/>
      <c r="AU26" s="211"/>
      <c r="AV26" s="211"/>
      <c r="AW26" s="211"/>
      <c r="AX26" s="211"/>
      <c r="AY26" s="211"/>
    </row>
    <row r="27" spans="1:51" ht="15" x14ac:dyDescent="0.25">
      <c r="A27" s="191">
        <f>YampaRiverInflow.TotalOutflow!A27</f>
        <v>44136</v>
      </c>
      <c r="B27" s="165"/>
      <c r="C27" s="165"/>
      <c r="D27" s="165">
        <v>28.291</v>
      </c>
      <c r="E27" s="235">
        <v>74.925269999999998</v>
      </c>
      <c r="F27" s="235">
        <v>84.97354</v>
      </c>
      <c r="G27" s="235">
        <v>44.572330000000001</v>
      </c>
      <c r="H27" s="235">
        <v>61.21857</v>
      </c>
      <c r="I27" s="235">
        <v>61.653169999999996</v>
      </c>
      <c r="J27" s="235">
        <v>14.882989999999999</v>
      </c>
      <c r="K27" s="235">
        <v>-19.204990000000002</v>
      </c>
      <c r="L27" s="235">
        <v>-1.52424</v>
      </c>
      <c r="M27" s="235">
        <v>18.457650000000001</v>
      </c>
      <c r="N27" s="235">
        <v>34.945860000000003</v>
      </c>
      <c r="O27" s="235">
        <v>47.466260000000005</v>
      </c>
      <c r="P27" s="235">
        <v>4.8053999999999997</v>
      </c>
      <c r="Q27" s="235">
        <v>35.269769999999994</v>
      </c>
      <c r="R27" s="235">
        <v>42.339680000000001</v>
      </c>
      <c r="S27" s="235">
        <v>55.028739999999999</v>
      </c>
      <c r="T27" s="235">
        <v>49.55097</v>
      </c>
      <c r="U27" s="235">
        <v>12.85075</v>
      </c>
      <c r="V27" s="235">
        <v>-5.0983599999999996</v>
      </c>
      <c r="W27" s="235">
        <v>3.7396100000000003</v>
      </c>
      <c r="X27" s="235">
        <v>5.9197799999999994</v>
      </c>
      <c r="Y27" s="235">
        <v>13.224440000000001</v>
      </c>
      <c r="Z27" s="235">
        <v>88.19019999999999</v>
      </c>
      <c r="AA27" s="235">
        <v>3.3384200000000002</v>
      </c>
      <c r="AB27" s="235">
        <v>9.6611499999999992</v>
      </c>
      <c r="AC27" s="235">
        <v>28.934830000000002</v>
      </c>
      <c r="AD27" s="235">
        <v>23.146419999999999</v>
      </c>
      <c r="AE27" s="235">
        <v>6.9311699999999998</v>
      </c>
      <c r="AF27" s="235">
        <v>-18.565669999999997</v>
      </c>
      <c r="AG27" s="235">
        <v>6.0730000000000004</v>
      </c>
      <c r="AH27" s="235">
        <v>25.847069999999999</v>
      </c>
      <c r="AI27" s="252">
        <v>73.871279999999999</v>
      </c>
      <c r="AJ27" s="252">
        <v>16.733310000000003</v>
      </c>
      <c r="AK27" s="252">
        <v>13.000729999999999</v>
      </c>
      <c r="AL27" s="252">
        <v>60.45805</v>
      </c>
      <c r="AM27" s="252">
        <v>87.538119999999992</v>
      </c>
      <c r="AN27" s="211"/>
      <c r="AO27" s="211"/>
      <c r="AP27" s="211"/>
      <c r="AQ27" s="211"/>
      <c r="AR27" s="211"/>
      <c r="AS27" s="211"/>
      <c r="AT27" s="211"/>
      <c r="AU27" s="211"/>
      <c r="AV27" s="211"/>
      <c r="AW27" s="211"/>
      <c r="AX27" s="211"/>
      <c r="AY27" s="211"/>
    </row>
    <row r="28" spans="1:51" ht="15" x14ac:dyDescent="0.25">
      <c r="A28" s="191">
        <f>YampaRiverInflow.TotalOutflow!A28</f>
        <v>44166</v>
      </c>
      <c r="B28" s="165"/>
      <c r="C28" s="165"/>
      <c r="D28" s="165">
        <v>8.0760000000000005</v>
      </c>
      <c r="E28" s="235">
        <v>105.89599000000001</v>
      </c>
      <c r="F28" s="235">
        <v>94.589410000000001</v>
      </c>
      <c r="G28" s="235">
        <v>51.131320000000002</v>
      </c>
      <c r="H28" s="235">
        <v>61.849769999999999</v>
      </c>
      <c r="I28" s="235">
        <v>34.074580000000005</v>
      </c>
      <c r="J28" s="235">
        <v>38.824640000000002</v>
      </c>
      <c r="K28" s="235">
        <v>35.952129999999997</v>
      </c>
      <c r="L28" s="235">
        <v>20.8627</v>
      </c>
      <c r="M28" s="235">
        <v>57.803160000000005</v>
      </c>
      <c r="N28" s="235">
        <v>92.029710000000009</v>
      </c>
      <c r="O28" s="235">
        <v>54.482939999999999</v>
      </c>
      <c r="P28" s="235">
        <v>74.188720000000004</v>
      </c>
      <c r="Q28" s="235">
        <v>20.86449</v>
      </c>
      <c r="R28" s="235">
        <v>23.802630000000001</v>
      </c>
      <c r="S28" s="235">
        <v>17.31991</v>
      </c>
      <c r="T28" s="235">
        <v>3.7025900000000003</v>
      </c>
      <c r="U28" s="235">
        <v>4.0086300000000001</v>
      </c>
      <c r="V28" s="235">
        <v>16.006059999999998</v>
      </c>
      <c r="W28" s="235">
        <v>32.989669999999997</v>
      </c>
      <c r="X28" s="235">
        <v>24.059549999999998</v>
      </c>
      <c r="Y28" s="235">
        <v>18.055310000000002</v>
      </c>
      <c r="Z28" s="235">
        <v>72.941210000000012</v>
      </c>
      <c r="AA28" s="235">
        <v>9.4193499999999997</v>
      </c>
      <c r="AB28" s="235">
        <v>-6.6252899999999997</v>
      </c>
      <c r="AC28" s="235">
        <v>25.260439999999999</v>
      </c>
      <c r="AD28" s="235">
        <v>20.1906</v>
      </c>
      <c r="AE28" s="235">
        <v>8.2487399999999997</v>
      </c>
      <c r="AF28" s="235">
        <v>198.80347</v>
      </c>
      <c r="AG28" s="235">
        <v>47.475259999999999</v>
      </c>
      <c r="AH28" s="235">
        <v>29.025639999999999</v>
      </c>
      <c r="AI28" s="252">
        <v>23.17662</v>
      </c>
      <c r="AJ28" s="252">
        <v>8.44069</v>
      </c>
      <c r="AK28" s="252">
        <v>14.2028</v>
      </c>
      <c r="AL28" s="252">
        <v>16.20814</v>
      </c>
      <c r="AM28" s="252">
        <v>110.20038000000001</v>
      </c>
      <c r="AN28" s="211"/>
      <c r="AO28" s="211"/>
      <c r="AP28" s="211"/>
      <c r="AQ28" s="211"/>
      <c r="AR28" s="211"/>
      <c r="AS28" s="211"/>
      <c r="AT28" s="211"/>
      <c r="AU28" s="211"/>
      <c r="AV28" s="211"/>
      <c r="AW28" s="211"/>
      <c r="AX28" s="211"/>
      <c r="AY28" s="211"/>
    </row>
    <row r="29" spans="1:51" ht="15" x14ac:dyDescent="0.25">
      <c r="A29" s="191">
        <f>YampaRiverInflow.TotalOutflow!A29</f>
        <v>44197</v>
      </c>
      <c r="B29" s="165"/>
      <c r="C29" s="165"/>
      <c r="D29" s="165">
        <v>32.823</v>
      </c>
      <c r="E29" s="235">
        <v>67.109080000000006</v>
      </c>
      <c r="F29" s="235">
        <v>85.926450000000003</v>
      </c>
      <c r="G29" s="235">
        <v>22.962630000000001</v>
      </c>
      <c r="H29" s="235">
        <v>38.586370000000002</v>
      </c>
      <c r="I29" s="235">
        <v>50.149720000000002</v>
      </c>
      <c r="J29" s="235">
        <v>73.993719999999996</v>
      </c>
      <c r="K29" s="235">
        <v>66.085639999999998</v>
      </c>
      <c r="L29" s="235">
        <v>35.41386</v>
      </c>
      <c r="M29" s="235">
        <v>73.120070000000013</v>
      </c>
      <c r="N29" s="235">
        <v>216.50864000000001</v>
      </c>
      <c r="O29" s="235">
        <v>75.599890000000002</v>
      </c>
      <c r="P29" s="235">
        <v>153.67762999999999</v>
      </c>
      <c r="Q29" s="235">
        <v>19.93974</v>
      </c>
      <c r="R29" s="235">
        <v>50.25112</v>
      </c>
      <c r="S29" s="235">
        <v>51.307099999999998</v>
      </c>
      <c r="T29" s="235">
        <v>48.592469999999999</v>
      </c>
      <c r="U29" s="235">
        <v>21.595279999999999</v>
      </c>
      <c r="V29" s="235">
        <v>50.7896</v>
      </c>
      <c r="W29" s="235">
        <v>15.387979999999999</v>
      </c>
      <c r="X29" s="235">
        <v>33.643239999999999</v>
      </c>
      <c r="Y29" s="235">
        <v>8.7414400000000008</v>
      </c>
      <c r="Z29" s="235">
        <v>308.55319000000003</v>
      </c>
      <c r="AA29" s="235">
        <v>17.535499999999999</v>
      </c>
      <c r="AB29" s="235">
        <v>-4.3097500000000002</v>
      </c>
      <c r="AC29" s="235">
        <v>33.658019999999993</v>
      </c>
      <c r="AD29" s="235">
        <v>9.6820599999999999</v>
      </c>
      <c r="AE29" s="235">
        <v>57.667650000000002</v>
      </c>
      <c r="AF29" s="235">
        <v>40.798379999999995</v>
      </c>
      <c r="AG29" s="235">
        <v>20.18862</v>
      </c>
      <c r="AH29" s="235">
        <v>17.98648</v>
      </c>
      <c r="AI29" s="252">
        <v>11.416129999999999</v>
      </c>
      <c r="AJ29" s="252">
        <v>26.265250000000002</v>
      </c>
      <c r="AK29" s="252">
        <v>62.10371</v>
      </c>
      <c r="AL29" s="252">
        <v>34.369769999999995</v>
      </c>
      <c r="AM29" s="252">
        <v>73.864550000000008</v>
      </c>
      <c r="AN29" s="211"/>
      <c r="AO29" s="211"/>
      <c r="AP29" s="211"/>
      <c r="AQ29" s="211"/>
      <c r="AR29" s="211"/>
      <c r="AS29" s="211"/>
      <c r="AT29" s="211"/>
      <c r="AU29" s="211"/>
      <c r="AV29" s="211"/>
      <c r="AW29" s="211"/>
      <c r="AX29" s="211"/>
      <c r="AY29" s="211"/>
    </row>
    <row r="30" spans="1:51" ht="15" x14ac:dyDescent="0.25">
      <c r="A30" s="191">
        <f>YampaRiverInflow.TotalOutflow!A30</f>
        <v>44228</v>
      </c>
      <c r="B30" s="165"/>
      <c r="C30" s="165"/>
      <c r="D30" s="165">
        <v>46.115000000000002</v>
      </c>
      <c r="E30" s="235">
        <v>61.891629999999999</v>
      </c>
      <c r="F30" s="235">
        <v>81.362130000000008</v>
      </c>
      <c r="G30" s="235">
        <v>65.860690000000005</v>
      </c>
      <c r="H30" s="235">
        <v>96.742260000000002</v>
      </c>
      <c r="I30" s="235">
        <v>56.577669999999998</v>
      </c>
      <c r="J30" s="235">
        <v>76.689610000000002</v>
      </c>
      <c r="K30" s="235">
        <v>27.47861</v>
      </c>
      <c r="L30" s="235">
        <v>58.670389999999998</v>
      </c>
      <c r="M30" s="235">
        <v>103.05712</v>
      </c>
      <c r="N30" s="235">
        <v>217.21960000000001</v>
      </c>
      <c r="O30" s="235">
        <v>68.652330000000006</v>
      </c>
      <c r="P30" s="235">
        <v>95.266850000000005</v>
      </c>
      <c r="Q30" s="235">
        <v>30.53435</v>
      </c>
      <c r="R30" s="235">
        <v>0.87429999999999997</v>
      </c>
      <c r="S30" s="235">
        <v>79.516630000000006</v>
      </c>
      <c r="T30" s="235">
        <v>42.740839999999999</v>
      </c>
      <c r="U30" s="235">
        <v>27.866959999999999</v>
      </c>
      <c r="V30" s="235">
        <v>42.402940000000001</v>
      </c>
      <c r="W30" s="235">
        <v>9.2639599999999991</v>
      </c>
      <c r="X30" s="235">
        <v>42.885899999999999</v>
      </c>
      <c r="Y30" s="235">
        <v>23.858460000000001</v>
      </c>
      <c r="Z30" s="235">
        <v>198.39957999999999</v>
      </c>
      <c r="AA30" s="235">
        <v>14.859780000000001</v>
      </c>
      <c r="AB30" s="235">
        <v>22.055709999999998</v>
      </c>
      <c r="AC30" s="235">
        <v>46.185139999999997</v>
      </c>
      <c r="AD30" s="235">
        <v>33.257949999999994</v>
      </c>
      <c r="AE30" s="235">
        <v>61.041400000000003</v>
      </c>
      <c r="AF30" s="235">
        <v>40.438339999999997</v>
      </c>
      <c r="AG30" s="235">
        <v>24.008119999999998</v>
      </c>
      <c r="AH30" s="235">
        <v>33.928449999999998</v>
      </c>
      <c r="AI30" s="252">
        <v>39.258580000000002</v>
      </c>
      <c r="AJ30" s="252">
        <v>44.198879999999996</v>
      </c>
      <c r="AK30" s="252">
        <v>81.362470000000002</v>
      </c>
      <c r="AL30" s="252">
        <v>51.700089999999996</v>
      </c>
      <c r="AM30" s="252">
        <v>67.515590000000003</v>
      </c>
      <c r="AN30" s="211"/>
      <c r="AO30" s="211"/>
      <c r="AP30" s="211"/>
      <c r="AQ30" s="211"/>
      <c r="AR30" s="211"/>
      <c r="AS30" s="211"/>
      <c r="AT30" s="211"/>
      <c r="AU30" s="211"/>
      <c r="AV30" s="211"/>
      <c r="AW30" s="211"/>
      <c r="AX30" s="211"/>
      <c r="AY30" s="211"/>
    </row>
    <row r="31" spans="1:51" ht="15" x14ac:dyDescent="0.25">
      <c r="A31" s="191">
        <f>YampaRiverInflow.TotalOutflow!A31</f>
        <v>44256</v>
      </c>
      <c r="B31" s="165"/>
      <c r="C31" s="165"/>
      <c r="D31" s="165">
        <v>4.9729999999999999</v>
      </c>
      <c r="E31" s="235">
        <v>66.457669999999993</v>
      </c>
      <c r="F31" s="235">
        <v>78.140059999999991</v>
      </c>
      <c r="G31" s="235">
        <v>46.975250000000003</v>
      </c>
      <c r="H31" s="235">
        <v>33.411790000000003</v>
      </c>
      <c r="I31" s="235">
        <v>9.7218199999999992</v>
      </c>
      <c r="J31" s="235">
        <v>-6.2396000000000003</v>
      </c>
      <c r="K31" s="235">
        <v>11.97274</v>
      </c>
      <c r="L31" s="235">
        <v>69.191539999999989</v>
      </c>
      <c r="M31" s="235">
        <v>135.81139999999999</v>
      </c>
      <c r="N31" s="235">
        <v>231.93197000000001</v>
      </c>
      <c r="O31" s="235">
        <v>51.73753</v>
      </c>
      <c r="P31" s="235">
        <v>184.00505999999999</v>
      </c>
      <c r="Q31" s="235">
        <v>-49.657410000000006</v>
      </c>
      <c r="R31" s="235">
        <v>44.784990000000001</v>
      </c>
      <c r="S31" s="235">
        <v>91.549779999999998</v>
      </c>
      <c r="T31" s="235">
        <v>-1.9535199999999999</v>
      </c>
      <c r="U31" s="235">
        <v>-1.3108900000000001</v>
      </c>
      <c r="V31" s="235">
        <v>38.696649999999998</v>
      </c>
      <c r="W31" s="235">
        <v>-25.373279999999998</v>
      </c>
      <c r="X31" s="235">
        <v>13.9216</v>
      </c>
      <c r="Y31" s="235">
        <v>0.71389999999999998</v>
      </c>
      <c r="Z31" s="235">
        <v>113.0411</v>
      </c>
      <c r="AA31" s="235">
        <v>23.902099999999997</v>
      </c>
      <c r="AB31" s="235">
        <v>-3.2670700000000004</v>
      </c>
      <c r="AC31" s="235">
        <v>14.70945</v>
      </c>
      <c r="AD31" s="235">
        <v>-18.02298</v>
      </c>
      <c r="AE31" s="235">
        <v>19.158650000000002</v>
      </c>
      <c r="AF31" s="235">
        <v>22.104689999999998</v>
      </c>
      <c r="AG31" s="235">
        <v>14.295219999999999</v>
      </c>
      <c r="AH31" s="235">
        <v>17.065750000000001</v>
      </c>
      <c r="AI31" s="252">
        <v>-8.489469999999999</v>
      </c>
      <c r="AJ31" s="252">
        <v>9.3208599999999997</v>
      </c>
      <c r="AK31" s="252">
        <v>51.526900000000005</v>
      </c>
      <c r="AL31" s="252">
        <v>43.174469999999999</v>
      </c>
      <c r="AM31" s="252">
        <v>144.17287999999999</v>
      </c>
      <c r="AN31" s="211"/>
      <c r="AO31" s="211"/>
      <c r="AP31" s="211"/>
      <c r="AQ31" s="211"/>
      <c r="AR31" s="211"/>
      <c r="AS31" s="211"/>
      <c r="AT31" s="211"/>
      <c r="AU31" s="211"/>
      <c r="AV31" s="211"/>
      <c r="AW31" s="211"/>
      <c r="AX31" s="211"/>
      <c r="AY31" s="211"/>
    </row>
    <row r="32" spans="1:51" ht="15" x14ac:dyDescent="0.25">
      <c r="A32" s="191">
        <f>YampaRiverInflow.TotalOutflow!A32</f>
        <v>44287</v>
      </c>
      <c r="B32" s="165"/>
      <c r="C32" s="165"/>
      <c r="D32" s="165">
        <v>10.462999999999999</v>
      </c>
      <c r="E32" s="235">
        <v>93.1066</v>
      </c>
      <c r="F32" s="235">
        <v>113.65612</v>
      </c>
      <c r="G32" s="235">
        <v>66.630200000000002</v>
      </c>
      <c r="H32" s="235">
        <v>71.963399999999993</v>
      </c>
      <c r="I32" s="235">
        <v>66.69935000000001</v>
      </c>
      <c r="J32" s="235">
        <v>32.739060000000002</v>
      </c>
      <c r="K32" s="235">
        <v>14.244879999999998</v>
      </c>
      <c r="L32" s="235">
        <v>31.657869999999999</v>
      </c>
      <c r="M32" s="235">
        <v>78.978619999999992</v>
      </c>
      <c r="N32" s="235">
        <v>163.68356</v>
      </c>
      <c r="O32" s="235">
        <v>33.634209999999996</v>
      </c>
      <c r="P32" s="235">
        <v>85.047899999999998</v>
      </c>
      <c r="Q32" s="235">
        <v>90.867329999999995</v>
      </c>
      <c r="R32" s="235">
        <v>42.873559999999998</v>
      </c>
      <c r="S32" s="235">
        <v>92.717320000000001</v>
      </c>
      <c r="T32" s="235">
        <v>-50.942349999999998</v>
      </c>
      <c r="U32" s="235">
        <v>-20.665459999999999</v>
      </c>
      <c r="V32" s="235">
        <v>-6.8614199999999999</v>
      </c>
      <c r="W32" s="235">
        <v>-36.738260000000004</v>
      </c>
      <c r="X32" s="235">
        <v>-5.1315900000000001</v>
      </c>
      <c r="Y32" s="235">
        <v>8.6379099999999998</v>
      </c>
      <c r="Z32" s="235">
        <v>92.931869999999989</v>
      </c>
      <c r="AA32" s="235">
        <v>8.7707999999999995</v>
      </c>
      <c r="AB32" s="235">
        <v>-11.025589999999999</v>
      </c>
      <c r="AC32" s="235">
        <v>-2.8896199999999999</v>
      </c>
      <c r="AD32" s="235">
        <v>-12.4717</v>
      </c>
      <c r="AE32" s="235">
        <v>37.547419999999995</v>
      </c>
      <c r="AF32" s="235">
        <v>73.938360000000003</v>
      </c>
      <c r="AG32" s="235">
        <v>23.613019999999999</v>
      </c>
      <c r="AH32" s="235">
        <v>12.379110000000001</v>
      </c>
      <c r="AI32" s="252">
        <v>-15.7683</v>
      </c>
      <c r="AJ32" s="252">
        <v>-8.9777900000000006</v>
      </c>
      <c r="AK32" s="252">
        <v>26.227169999999997</v>
      </c>
      <c r="AL32" s="252">
        <v>28.672889999999999</v>
      </c>
      <c r="AM32" s="252">
        <v>88.52458</v>
      </c>
      <c r="AN32" s="211"/>
      <c r="AO32" s="211"/>
      <c r="AP32" s="211"/>
      <c r="AQ32" s="211"/>
      <c r="AR32" s="211"/>
      <c r="AS32" s="211"/>
      <c r="AT32" s="211"/>
      <c r="AU32" s="211"/>
      <c r="AV32" s="211"/>
      <c r="AW32" s="211"/>
      <c r="AX32" s="211"/>
      <c r="AY32" s="211"/>
    </row>
    <row r="33" spans="1:51" ht="15" x14ac:dyDescent="0.25">
      <c r="A33" s="191">
        <f>YampaRiverInflow.TotalOutflow!A33</f>
        <v>44317</v>
      </c>
      <c r="B33" s="165"/>
      <c r="C33" s="165"/>
      <c r="D33" s="165">
        <v>-3.972</v>
      </c>
      <c r="E33" s="235">
        <v>79.716399999999993</v>
      </c>
      <c r="F33" s="235">
        <v>34.539989999999996</v>
      </c>
      <c r="G33" s="235">
        <v>-75.702719999999999</v>
      </c>
      <c r="H33" s="235">
        <v>26.673189999999998</v>
      </c>
      <c r="I33" s="235">
        <v>47.744349999999997</v>
      </c>
      <c r="J33" s="235">
        <v>-46.262440000000005</v>
      </c>
      <c r="K33" s="235">
        <v>-30.300249999999998</v>
      </c>
      <c r="L33" s="235">
        <v>12.60849</v>
      </c>
      <c r="M33" s="235">
        <v>48.945730000000005</v>
      </c>
      <c r="N33" s="235">
        <v>120.83439999999999</v>
      </c>
      <c r="O33" s="235">
        <v>43.791910000000001</v>
      </c>
      <c r="P33" s="235">
        <v>143.51311999999999</v>
      </c>
      <c r="Q33" s="235">
        <v>14.462389999999999</v>
      </c>
      <c r="R33" s="235">
        <v>25.07938</v>
      </c>
      <c r="S33" s="235">
        <v>110.48378</v>
      </c>
      <c r="T33" s="235">
        <v>4.4198699999999995</v>
      </c>
      <c r="U33" s="235">
        <v>-9.4710400000000003</v>
      </c>
      <c r="V33" s="235">
        <v>-11.55878</v>
      </c>
      <c r="W33" s="235">
        <v>-20.12107</v>
      </c>
      <c r="X33" s="235">
        <v>-6.2686999999999999</v>
      </c>
      <c r="Y33" s="235">
        <v>3.8273699999999997</v>
      </c>
      <c r="Z33" s="235">
        <v>135.48492000000002</v>
      </c>
      <c r="AA33" s="235">
        <v>-18.09918</v>
      </c>
      <c r="AB33" s="235">
        <v>-26.76895</v>
      </c>
      <c r="AC33" s="235">
        <v>12.218399999999999</v>
      </c>
      <c r="AD33" s="235">
        <v>8.8367199999999997</v>
      </c>
      <c r="AE33" s="235">
        <v>40.216769999999997</v>
      </c>
      <c r="AF33" s="235">
        <v>62.942929999999997</v>
      </c>
      <c r="AG33" s="235">
        <v>-7.97098</v>
      </c>
      <c r="AH33" s="235">
        <v>-0.19831000000000001</v>
      </c>
      <c r="AI33" s="252">
        <v>-19.161000000000001</v>
      </c>
      <c r="AJ33" s="252">
        <v>-13.035030000000001</v>
      </c>
      <c r="AK33" s="252">
        <v>50.601709999999997</v>
      </c>
      <c r="AL33" s="252">
        <v>65.539070000000009</v>
      </c>
      <c r="AM33" s="252">
        <v>154.51563000000002</v>
      </c>
      <c r="AN33" s="211"/>
      <c r="AO33" s="211"/>
      <c r="AP33" s="211"/>
      <c r="AQ33" s="211"/>
      <c r="AR33" s="211"/>
      <c r="AS33" s="211"/>
      <c r="AT33" s="211"/>
      <c r="AU33" s="211"/>
      <c r="AV33" s="211"/>
      <c r="AW33" s="211"/>
      <c r="AX33" s="211"/>
      <c r="AY33" s="211"/>
    </row>
    <row r="34" spans="1:51" ht="15" x14ac:dyDescent="0.25">
      <c r="A34" s="191">
        <f>YampaRiverInflow.TotalOutflow!A34</f>
        <v>44348</v>
      </c>
      <c r="B34" s="165"/>
      <c r="C34" s="165"/>
      <c r="D34" s="165">
        <v>-22.007999999999999</v>
      </c>
      <c r="E34" s="235">
        <v>59.826749999999997</v>
      </c>
      <c r="F34" s="235">
        <v>109.47535999999999</v>
      </c>
      <c r="G34" s="235">
        <v>52.728230000000003</v>
      </c>
      <c r="H34" s="235">
        <v>39.237310000000001</v>
      </c>
      <c r="I34" s="235">
        <v>-5.3495100000000004</v>
      </c>
      <c r="J34" s="235">
        <v>-3.2524600000000001</v>
      </c>
      <c r="K34" s="235">
        <v>22.28257</v>
      </c>
      <c r="L34" s="235">
        <v>74.744810000000001</v>
      </c>
      <c r="M34" s="235">
        <v>-3.0993200000000001</v>
      </c>
      <c r="N34" s="235">
        <v>7.29115</v>
      </c>
      <c r="O34" s="235">
        <v>-5.7815200000000004</v>
      </c>
      <c r="P34" s="235">
        <v>44.457190000000004</v>
      </c>
      <c r="Q34" s="235">
        <v>6.8165200000000006</v>
      </c>
      <c r="R34" s="235">
        <v>-20.784119999999998</v>
      </c>
      <c r="S34" s="235">
        <v>54.98883</v>
      </c>
      <c r="T34" s="235">
        <v>15.635149999999999</v>
      </c>
      <c r="U34" s="235">
        <v>-4.4930099999999999</v>
      </c>
      <c r="V34" s="235">
        <v>-44.942190000000004</v>
      </c>
      <c r="W34" s="235">
        <v>-28.13184</v>
      </c>
      <c r="X34" s="235">
        <v>-44.289410000000004</v>
      </c>
      <c r="Y34" s="235">
        <v>-35.671800000000005</v>
      </c>
      <c r="Z34" s="235">
        <v>27.88485</v>
      </c>
      <c r="AA34" s="235">
        <v>-19.299349999999997</v>
      </c>
      <c r="AB34" s="235">
        <v>-31.8673</v>
      </c>
      <c r="AC34" s="235">
        <v>12.303469999999999</v>
      </c>
      <c r="AD34" s="235">
        <v>-30.751990000000003</v>
      </c>
      <c r="AE34" s="235">
        <v>-8.8943600000000007</v>
      </c>
      <c r="AF34" s="235">
        <v>32.357529999999997</v>
      </c>
      <c r="AG34" s="235">
        <v>-19.29664</v>
      </c>
      <c r="AH34" s="235">
        <v>-30.338090000000001</v>
      </c>
      <c r="AI34" s="252">
        <v>-26.509810000000002</v>
      </c>
      <c r="AJ34" s="252">
        <v>-10.61144</v>
      </c>
      <c r="AK34" s="252">
        <v>25.167849999999998</v>
      </c>
      <c r="AL34" s="252">
        <v>1.52935</v>
      </c>
      <c r="AM34" s="252">
        <v>-32.185220000000001</v>
      </c>
      <c r="AN34" s="211"/>
      <c r="AO34" s="211"/>
      <c r="AP34" s="211"/>
      <c r="AQ34" s="211"/>
      <c r="AR34" s="211"/>
      <c r="AS34" s="211"/>
      <c r="AT34" s="211"/>
      <c r="AU34" s="211"/>
      <c r="AV34" s="211"/>
      <c r="AW34" s="211"/>
      <c r="AX34" s="211"/>
      <c r="AY34" s="211"/>
    </row>
    <row r="35" spans="1:51" ht="15" x14ac:dyDescent="0.25">
      <c r="A35" s="191">
        <f>YampaRiverInflow.TotalOutflow!A35</f>
        <v>44378</v>
      </c>
      <c r="B35" s="165"/>
      <c r="C35" s="165"/>
      <c r="D35" s="165">
        <v>25.677</v>
      </c>
      <c r="E35" s="235">
        <v>263.92844000000002</v>
      </c>
      <c r="F35" s="235">
        <v>81.789079999999998</v>
      </c>
      <c r="G35" s="235">
        <v>-37.088639999999998</v>
      </c>
      <c r="H35" s="235">
        <v>41.058320000000002</v>
      </c>
      <c r="I35" s="235">
        <v>23.067810000000001</v>
      </c>
      <c r="J35" s="235">
        <v>96.231220000000008</v>
      </c>
      <c r="K35" s="235">
        <v>36.173430000000003</v>
      </c>
      <c r="L35" s="235">
        <v>14.53885</v>
      </c>
      <c r="M35" s="235">
        <v>48.365290000000002</v>
      </c>
      <c r="N35" s="235">
        <v>13.52698</v>
      </c>
      <c r="O35" s="235">
        <v>41.234610000000004</v>
      </c>
      <c r="P35" s="235">
        <v>51.91695</v>
      </c>
      <c r="Q35" s="235">
        <v>63.193040000000003</v>
      </c>
      <c r="R35" s="235">
        <v>38.002940000000002</v>
      </c>
      <c r="S35" s="235">
        <v>100.30158999999999</v>
      </c>
      <c r="T35" s="235">
        <v>89.86345</v>
      </c>
      <c r="U35" s="235">
        <v>-26.052589999999999</v>
      </c>
      <c r="V35" s="235">
        <v>-16.813580000000002</v>
      </c>
      <c r="W35" s="235">
        <v>9.49343</v>
      </c>
      <c r="X35" s="235">
        <v>3.8433299999999999</v>
      </c>
      <c r="Y35" s="235">
        <v>-10.612440000000001</v>
      </c>
      <c r="Z35" s="235">
        <v>41.559800000000003</v>
      </c>
      <c r="AA35" s="235">
        <v>2.9969000000000001</v>
      </c>
      <c r="AB35" s="235">
        <v>6.9309099999999999</v>
      </c>
      <c r="AC35" s="235">
        <v>11.99058</v>
      </c>
      <c r="AD35" s="235">
        <v>-16.260439999999999</v>
      </c>
      <c r="AE35" s="235">
        <v>-22.835750000000001</v>
      </c>
      <c r="AF35" s="235">
        <v>21.93834</v>
      </c>
      <c r="AG35" s="235">
        <v>36.23865</v>
      </c>
      <c r="AH35" s="235">
        <v>36.61777</v>
      </c>
      <c r="AI35" s="252">
        <v>9.9708400000000008</v>
      </c>
      <c r="AJ35" s="252">
        <v>18.92069</v>
      </c>
      <c r="AK35" s="252">
        <v>11.734999999999999</v>
      </c>
      <c r="AL35" s="252">
        <v>32.128329999999998</v>
      </c>
      <c r="AM35" s="252">
        <v>158.17092000000002</v>
      </c>
      <c r="AN35" s="211"/>
      <c r="AO35" s="211"/>
      <c r="AP35" s="211"/>
      <c r="AQ35" s="211"/>
      <c r="AR35" s="211"/>
      <c r="AS35" s="211"/>
      <c r="AT35" s="211"/>
      <c r="AU35" s="211"/>
      <c r="AV35" s="211"/>
      <c r="AW35" s="211"/>
      <c r="AX35" s="211"/>
      <c r="AY35" s="211"/>
    </row>
    <row r="36" spans="1:51" ht="15" x14ac:dyDescent="0.25">
      <c r="A36" s="191">
        <f>YampaRiverInflow.TotalOutflow!A36</f>
        <v>44409</v>
      </c>
      <c r="B36" s="165"/>
      <c r="C36" s="165"/>
      <c r="D36" s="165">
        <v>49.618000000000002</v>
      </c>
      <c r="E36" s="235">
        <v>181.92004</v>
      </c>
      <c r="F36" s="235">
        <v>27.910540000000001</v>
      </c>
      <c r="G36" s="235">
        <v>47.18244</v>
      </c>
      <c r="H36" s="235">
        <v>96.179249999999996</v>
      </c>
      <c r="I36" s="235">
        <v>61.017019999999995</v>
      </c>
      <c r="J36" s="235">
        <v>51.164999999999999</v>
      </c>
      <c r="K36" s="235">
        <v>53.872199999999999</v>
      </c>
      <c r="L36" s="235">
        <v>72.455490000000012</v>
      </c>
      <c r="M36" s="235">
        <v>75.402380000000008</v>
      </c>
      <c r="N36" s="235">
        <v>106.43533000000001</v>
      </c>
      <c r="O36" s="235">
        <v>67.57383999999999</v>
      </c>
      <c r="P36" s="235">
        <v>52.7256</v>
      </c>
      <c r="Q36" s="235">
        <v>30.167000000000002</v>
      </c>
      <c r="R36" s="235">
        <v>95.579899999999995</v>
      </c>
      <c r="S36" s="235">
        <v>79.560249999999996</v>
      </c>
      <c r="T36" s="235">
        <v>70.709090000000003</v>
      </c>
      <c r="U36" s="235">
        <v>34.237900000000003</v>
      </c>
      <c r="V36" s="235">
        <v>44.544559999999997</v>
      </c>
      <c r="W36" s="235">
        <v>14.0466</v>
      </c>
      <c r="X36" s="235">
        <v>56.732959999999999</v>
      </c>
      <c r="Y36" s="235">
        <v>22.905419999999999</v>
      </c>
      <c r="Z36" s="235">
        <v>62.430010000000003</v>
      </c>
      <c r="AA36" s="235">
        <v>21.733169999999998</v>
      </c>
      <c r="AB36" s="235">
        <v>32.04927</v>
      </c>
      <c r="AC36" s="235">
        <v>31.077919999999999</v>
      </c>
      <c r="AD36" s="235">
        <v>9.1049699999999998</v>
      </c>
      <c r="AE36" s="235">
        <v>11.513950000000001</v>
      </c>
      <c r="AF36" s="235">
        <v>35.979999999999997</v>
      </c>
      <c r="AG36" s="235">
        <v>89.903379999999999</v>
      </c>
      <c r="AH36" s="235">
        <v>51.304139999999997</v>
      </c>
      <c r="AI36" s="252">
        <v>54.512869999999999</v>
      </c>
      <c r="AJ36" s="252">
        <v>55.313870000000001</v>
      </c>
      <c r="AK36" s="252">
        <v>113.31216000000001</v>
      </c>
      <c r="AL36" s="252">
        <v>58.910589999999999</v>
      </c>
      <c r="AM36" s="252">
        <v>171.29213000000001</v>
      </c>
      <c r="AN36" s="211"/>
      <c r="AO36" s="211"/>
      <c r="AP36" s="211"/>
      <c r="AQ36" s="211"/>
      <c r="AR36" s="211"/>
      <c r="AS36" s="211"/>
      <c r="AT36" s="211"/>
      <c r="AU36" s="211"/>
      <c r="AV36" s="211"/>
      <c r="AW36" s="211"/>
      <c r="AX36" s="211"/>
      <c r="AY36" s="211"/>
    </row>
    <row r="37" spans="1:51" ht="15" x14ac:dyDescent="0.25">
      <c r="A37" s="191">
        <f>YampaRiverInflow.TotalOutflow!A37</f>
        <v>44440</v>
      </c>
      <c r="B37" s="165"/>
      <c r="C37" s="165"/>
      <c r="D37" s="165">
        <v>49.561</v>
      </c>
      <c r="E37" s="235">
        <v>49.537279999999996</v>
      </c>
      <c r="F37" s="235">
        <v>48.147349999999996</v>
      </c>
      <c r="G37" s="235">
        <v>19.100849999999998</v>
      </c>
      <c r="H37" s="235">
        <v>44.182519999999997</v>
      </c>
      <c r="I37" s="235">
        <v>39.570800000000006</v>
      </c>
      <c r="J37" s="235">
        <v>60.816720000000004</v>
      </c>
      <c r="K37" s="235">
        <v>123.70398</v>
      </c>
      <c r="L37" s="235">
        <v>66.820329999999998</v>
      </c>
      <c r="M37" s="235">
        <v>67.131079999999997</v>
      </c>
      <c r="N37" s="235">
        <v>74.204390000000004</v>
      </c>
      <c r="O37" s="235">
        <v>60.767949999999999</v>
      </c>
      <c r="P37" s="235">
        <v>44.842580000000005</v>
      </c>
      <c r="Q37" s="235">
        <v>21.581499999999998</v>
      </c>
      <c r="R37" s="235">
        <v>40.702069999999999</v>
      </c>
      <c r="S37" s="235">
        <v>105.37634</v>
      </c>
      <c r="T37" s="235">
        <v>66.257890000000003</v>
      </c>
      <c r="U37" s="235">
        <v>1.6861700000000002</v>
      </c>
      <c r="V37" s="235">
        <v>30.615169999999999</v>
      </c>
      <c r="W37" s="235">
        <v>57.502429999999997</v>
      </c>
      <c r="X37" s="235">
        <v>34.311339999999994</v>
      </c>
      <c r="Y37" s="235">
        <v>33.011309999999995</v>
      </c>
      <c r="Z37" s="235">
        <v>31.35323</v>
      </c>
      <c r="AA37" s="235">
        <v>-3.86361</v>
      </c>
      <c r="AB37" s="235">
        <v>15.656870000000001</v>
      </c>
      <c r="AC37" s="235">
        <v>22.814970000000002</v>
      </c>
      <c r="AD37" s="235">
        <v>11.3721</v>
      </c>
      <c r="AE37" s="235">
        <v>27.015340000000002</v>
      </c>
      <c r="AF37" s="235">
        <v>19.485970000000002</v>
      </c>
      <c r="AG37" s="235">
        <v>51.889110000000002</v>
      </c>
      <c r="AH37" s="235">
        <v>69.938880000000012</v>
      </c>
      <c r="AI37" s="252">
        <v>85.735799999999998</v>
      </c>
      <c r="AJ37" s="252">
        <v>28.291240000000002</v>
      </c>
      <c r="AK37" s="252">
        <v>61.583260000000003</v>
      </c>
      <c r="AL37" s="252">
        <v>58.855499999999999</v>
      </c>
      <c r="AM37" s="252">
        <v>54.591169999999998</v>
      </c>
      <c r="AN37" s="211"/>
      <c r="AO37" s="211"/>
      <c r="AP37" s="211"/>
      <c r="AQ37" s="211"/>
      <c r="AR37" s="211"/>
      <c r="AS37" s="211"/>
      <c r="AT37" s="211"/>
      <c r="AU37" s="211"/>
      <c r="AV37" s="211"/>
      <c r="AW37" s="211"/>
      <c r="AX37" s="211"/>
      <c r="AY37" s="211"/>
    </row>
    <row r="38" spans="1:51" ht="15" x14ac:dyDescent="0.25">
      <c r="A38" s="191">
        <f>YampaRiverInflow.TotalOutflow!A38</f>
        <v>44470</v>
      </c>
      <c r="B38" s="165"/>
      <c r="C38" s="165"/>
      <c r="D38" s="165">
        <v>25.135000000000002</v>
      </c>
      <c r="E38" s="235">
        <v>62.611580000000004</v>
      </c>
      <c r="F38" s="235">
        <v>44.29318</v>
      </c>
      <c r="G38" s="235">
        <v>76.503590000000003</v>
      </c>
      <c r="H38" s="235">
        <v>31.99305</v>
      </c>
      <c r="I38" s="235">
        <v>68.755240000000001</v>
      </c>
      <c r="J38" s="235">
        <v>34.473959999999998</v>
      </c>
      <c r="K38" s="235">
        <v>-5.0724499999999999</v>
      </c>
      <c r="L38" s="235">
        <v>8.4032400000000003</v>
      </c>
      <c r="M38" s="235">
        <v>58.572089999999996</v>
      </c>
      <c r="N38" s="235">
        <v>26.536560000000001</v>
      </c>
      <c r="O38" s="235">
        <v>30.619790000000002</v>
      </c>
      <c r="P38" s="235">
        <v>17.437549999999998</v>
      </c>
      <c r="Q38" s="235">
        <v>-6.8582700000000001</v>
      </c>
      <c r="R38" s="235">
        <v>-5.2950000000000004E-2</v>
      </c>
      <c r="S38" s="235">
        <v>34.554230000000004</v>
      </c>
      <c r="T38" s="235">
        <v>-2.5649999999999999</v>
      </c>
      <c r="U38" s="235">
        <v>14.550549999999999</v>
      </c>
      <c r="V38" s="235">
        <v>-9.9389500000000002</v>
      </c>
      <c r="W38" s="235">
        <v>23.19021</v>
      </c>
      <c r="X38" s="235">
        <v>-14.36961</v>
      </c>
      <c r="Y38" s="235">
        <v>71.068789999999993</v>
      </c>
      <c r="Z38" s="235">
        <v>6.2742899999999997</v>
      </c>
      <c r="AA38" s="235">
        <v>27.342230000000001</v>
      </c>
      <c r="AB38" s="235">
        <v>-0.23946999999999999</v>
      </c>
      <c r="AC38" s="235">
        <v>-2.2455599999999998</v>
      </c>
      <c r="AD38" s="235">
        <v>-16.214659999999999</v>
      </c>
      <c r="AE38" s="235">
        <v>31.133290000000002</v>
      </c>
      <c r="AF38" s="235">
        <v>10.062709999999999</v>
      </c>
      <c r="AG38" s="235">
        <v>26.87743</v>
      </c>
      <c r="AH38" s="235">
        <v>16.168790000000001</v>
      </c>
      <c r="AI38" s="252">
        <v>10.55016</v>
      </c>
      <c r="AJ38" s="252">
        <v>53.043779999999998</v>
      </c>
      <c r="AK38" s="252">
        <v>3.4746300000000003</v>
      </c>
      <c r="AL38" s="252">
        <v>36.631749999999997</v>
      </c>
      <c r="AM38" s="252">
        <v>85.245990000000006</v>
      </c>
      <c r="AN38" s="211"/>
      <c r="AO38" s="211"/>
      <c r="AP38" s="211"/>
      <c r="AQ38" s="211"/>
      <c r="AR38" s="211"/>
      <c r="AS38" s="211"/>
      <c r="AT38" s="211"/>
      <c r="AU38" s="211"/>
      <c r="AV38" s="211"/>
      <c r="AW38" s="211"/>
      <c r="AX38" s="211"/>
      <c r="AY38" s="211"/>
    </row>
    <row r="39" spans="1:51" ht="15" x14ac:dyDescent="0.25">
      <c r="A39" s="191">
        <f>YampaRiverInflow.TotalOutflow!A39</f>
        <v>44501</v>
      </c>
      <c r="B39" s="165"/>
      <c r="C39" s="165"/>
      <c r="D39" s="165">
        <v>28.291</v>
      </c>
      <c r="E39" s="235">
        <v>84.97354</v>
      </c>
      <c r="F39" s="235">
        <v>44.572330000000001</v>
      </c>
      <c r="G39" s="235">
        <v>61.21857</v>
      </c>
      <c r="H39" s="235">
        <v>61.653169999999996</v>
      </c>
      <c r="I39" s="235">
        <v>14.882989999999999</v>
      </c>
      <c r="J39" s="235">
        <v>-19.204990000000002</v>
      </c>
      <c r="K39" s="235">
        <v>-1.52424</v>
      </c>
      <c r="L39" s="235">
        <v>18.457650000000001</v>
      </c>
      <c r="M39" s="235">
        <v>34.945860000000003</v>
      </c>
      <c r="N39" s="235">
        <v>47.466260000000005</v>
      </c>
      <c r="O39" s="235">
        <v>4.8053999999999997</v>
      </c>
      <c r="P39" s="235">
        <v>35.269769999999994</v>
      </c>
      <c r="Q39" s="235">
        <v>42.339680000000001</v>
      </c>
      <c r="R39" s="235">
        <v>55.028739999999999</v>
      </c>
      <c r="S39" s="235">
        <v>49.55097</v>
      </c>
      <c r="T39" s="235">
        <v>12.85075</v>
      </c>
      <c r="U39" s="235">
        <v>-5.0983599999999996</v>
      </c>
      <c r="V39" s="235">
        <v>3.7396100000000003</v>
      </c>
      <c r="W39" s="235">
        <v>5.9197799999999994</v>
      </c>
      <c r="X39" s="235">
        <v>13.224440000000001</v>
      </c>
      <c r="Y39" s="235">
        <v>88.19019999999999</v>
      </c>
      <c r="Z39" s="235">
        <v>3.3384200000000002</v>
      </c>
      <c r="AA39" s="235">
        <v>9.6611499999999992</v>
      </c>
      <c r="AB39" s="235">
        <v>28.934830000000002</v>
      </c>
      <c r="AC39" s="235">
        <v>23.146419999999999</v>
      </c>
      <c r="AD39" s="235">
        <v>6.9311699999999998</v>
      </c>
      <c r="AE39" s="235">
        <v>-18.565669999999997</v>
      </c>
      <c r="AF39" s="235">
        <v>6.0730000000000004</v>
      </c>
      <c r="AG39" s="235">
        <v>25.847069999999999</v>
      </c>
      <c r="AH39" s="235">
        <v>73.871279999999999</v>
      </c>
      <c r="AI39" s="252">
        <v>16.733310000000003</v>
      </c>
      <c r="AJ39" s="252">
        <v>13.000729999999999</v>
      </c>
      <c r="AK39" s="252">
        <v>60.45805</v>
      </c>
      <c r="AL39" s="252">
        <v>87.538119999999992</v>
      </c>
      <c r="AM39" s="252">
        <v>64.758309999999994</v>
      </c>
      <c r="AN39" s="211"/>
      <c r="AO39" s="211"/>
      <c r="AP39" s="211"/>
      <c r="AQ39" s="211"/>
      <c r="AR39" s="211"/>
      <c r="AS39" s="211"/>
      <c r="AT39" s="211"/>
      <c r="AU39" s="211"/>
      <c r="AV39" s="211"/>
      <c r="AW39" s="211"/>
      <c r="AX39" s="211"/>
      <c r="AY39" s="211"/>
    </row>
    <row r="40" spans="1:51" ht="15" x14ac:dyDescent="0.25">
      <c r="A40" s="191">
        <f>YampaRiverInflow.TotalOutflow!A40</f>
        <v>44531</v>
      </c>
      <c r="B40" s="165"/>
      <c r="C40" s="165"/>
      <c r="D40" s="165">
        <v>8.0760000000000005</v>
      </c>
      <c r="E40" s="235">
        <v>94.589410000000001</v>
      </c>
      <c r="F40" s="235">
        <v>51.131320000000002</v>
      </c>
      <c r="G40" s="235">
        <v>61.849769999999999</v>
      </c>
      <c r="H40" s="235">
        <v>34.074580000000005</v>
      </c>
      <c r="I40" s="235">
        <v>38.824640000000002</v>
      </c>
      <c r="J40" s="235">
        <v>35.952129999999997</v>
      </c>
      <c r="K40" s="235">
        <v>20.8627</v>
      </c>
      <c r="L40" s="235">
        <v>57.803160000000005</v>
      </c>
      <c r="M40" s="235">
        <v>92.029710000000009</v>
      </c>
      <c r="N40" s="235">
        <v>54.482939999999999</v>
      </c>
      <c r="O40" s="235">
        <v>74.188720000000004</v>
      </c>
      <c r="P40" s="235">
        <v>20.86449</v>
      </c>
      <c r="Q40" s="235">
        <v>23.802630000000001</v>
      </c>
      <c r="R40" s="235">
        <v>17.31991</v>
      </c>
      <c r="S40" s="235">
        <v>3.7025900000000003</v>
      </c>
      <c r="T40" s="235">
        <v>4.0086300000000001</v>
      </c>
      <c r="U40" s="235">
        <v>16.006059999999998</v>
      </c>
      <c r="V40" s="235">
        <v>32.989669999999997</v>
      </c>
      <c r="W40" s="235">
        <v>24.059549999999998</v>
      </c>
      <c r="X40" s="235">
        <v>18.055310000000002</v>
      </c>
      <c r="Y40" s="235">
        <v>72.941210000000012</v>
      </c>
      <c r="Z40" s="235">
        <v>9.4193499999999997</v>
      </c>
      <c r="AA40" s="235">
        <v>-6.6252899999999997</v>
      </c>
      <c r="AB40" s="235">
        <v>25.260439999999999</v>
      </c>
      <c r="AC40" s="235">
        <v>20.1906</v>
      </c>
      <c r="AD40" s="235">
        <v>8.2487399999999997</v>
      </c>
      <c r="AE40" s="235">
        <v>198.80347</v>
      </c>
      <c r="AF40" s="235">
        <v>47.475259999999999</v>
      </c>
      <c r="AG40" s="235">
        <v>29.025639999999999</v>
      </c>
      <c r="AH40" s="235">
        <v>23.17662</v>
      </c>
      <c r="AI40" s="252">
        <v>8.44069</v>
      </c>
      <c r="AJ40" s="252">
        <v>14.2028</v>
      </c>
      <c r="AK40" s="252">
        <v>16.20814</v>
      </c>
      <c r="AL40" s="252">
        <v>110.20038000000001</v>
      </c>
      <c r="AM40" s="252">
        <v>97.266190000000009</v>
      </c>
      <c r="AN40" s="211"/>
      <c r="AO40" s="211"/>
      <c r="AP40" s="211"/>
      <c r="AQ40" s="211"/>
      <c r="AR40" s="211"/>
      <c r="AS40" s="211"/>
      <c r="AT40" s="211"/>
      <c r="AU40" s="211"/>
      <c r="AV40" s="211"/>
      <c r="AW40" s="211"/>
      <c r="AX40" s="211"/>
      <c r="AY40" s="211"/>
    </row>
    <row r="41" spans="1:51" ht="15" x14ac:dyDescent="0.25">
      <c r="A41" s="191">
        <f>YampaRiverInflow.TotalOutflow!A41</f>
        <v>44562</v>
      </c>
      <c r="B41" s="165"/>
      <c r="C41" s="165"/>
      <c r="D41" s="165">
        <v>32.823</v>
      </c>
      <c r="E41" s="235">
        <v>85.926450000000003</v>
      </c>
      <c r="F41" s="235">
        <v>22.962630000000001</v>
      </c>
      <c r="G41" s="235">
        <v>38.586370000000002</v>
      </c>
      <c r="H41" s="235">
        <v>50.149720000000002</v>
      </c>
      <c r="I41" s="235">
        <v>73.993719999999996</v>
      </c>
      <c r="J41" s="235">
        <v>66.085639999999998</v>
      </c>
      <c r="K41" s="235">
        <v>35.41386</v>
      </c>
      <c r="L41" s="235">
        <v>73.120070000000013</v>
      </c>
      <c r="M41" s="235">
        <v>216.50864000000001</v>
      </c>
      <c r="N41" s="235">
        <v>75.599890000000002</v>
      </c>
      <c r="O41" s="235">
        <v>153.67762999999999</v>
      </c>
      <c r="P41" s="235">
        <v>19.93974</v>
      </c>
      <c r="Q41" s="235">
        <v>50.25112</v>
      </c>
      <c r="R41" s="235">
        <v>51.307099999999998</v>
      </c>
      <c r="S41" s="235">
        <v>48.592469999999999</v>
      </c>
      <c r="T41" s="235">
        <v>21.595279999999999</v>
      </c>
      <c r="U41" s="235">
        <v>50.7896</v>
      </c>
      <c r="V41" s="235">
        <v>15.387979999999999</v>
      </c>
      <c r="W41" s="235">
        <v>33.643239999999999</v>
      </c>
      <c r="X41" s="235">
        <v>8.7414400000000008</v>
      </c>
      <c r="Y41" s="235">
        <v>308.55319000000003</v>
      </c>
      <c r="Z41" s="235">
        <v>17.535499999999999</v>
      </c>
      <c r="AA41" s="235">
        <v>-4.3097500000000002</v>
      </c>
      <c r="AB41" s="235">
        <v>33.658019999999993</v>
      </c>
      <c r="AC41" s="235">
        <v>9.6820599999999999</v>
      </c>
      <c r="AD41" s="235">
        <v>57.667650000000002</v>
      </c>
      <c r="AE41" s="235">
        <v>40.798379999999995</v>
      </c>
      <c r="AF41" s="235">
        <v>20.18862</v>
      </c>
      <c r="AG41" s="235">
        <v>17.98648</v>
      </c>
      <c r="AH41" s="235">
        <v>11.416129999999999</v>
      </c>
      <c r="AI41" s="252">
        <v>26.265250000000002</v>
      </c>
      <c r="AJ41" s="252">
        <v>62.10371</v>
      </c>
      <c r="AK41" s="252">
        <v>34.369769999999995</v>
      </c>
      <c r="AL41" s="252">
        <v>73.864550000000008</v>
      </c>
      <c r="AM41" s="252">
        <v>68.841039999999992</v>
      </c>
      <c r="AN41" s="211"/>
      <c r="AO41" s="211"/>
      <c r="AP41" s="211"/>
      <c r="AQ41" s="211"/>
      <c r="AR41" s="211"/>
      <c r="AS41" s="211"/>
      <c r="AT41" s="211"/>
      <c r="AU41" s="211"/>
      <c r="AV41" s="211"/>
      <c r="AW41" s="211"/>
      <c r="AX41" s="211"/>
      <c r="AY41" s="211"/>
    </row>
    <row r="42" spans="1:51" ht="15" x14ac:dyDescent="0.25">
      <c r="A42" s="191">
        <f>YampaRiverInflow.TotalOutflow!A42</f>
        <v>44593</v>
      </c>
      <c r="B42" s="165"/>
      <c r="C42" s="165"/>
      <c r="D42" s="165">
        <v>46.115000000000002</v>
      </c>
      <c r="E42" s="235">
        <v>81.362130000000008</v>
      </c>
      <c r="F42" s="235">
        <v>65.860690000000005</v>
      </c>
      <c r="G42" s="235">
        <v>96.742260000000002</v>
      </c>
      <c r="H42" s="235">
        <v>56.577669999999998</v>
      </c>
      <c r="I42" s="235">
        <v>76.689610000000002</v>
      </c>
      <c r="J42" s="235">
        <v>27.47861</v>
      </c>
      <c r="K42" s="235">
        <v>58.670389999999998</v>
      </c>
      <c r="L42" s="235">
        <v>103.05712</v>
      </c>
      <c r="M42" s="235">
        <v>217.21960000000001</v>
      </c>
      <c r="N42" s="235">
        <v>68.652330000000006</v>
      </c>
      <c r="O42" s="235">
        <v>95.266850000000005</v>
      </c>
      <c r="P42" s="235">
        <v>30.53435</v>
      </c>
      <c r="Q42" s="235">
        <v>0.87429999999999997</v>
      </c>
      <c r="R42" s="235">
        <v>79.516630000000006</v>
      </c>
      <c r="S42" s="235">
        <v>42.740839999999999</v>
      </c>
      <c r="T42" s="235">
        <v>27.866959999999999</v>
      </c>
      <c r="U42" s="235">
        <v>42.402940000000001</v>
      </c>
      <c r="V42" s="235">
        <v>9.2639599999999991</v>
      </c>
      <c r="W42" s="235">
        <v>42.885899999999999</v>
      </c>
      <c r="X42" s="235">
        <v>23.858460000000001</v>
      </c>
      <c r="Y42" s="235">
        <v>198.39957999999999</v>
      </c>
      <c r="Z42" s="235">
        <v>14.859780000000001</v>
      </c>
      <c r="AA42" s="235">
        <v>22.055709999999998</v>
      </c>
      <c r="AB42" s="235">
        <v>46.185139999999997</v>
      </c>
      <c r="AC42" s="235">
        <v>33.257949999999994</v>
      </c>
      <c r="AD42" s="235">
        <v>61.041400000000003</v>
      </c>
      <c r="AE42" s="235">
        <v>40.438339999999997</v>
      </c>
      <c r="AF42" s="235">
        <v>24.008119999999998</v>
      </c>
      <c r="AG42" s="235">
        <v>33.928449999999998</v>
      </c>
      <c r="AH42" s="235">
        <v>39.258580000000002</v>
      </c>
      <c r="AI42" s="252">
        <v>44.198879999999996</v>
      </c>
      <c r="AJ42" s="252">
        <v>81.362470000000002</v>
      </c>
      <c r="AK42" s="252">
        <v>51.700089999999996</v>
      </c>
      <c r="AL42" s="252">
        <v>67.515590000000003</v>
      </c>
      <c r="AM42" s="252">
        <v>63.425650000000005</v>
      </c>
      <c r="AN42" s="211"/>
      <c r="AO42" s="211"/>
      <c r="AP42" s="211"/>
      <c r="AQ42" s="211"/>
      <c r="AR42" s="211"/>
      <c r="AS42" s="211"/>
      <c r="AT42" s="211"/>
      <c r="AU42" s="211"/>
      <c r="AV42" s="211"/>
      <c r="AW42" s="211"/>
      <c r="AX42" s="211"/>
      <c r="AY42" s="211"/>
    </row>
    <row r="43" spans="1:51" ht="15" x14ac:dyDescent="0.25">
      <c r="A43" s="191">
        <f>YampaRiverInflow.TotalOutflow!A43</f>
        <v>44621</v>
      </c>
      <c r="B43" s="165"/>
      <c r="C43" s="165"/>
      <c r="D43" s="165">
        <v>4.9729999999999999</v>
      </c>
      <c r="E43" s="235">
        <v>78.140059999999991</v>
      </c>
      <c r="F43" s="235">
        <v>46.975250000000003</v>
      </c>
      <c r="G43" s="235">
        <v>33.411790000000003</v>
      </c>
      <c r="H43" s="235">
        <v>9.7218199999999992</v>
      </c>
      <c r="I43" s="235">
        <v>-6.2396000000000003</v>
      </c>
      <c r="J43" s="235">
        <v>11.97274</v>
      </c>
      <c r="K43" s="235">
        <v>69.191539999999989</v>
      </c>
      <c r="L43" s="235">
        <v>135.81139999999999</v>
      </c>
      <c r="M43" s="235">
        <v>231.93197000000001</v>
      </c>
      <c r="N43" s="235">
        <v>51.73753</v>
      </c>
      <c r="O43" s="235">
        <v>184.00505999999999</v>
      </c>
      <c r="P43" s="235">
        <v>-49.657410000000006</v>
      </c>
      <c r="Q43" s="235">
        <v>44.784990000000001</v>
      </c>
      <c r="R43" s="235">
        <v>91.549779999999998</v>
      </c>
      <c r="S43" s="235">
        <v>-1.9535199999999999</v>
      </c>
      <c r="T43" s="235">
        <v>-1.3108900000000001</v>
      </c>
      <c r="U43" s="235">
        <v>38.696649999999998</v>
      </c>
      <c r="V43" s="235">
        <v>-25.373279999999998</v>
      </c>
      <c r="W43" s="235">
        <v>13.9216</v>
      </c>
      <c r="X43" s="235">
        <v>0.71389999999999998</v>
      </c>
      <c r="Y43" s="235">
        <v>113.0411</v>
      </c>
      <c r="Z43" s="235">
        <v>23.902099999999997</v>
      </c>
      <c r="AA43" s="235">
        <v>-3.2670700000000004</v>
      </c>
      <c r="AB43" s="235">
        <v>14.70945</v>
      </c>
      <c r="AC43" s="235">
        <v>-18.02298</v>
      </c>
      <c r="AD43" s="235">
        <v>19.158650000000002</v>
      </c>
      <c r="AE43" s="235">
        <v>22.104689999999998</v>
      </c>
      <c r="AF43" s="235">
        <v>14.295219999999999</v>
      </c>
      <c r="AG43" s="235">
        <v>17.065750000000001</v>
      </c>
      <c r="AH43" s="235">
        <v>-8.489469999999999</v>
      </c>
      <c r="AI43" s="252">
        <v>9.3208599999999997</v>
      </c>
      <c r="AJ43" s="252">
        <v>51.526900000000005</v>
      </c>
      <c r="AK43" s="252">
        <v>43.174469999999999</v>
      </c>
      <c r="AL43" s="252">
        <v>144.17287999999999</v>
      </c>
      <c r="AM43" s="252">
        <v>67.391630000000006</v>
      </c>
      <c r="AN43" s="211"/>
      <c r="AO43" s="211"/>
      <c r="AP43" s="211"/>
      <c r="AQ43" s="211"/>
      <c r="AR43" s="211"/>
      <c r="AS43" s="211"/>
      <c r="AT43" s="211"/>
      <c r="AU43" s="211"/>
      <c r="AV43" s="211"/>
      <c r="AW43" s="211"/>
      <c r="AX43" s="211"/>
      <c r="AY43" s="211"/>
    </row>
    <row r="44" spans="1:51" ht="15" x14ac:dyDescent="0.25">
      <c r="A44" s="191">
        <f>YampaRiverInflow.TotalOutflow!A44</f>
        <v>44652</v>
      </c>
      <c r="B44" s="165"/>
      <c r="C44" s="165"/>
      <c r="D44" s="165">
        <v>10.462999999999999</v>
      </c>
      <c r="E44" s="235">
        <v>113.65612</v>
      </c>
      <c r="F44" s="235">
        <v>66.630200000000002</v>
      </c>
      <c r="G44" s="235">
        <v>71.963399999999993</v>
      </c>
      <c r="H44" s="235">
        <v>66.69935000000001</v>
      </c>
      <c r="I44" s="235">
        <v>32.739060000000002</v>
      </c>
      <c r="J44" s="235">
        <v>14.244879999999998</v>
      </c>
      <c r="K44" s="235">
        <v>31.657869999999999</v>
      </c>
      <c r="L44" s="235">
        <v>78.978619999999992</v>
      </c>
      <c r="M44" s="235">
        <v>163.68356</v>
      </c>
      <c r="N44" s="235">
        <v>33.634209999999996</v>
      </c>
      <c r="O44" s="235">
        <v>85.047899999999998</v>
      </c>
      <c r="P44" s="235">
        <v>90.867329999999995</v>
      </c>
      <c r="Q44" s="235">
        <v>42.873559999999998</v>
      </c>
      <c r="R44" s="235">
        <v>92.717320000000001</v>
      </c>
      <c r="S44" s="235">
        <v>-50.942349999999998</v>
      </c>
      <c r="T44" s="235">
        <v>-20.665459999999999</v>
      </c>
      <c r="U44" s="235">
        <v>-6.8614199999999999</v>
      </c>
      <c r="V44" s="235">
        <v>-36.738260000000004</v>
      </c>
      <c r="W44" s="235">
        <v>-5.1315900000000001</v>
      </c>
      <c r="X44" s="235">
        <v>8.6379099999999998</v>
      </c>
      <c r="Y44" s="235">
        <v>92.931869999999989</v>
      </c>
      <c r="Z44" s="235">
        <v>8.7707999999999995</v>
      </c>
      <c r="AA44" s="235">
        <v>-11.025589999999999</v>
      </c>
      <c r="AB44" s="235">
        <v>-2.8896199999999999</v>
      </c>
      <c r="AC44" s="235">
        <v>-12.4717</v>
      </c>
      <c r="AD44" s="235">
        <v>37.547419999999995</v>
      </c>
      <c r="AE44" s="235">
        <v>73.938360000000003</v>
      </c>
      <c r="AF44" s="235">
        <v>23.613019999999999</v>
      </c>
      <c r="AG44" s="235">
        <v>12.379110000000001</v>
      </c>
      <c r="AH44" s="235">
        <v>-15.7683</v>
      </c>
      <c r="AI44" s="252">
        <v>-8.9777900000000006</v>
      </c>
      <c r="AJ44" s="252">
        <v>26.227169999999997</v>
      </c>
      <c r="AK44" s="252">
        <v>28.672889999999999</v>
      </c>
      <c r="AL44" s="252">
        <v>88.52458</v>
      </c>
      <c r="AM44" s="252">
        <v>92.907570000000007</v>
      </c>
      <c r="AN44" s="211"/>
      <c r="AO44" s="211"/>
      <c r="AP44" s="211"/>
      <c r="AQ44" s="211"/>
      <c r="AR44" s="211"/>
      <c r="AS44" s="211"/>
      <c r="AT44" s="211"/>
      <c r="AU44" s="211"/>
      <c r="AV44" s="211"/>
      <c r="AW44" s="211"/>
      <c r="AX44" s="211"/>
      <c r="AY44" s="211"/>
    </row>
    <row r="45" spans="1:51" ht="15" x14ac:dyDescent="0.25">
      <c r="A45" s="191">
        <f>YampaRiverInflow.TotalOutflow!A45</f>
        <v>44682</v>
      </c>
      <c r="B45" s="165"/>
      <c r="C45" s="165"/>
      <c r="D45" s="165">
        <v>-3.972</v>
      </c>
      <c r="E45" s="235">
        <v>34.539989999999996</v>
      </c>
      <c r="F45" s="235">
        <v>-75.702719999999999</v>
      </c>
      <c r="G45" s="235">
        <v>26.673189999999998</v>
      </c>
      <c r="H45" s="235">
        <v>47.744349999999997</v>
      </c>
      <c r="I45" s="235">
        <v>-46.262440000000005</v>
      </c>
      <c r="J45" s="235">
        <v>-30.300249999999998</v>
      </c>
      <c r="K45" s="235">
        <v>12.60849</v>
      </c>
      <c r="L45" s="235">
        <v>48.945730000000005</v>
      </c>
      <c r="M45" s="235">
        <v>120.83439999999999</v>
      </c>
      <c r="N45" s="235">
        <v>43.791910000000001</v>
      </c>
      <c r="O45" s="235">
        <v>143.51311999999999</v>
      </c>
      <c r="P45" s="235">
        <v>14.462389999999999</v>
      </c>
      <c r="Q45" s="235">
        <v>25.07938</v>
      </c>
      <c r="R45" s="235">
        <v>110.48378</v>
      </c>
      <c r="S45" s="235">
        <v>4.4198699999999995</v>
      </c>
      <c r="T45" s="235">
        <v>-9.4710400000000003</v>
      </c>
      <c r="U45" s="235">
        <v>-11.55878</v>
      </c>
      <c r="V45" s="235">
        <v>-20.12107</v>
      </c>
      <c r="W45" s="235">
        <v>-6.2686999999999999</v>
      </c>
      <c r="X45" s="235">
        <v>3.8273699999999997</v>
      </c>
      <c r="Y45" s="235">
        <v>135.48492000000002</v>
      </c>
      <c r="Z45" s="235">
        <v>-18.09918</v>
      </c>
      <c r="AA45" s="235">
        <v>-26.76895</v>
      </c>
      <c r="AB45" s="235">
        <v>12.218399999999999</v>
      </c>
      <c r="AC45" s="235">
        <v>8.8367199999999997</v>
      </c>
      <c r="AD45" s="235">
        <v>40.216769999999997</v>
      </c>
      <c r="AE45" s="235">
        <v>62.942929999999997</v>
      </c>
      <c r="AF45" s="235">
        <v>-7.97098</v>
      </c>
      <c r="AG45" s="235">
        <v>-0.19831000000000001</v>
      </c>
      <c r="AH45" s="235">
        <v>-19.161000000000001</v>
      </c>
      <c r="AI45" s="252">
        <v>-13.035030000000001</v>
      </c>
      <c r="AJ45" s="252">
        <v>50.601709999999997</v>
      </c>
      <c r="AK45" s="252">
        <v>65.539070000000009</v>
      </c>
      <c r="AL45" s="252">
        <v>154.51563000000002</v>
      </c>
      <c r="AM45" s="252">
        <v>76.318989999999999</v>
      </c>
      <c r="AN45" s="211"/>
      <c r="AO45" s="211"/>
      <c r="AP45" s="211"/>
      <c r="AQ45" s="211"/>
      <c r="AR45" s="211"/>
      <c r="AS45" s="211"/>
      <c r="AT45" s="211"/>
      <c r="AU45" s="211"/>
      <c r="AV45" s="211"/>
      <c r="AW45" s="211"/>
      <c r="AX45" s="211"/>
      <c r="AY45" s="211"/>
    </row>
    <row r="46" spans="1:51" ht="15" x14ac:dyDescent="0.25">
      <c r="A46" s="191">
        <f>YampaRiverInflow.TotalOutflow!A46</f>
        <v>44713</v>
      </c>
      <c r="B46" s="165"/>
      <c r="C46" s="165"/>
      <c r="D46" s="165">
        <v>-22.007999999999999</v>
      </c>
      <c r="E46" s="235">
        <v>109.47535999999999</v>
      </c>
      <c r="F46" s="235">
        <v>52.728230000000003</v>
      </c>
      <c r="G46" s="235">
        <v>39.237310000000001</v>
      </c>
      <c r="H46" s="235">
        <v>-5.3495100000000004</v>
      </c>
      <c r="I46" s="235">
        <v>-3.2524600000000001</v>
      </c>
      <c r="J46" s="235">
        <v>22.28257</v>
      </c>
      <c r="K46" s="235">
        <v>74.744810000000001</v>
      </c>
      <c r="L46" s="235">
        <v>-3.0993200000000001</v>
      </c>
      <c r="M46" s="235">
        <v>7.29115</v>
      </c>
      <c r="N46" s="235">
        <v>-5.7815200000000004</v>
      </c>
      <c r="O46" s="235">
        <v>44.457190000000004</v>
      </c>
      <c r="P46" s="235">
        <v>6.8165200000000006</v>
      </c>
      <c r="Q46" s="235">
        <v>-20.784119999999998</v>
      </c>
      <c r="R46" s="235">
        <v>54.98883</v>
      </c>
      <c r="S46" s="235">
        <v>15.635149999999999</v>
      </c>
      <c r="T46" s="235">
        <v>-4.4930099999999999</v>
      </c>
      <c r="U46" s="235">
        <v>-44.942190000000004</v>
      </c>
      <c r="V46" s="235">
        <v>-28.13184</v>
      </c>
      <c r="W46" s="235">
        <v>-44.289410000000004</v>
      </c>
      <c r="X46" s="235">
        <v>-35.671800000000005</v>
      </c>
      <c r="Y46" s="235">
        <v>27.88485</v>
      </c>
      <c r="Z46" s="235">
        <v>-19.299349999999997</v>
      </c>
      <c r="AA46" s="235">
        <v>-31.8673</v>
      </c>
      <c r="AB46" s="235">
        <v>12.303469999999999</v>
      </c>
      <c r="AC46" s="235">
        <v>-30.751990000000003</v>
      </c>
      <c r="AD46" s="235">
        <v>-8.8943600000000007</v>
      </c>
      <c r="AE46" s="235">
        <v>32.357529999999997</v>
      </c>
      <c r="AF46" s="235">
        <v>-19.29664</v>
      </c>
      <c r="AG46" s="235">
        <v>-30.338090000000001</v>
      </c>
      <c r="AH46" s="235">
        <v>-26.509810000000002</v>
      </c>
      <c r="AI46" s="252">
        <v>-10.61144</v>
      </c>
      <c r="AJ46" s="252">
        <v>25.167849999999998</v>
      </c>
      <c r="AK46" s="252">
        <v>1.52935</v>
      </c>
      <c r="AL46" s="252">
        <v>-32.185220000000001</v>
      </c>
      <c r="AM46" s="252">
        <v>57.311150000000005</v>
      </c>
      <c r="AN46" s="211"/>
      <c r="AO46" s="211"/>
      <c r="AP46" s="211"/>
      <c r="AQ46" s="211"/>
      <c r="AR46" s="211"/>
      <c r="AS46" s="211"/>
      <c r="AT46" s="211"/>
      <c r="AU46" s="211"/>
      <c r="AV46" s="211"/>
      <c r="AW46" s="211"/>
      <c r="AX46" s="211"/>
      <c r="AY46" s="211"/>
    </row>
    <row r="47" spans="1:51" ht="15" x14ac:dyDescent="0.25">
      <c r="A47" s="191">
        <f>YampaRiverInflow.TotalOutflow!A47</f>
        <v>44743</v>
      </c>
      <c r="B47" s="165"/>
      <c r="C47" s="165"/>
      <c r="D47" s="165">
        <v>25.677</v>
      </c>
      <c r="E47" s="235">
        <v>81.789079999999998</v>
      </c>
      <c r="F47" s="235">
        <v>-37.088639999999998</v>
      </c>
      <c r="G47" s="235">
        <v>41.058320000000002</v>
      </c>
      <c r="H47" s="235">
        <v>23.067810000000001</v>
      </c>
      <c r="I47" s="235">
        <v>96.231220000000008</v>
      </c>
      <c r="J47" s="235">
        <v>36.173430000000003</v>
      </c>
      <c r="K47" s="235">
        <v>14.53885</v>
      </c>
      <c r="L47" s="235">
        <v>48.365290000000002</v>
      </c>
      <c r="M47" s="235">
        <v>13.52698</v>
      </c>
      <c r="N47" s="235">
        <v>41.234610000000004</v>
      </c>
      <c r="O47" s="235">
        <v>51.91695</v>
      </c>
      <c r="P47" s="235">
        <v>63.193040000000003</v>
      </c>
      <c r="Q47" s="235">
        <v>38.002940000000002</v>
      </c>
      <c r="R47" s="235">
        <v>100.30158999999999</v>
      </c>
      <c r="S47" s="235">
        <v>89.86345</v>
      </c>
      <c r="T47" s="235">
        <v>-26.052589999999999</v>
      </c>
      <c r="U47" s="235">
        <v>-16.813580000000002</v>
      </c>
      <c r="V47" s="235">
        <v>9.49343</v>
      </c>
      <c r="W47" s="235">
        <v>3.8433299999999999</v>
      </c>
      <c r="X47" s="235">
        <v>-10.612440000000001</v>
      </c>
      <c r="Y47" s="235">
        <v>41.559800000000003</v>
      </c>
      <c r="Z47" s="235">
        <v>2.9969000000000001</v>
      </c>
      <c r="AA47" s="235">
        <v>6.9309099999999999</v>
      </c>
      <c r="AB47" s="235">
        <v>11.99058</v>
      </c>
      <c r="AC47" s="235">
        <v>-16.260439999999999</v>
      </c>
      <c r="AD47" s="235">
        <v>-22.835750000000001</v>
      </c>
      <c r="AE47" s="235">
        <v>21.93834</v>
      </c>
      <c r="AF47" s="235">
        <v>36.23865</v>
      </c>
      <c r="AG47" s="235">
        <v>36.61777</v>
      </c>
      <c r="AH47" s="235">
        <v>9.9708400000000008</v>
      </c>
      <c r="AI47" s="252">
        <v>18.92069</v>
      </c>
      <c r="AJ47" s="252">
        <v>11.734999999999999</v>
      </c>
      <c r="AK47" s="252">
        <v>32.128329999999998</v>
      </c>
      <c r="AL47" s="252">
        <v>158.17092000000002</v>
      </c>
      <c r="AM47" s="252">
        <v>262.53990000000005</v>
      </c>
      <c r="AN47" s="211"/>
      <c r="AO47" s="211"/>
      <c r="AP47" s="211"/>
      <c r="AQ47" s="211"/>
      <c r="AR47" s="211"/>
      <c r="AS47" s="211"/>
      <c r="AT47" s="211"/>
      <c r="AU47" s="211"/>
      <c r="AV47" s="211"/>
      <c r="AW47" s="211"/>
      <c r="AX47" s="211"/>
      <c r="AY47" s="211"/>
    </row>
    <row r="48" spans="1:51" ht="15" x14ac:dyDescent="0.25">
      <c r="A48" s="191">
        <f>YampaRiverInflow.TotalOutflow!A48</f>
        <v>44774</v>
      </c>
      <c r="B48" s="165"/>
      <c r="C48" s="165"/>
      <c r="D48" s="165">
        <v>49.618000000000002</v>
      </c>
      <c r="E48" s="235">
        <v>27.910540000000001</v>
      </c>
      <c r="F48" s="235">
        <v>47.18244</v>
      </c>
      <c r="G48" s="235">
        <v>96.179249999999996</v>
      </c>
      <c r="H48" s="235">
        <v>61.017019999999995</v>
      </c>
      <c r="I48" s="235">
        <v>51.164999999999999</v>
      </c>
      <c r="J48" s="235">
        <v>53.872199999999999</v>
      </c>
      <c r="K48" s="235">
        <v>72.455490000000012</v>
      </c>
      <c r="L48" s="235">
        <v>75.402380000000008</v>
      </c>
      <c r="M48" s="235">
        <v>106.43533000000001</v>
      </c>
      <c r="N48" s="235">
        <v>67.57383999999999</v>
      </c>
      <c r="O48" s="235">
        <v>52.7256</v>
      </c>
      <c r="P48" s="235">
        <v>30.167000000000002</v>
      </c>
      <c r="Q48" s="235">
        <v>95.579899999999995</v>
      </c>
      <c r="R48" s="235">
        <v>79.560249999999996</v>
      </c>
      <c r="S48" s="235">
        <v>70.709090000000003</v>
      </c>
      <c r="T48" s="235">
        <v>34.237900000000003</v>
      </c>
      <c r="U48" s="235">
        <v>44.544559999999997</v>
      </c>
      <c r="V48" s="235">
        <v>14.0466</v>
      </c>
      <c r="W48" s="235">
        <v>56.732959999999999</v>
      </c>
      <c r="X48" s="235">
        <v>22.905419999999999</v>
      </c>
      <c r="Y48" s="235">
        <v>62.430010000000003</v>
      </c>
      <c r="Z48" s="235">
        <v>21.733169999999998</v>
      </c>
      <c r="AA48" s="235">
        <v>32.04927</v>
      </c>
      <c r="AB48" s="235">
        <v>31.077919999999999</v>
      </c>
      <c r="AC48" s="235">
        <v>9.1049699999999998</v>
      </c>
      <c r="AD48" s="235">
        <v>11.513950000000001</v>
      </c>
      <c r="AE48" s="235">
        <v>35.979999999999997</v>
      </c>
      <c r="AF48" s="235">
        <v>89.903379999999999</v>
      </c>
      <c r="AG48" s="235">
        <v>51.304139999999997</v>
      </c>
      <c r="AH48" s="235">
        <v>54.512869999999999</v>
      </c>
      <c r="AI48" s="252">
        <v>55.313870000000001</v>
      </c>
      <c r="AJ48" s="252">
        <v>113.31216000000001</v>
      </c>
      <c r="AK48" s="252">
        <v>58.910589999999999</v>
      </c>
      <c r="AL48" s="252">
        <v>171.29213000000001</v>
      </c>
      <c r="AM48" s="252">
        <v>182.59195000000003</v>
      </c>
      <c r="AN48" s="211"/>
      <c r="AO48" s="211"/>
      <c r="AP48" s="211"/>
      <c r="AQ48" s="211"/>
      <c r="AR48" s="211"/>
      <c r="AS48" s="211"/>
      <c r="AT48" s="211"/>
      <c r="AU48" s="211"/>
      <c r="AV48" s="211"/>
      <c r="AW48" s="211"/>
      <c r="AX48" s="211"/>
      <c r="AY48" s="211"/>
    </row>
    <row r="49" spans="1:1005" ht="15" x14ac:dyDescent="0.25">
      <c r="A49" s="191">
        <f>YampaRiverInflow.TotalOutflow!A49</f>
        <v>44805</v>
      </c>
      <c r="B49" s="165"/>
      <c r="C49" s="165"/>
      <c r="D49" s="165">
        <v>49.561</v>
      </c>
      <c r="E49" s="235">
        <v>48.147349999999996</v>
      </c>
      <c r="F49" s="235">
        <v>19.100849999999998</v>
      </c>
      <c r="G49" s="235">
        <v>44.182519999999997</v>
      </c>
      <c r="H49" s="235">
        <v>39.570800000000006</v>
      </c>
      <c r="I49" s="235">
        <v>60.816720000000004</v>
      </c>
      <c r="J49" s="235">
        <v>123.70398</v>
      </c>
      <c r="K49" s="235">
        <v>66.820329999999998</v>
      </c>
      <c r="L49" s="235">
        <v>67.131079999999997</v>
      </c>
      <c r="M49" s="235">
        <v>74.204390000000004</v>
      </c>
      <c r="N49" s="235">
        <v>60.767949999999999</v>
      </c>
      <c r="O49" s="235">
        <v>44.842580000000005</v>
      </c>
      <c r="P49" s="235">
        <v>21.581499999999998</v>
      </c>
      <c r="Q49" s="235">
        <v>40.702069999999999</v>
      </c>
      <c r="R49" s="235">
        <v>105.37634</v>
      </c>
      <c r="S49" s="235">
        <v>66.257890000000003</v>
      </c>
      <c r="T49" s="235">
        <v>1.6861700000000002</v>
      </c>
      <c r="U49" s="235">
        <v>30.615169999999999</v>
      </c>
      <c r="V49" s="235">
        <v>57.502429999999997</v>
      </c>
      <c r="W49" s="235">
        <v>34.311339999999994</v>
      </c>
      <c r="X49" s="235">
        <v>33.011309999999995</v>
      </c>
      <c r="Y49" s="235">
        <v>31.35323</v>
      </c>
      <c r="Z49" s="235">
        <v>-3.86361</v>
      </c>
      <c r="AA49" s="235">
        <v>15.656870000000001</v>
      </c>
      <c r="AB49" s="235">
        <v>22.814970000000002</v>
      </c>
      <c r="AC49" s="235">
        <v>11.3721</v>
      </c>
      <c r="AD49" s="235">
        <v>27.015340000000002</v>
      </c>
      <c r="AE49" s="235">
        <v>19.485970000000002</v>
      </c>
      <c r="AF49" s="235">
        <v>51.889110000000002</v>
      </c>
      <c r="AG49" s="235">
        <v>69.938880000000012</v>
      </c>
      <c r="AH49" s="235">
        <v>85.735799999999998</v>
      </c>
      <c r="AI49" s="252">
        <v>28.291240000000002</v>
      </c>
      <c r="AJ49" s="252">
        <v>61.583260000000003</v>
      </c>
      <c r="AK49" s="252">
        <v>58.855499999999999</v>
      </c>
      <c r="AL49" s="252">
        <v>54.591169999999998</v>
      </c>
      <c r="AM49" s="252">
        <v>49.94079</v>
      </c>
      <c r="AN49" s="211"/>
      <c r="AO49" s="211"/>
      <c r="AP49" s="211"/>
      <c r="AQ49" s="211"/>
      <c r="AR49" s="211"/>
      <c r="AS49" s="211"/>
      <c r="AT49" s="211"/>
      <c r="AU49" s="211"/>
      <c r="AV49" s="211"/>
      <c r="AW49" s="211"/>
      <c r="AX49" s="211"/>
      <c r="AY49" s="211"/>
    </row>
    <row r="50" spans="1:1005" ht="15" x14ac:dyDescent="0.25">
      <c r="A50" s="191">
        <f>YampaRiverInflow.TotalOutflow!A50</f>
        <v>44835</v>
      </c>
      <c r="B50" s="165"/>
      <c r="C50" s="165"/>
      <c r="D50" s="165">
        <v>25.135000000000002</v>
      </c>
      <c r="E50" s="235">
        <v>44.29318</v>
      </c>
      <c r="F50" s="235">
        <v>76.503590000000003</v>
      </c>
      <c r="G50" s="235">
        <v>31.99305</v>
      </c>
      <c r="H50" s="235">
        <v>68.755240000000001</v>
      </c>
      <c r="I50" s="235">
        <v>34.473959999999998</v>
      </c>
      <c r="J50" s="235">
        <v>-5.0724499999999999</v>
      </c>
      <c r="K50" s="235">
        <v>8.4032400000000003</v>
      </c>
      <c r="L50" s="235">
        <v>58.572089999999996</v>
      </c>
      <c r="M50" s="235">
        <v>26.536560000000001</v>
      </c>
      <c r="N50" s="235">
        <v>30.619790000000002</v>
      </c>
      <c r="O50" s="235">
        <v>17.437549999999998</v>
      </c>
      <c r="P50" s="235">
        <v>-6.8582700000000001</v>
      </c>
      <c r="Q50" s="235">
        <v>-5.2950000000000004E-2</v>
      </c>
      <c r="R50" s="235">
        <v>34.554230000000004</v>
      </c>
      <c r="S50" s="235">
        <v>-2.5649999999999999</v>
      </c>
      <c r="T50" s="235">
        <v>14.550549999999999</v>
      </c>
      <c r="U50" s="235">
        <v>-9.9389500000000002</v>
      </c>
      <c r="V50" s="235">
        <v>23.19021</v>
      </c>
      <c r="W50" s="235">
        <v>-14.36961</v>
      </c>
      <c r="X50" s="235">
        <v>71.068789999999993</v>
      </c>
      <c r="Y50" s="235">
        <v>6.2742899999999997</v>
      </c>
      <c r="Z50" s="235">
        <v>27.342230000000001</v>
      </c>
      <c r="AA50" s="235">
        <v>-0.23946999999999999</v>
      </c>
      <c r="AB50" s="235">
        <v>-2.2455599999999998</v>
      </c>
      <c r="AC50" s="235">
        <v>-16.214659999999999</v>
      </c>
      <c r="AD50" s="235">
        <v>31.133290000000002</v>
      </c>
      <c r="AE50" s="235">
        <v>10.062709999999999</v>
      </c>
      <c r="AF50" s="235">
        <v>26.87743</v>
      </c>
      <c r="AG50" s="235">
        <v>16.168790000000001</v>
      </c>
      <c r="AH50" s="235">
        <v>10.55016</v>
      </c>
      <c r="AI50" s="252">
        <v>53.043779999999998</v>
      </c>
      <c r="AJ50" s="252">
        <v>3.4746300000000003</v>
      </c>
      <c r="AK50" s="252">
        <v>36.631749999999997</v>
      </c>
      <c r="AL50" s="252">
        <v>85.245990000000006</v>
      </c>
      <c r="AM50" s="252">
        <v>63.407040000000002</v>
      </c>
      <c r="AN50" s="211"/>
      <c r="AO50" s="211"/>
      <c r="AP50" s="211"/>
      <c r="AQ50" s="211"/>
      <c r="AR50" s="211"/>
      <c r="AS50" s="211"/>
      <c r="AT50" s="211"/>
      <c r="AU50" s="211"/>
      <c r="AV50" s="211"/>
      <c r="AW50" s="211"/>
      <c r="AX50" s="211"/>
      <c r="AY50" s="211"/>
    </row>
    <row r="51" spans="1:1005" ht="15" x14ac:dyDescent="0.25">
      <c r="A51" s="191">
        <f>YampaRiverInflow.TotalOutflow!A51</f>
        <v>44866</v>
      </c>
      <c r="B51" s="165"/>
      <c r="C51" s="165"/>
      <c r="D51" s="165">
        <v>28.291</v>
      </c>
      <c r="E51" s="235">
        <v>44.572330000000001</v>
      </c>
      <c r="F51" s="235">
        <v>61.21857</v>
      </c>
      <c r="G51" s="235">
        <v>61.653169999999996</v>
      </c>
      <c r="H51" s="235">
        <v>14.882989999999999</v>
      </c>
      <c r="I51" s="235">
        <v>-19.204990000000002</v>
      </c>
      <c r="J51" s="235">
        <v>-1.52424</v>
      </c>
      <c r="K51" s="235">
        <v>18.457650000000001</v>
      </c>
      <c r="L51" s="235">
        <v>34.945860000000003</v>
      </c>
      <c r="M51" s="235">
        <v>47.466260000000005</v>
      </c>
      <c r="N51" s="235">
        <v>4.8053999999999997</v>
      </c>
      <c r="O51" s="235">
        <v>35.269769999999994</v>
      </c>
      <c r="P51" s="235">
        <v>42.339680000000001</v>
      </c>
      <c r="Q51" s="235">
        <v>55.028739999999999</v>
      </c>
      <c r="R51" s="235">
        <v>49.55097</v>
      </c>
      <c r="S51" s="235">
        <v>12.85075</v>
      </c>
      <c r="T51" s="235">
        <v>-5.0983599999999996</v>
      </c>
      <c r="U51" s="235">
        <v>3.7396100000000003</v>
      </c>
      <c r="V51" s="235">
        <v>5.9197799999999994</v>
      </c>
      <c r="W51" s="235">
        <v>13.224440000000001</v>
      </c>
      <c r="X51" s="235">
        <v>88.19019999999999</v>
      </c>
      <c r="Y51" s="235">
        <v>3.3384200000000002</v>
      </c>
      <c r="Z51" s="235">
        <v>9.6611499999999992</v>
      </c>
      <c r="AA51" s="235">
        <v>28.934830000000002</v>
      </c>
      <c r="AB51" s="235">
        <v>23.146419999999999</v>
      </c>
      <c r="AC51" s="235">
        <v>6.9311699999999998</v>
      </c>
      <c r="AD51" s="235">
        <v>-18.565669999999997</v>
      </c>
      <c r="AE51" s="235">
        <v>6.0730000000000004</v>
      </c>
      <c r="AF51" s="235">
        <v>25.847069999999999</v>
      </c>
      <c r="AG51" s="235">
        <v>73.871279999999999</v>
      </c>
      <c r="AH51" s="235">
        <v>16.733310000000003</v>
      </c>
      <c r="AI51" s="252">
        <v>13.000729999999999</v>
      </c>
      <c r="AJ51" s="252">
        <v>60.45805</v>
      </c>
      <c r="AK51" s="252">
        <v>87.538119999999992</v>
      </c>
      <c r="AL51" s="252">
        <v>64.758309999999994</v>
      </c>
      <c r="AM51" s="252">
        <v>84.852829999999997</v>
      </c>
      <c r="AN51" s="211"/>
      <c r="AO51" s="211"/>
      <c r="AP51" s="211"/>
      <c r="AQ51" s="211"/>
      <c r="AR51" s="211"/>
      <c r="AS51" s="211"/>
      <c r="AT51" s="211"/>
      <c r="AU51" s="211"/>
      <c r="AV51" s="211"/>
      <c r="AW51" s="211"/>
      <c r="AX51" s="211"/>
      <c r="AY51" s="211"/>
    </row>
    <row r="52" spans="1:1005" ht="15" x14ac:dyDescent="0.25">
      <c r="A52" s="191">
        <f>YampaRiverInflow.TotalOutflow!A52</f>
        <v>44896</v>
      </c>
      <c r="B52" s="165"/>
      <c r="C52" s="165"/>
      <c r="D52" s="165">
        <v>8.0760000000000005</v>
      </c>
      <c r="E52" s="235">
        <v>51.131320000000002</v>
      </c>
      <c r="F52" s="235">
        <v>61.849769999999999</v>
      </c>
      <c r="G52" s="235">
        <v>34.074580000000005</v>
      </c>
      <c r="H52" s="235">
        <v>38.824640000000002</v>
      </c>
      <c r="I52" s="235">
        <v>35.952129999999997</v>
      </c>
      <c r="J52" s="235">
        <v>20.8627</v>
      </c>
      <c r="K52" s="235">
        <v>57.803160000000005</v>
      </c>
      <c r="L52" s="235">
        <v>92.029710000000009</v>
      </c>
      <c r="M52" s="235">
        <v>54.482939999999999</v>
      </c>
      <c r="N52" s="235">
        <v>74.188720000000004</v>
      </c>
      <c r="O52" s="235">
        <v>20.86449</v>
      </c>
      <c r="P52" s="235">
        <v>23.802630000000001</v>
      </c>
      <c r="Q52" s="235">
        <v>17.31991</v>
      </c>
      <c r="R52" s="235">
        <v>3.7025900000000003</v>
      </c>
      <c r="S52" s="235">
        <v>4.0086300000000001</v>
      </c>
      <c r="T52" s="235">
        <v>16.006059999999998</v>
      </c>
      <c r="U52" s="235">
        <v>32.989669999999997</v>
      </c>
      <c r="V52" s="235">
        <v>24.059549999999998</v>
      </c>
      <c r="W52" s="235">
        <v>18.055310000000002</v>
      </c>
      <c r="X52" s="235">
        <v>72.941210000000012</v>
      </c>
      <c r="Y52" s="235">
        <v>9.4193499999999997</v>
      </c>
      <c r="Z52" s="235">
        <v>-6.6252899999999997</v>
      </c>
      <c r="AA52" s="235">
        <v>25.260439999999999</v>
      </c>
      <c r="AB52" s="235">
        <v>20.1906</v>
      </c>
      <c r="AC52" s="235">
        <v>8.2487399999999997</v>
      </c>
      <c r="AD52" s="235">
        <v>198.80347</v>
      </c>
      <c r="AE52" s="235">
        <v>47.475259999999999</v>
      </c>
      <c r="AF52" s="235">
        <v>29.025639999999999</v>
      </c>
      <c r="AG52" s="235">
        <v>23.17662</v>
      </c>
      <c r="AH52" s="235">
        <v>8.44069</v>
      </c>
      <c r="AI52" s="252">
        <v>14.2028</v>
      </c>
      <c r="AJ52" s="252">
        <v>16.20814</v>
      </c>
      <c r="AK52" s="252">
        <v>110.20038000000001</v>
      </c>
      <c r="AL52" s="252">
        <v>97.266190000000009</v>
      </c>
      <c r="AM52" s="252">
        <v>94.573229999999995</v>
      </c>
      <c r="AN52" s="211"/>
      <c r="AO52" s="211"/>
      <c r="AP52" s="211"/>
      <c r="AQ52" s="211"/>
      <c r="AR52" s="211"/>
      <c r="AS52" s="211"/>
      <c r="AT52" s="211"/>
      <c r="AU52" s="211"/>
      <c r="AV52" s="211"/>
      <c r="AW52" s="211"/>
      <c r="AX52" s="211"/>
      <c r="AY52" s="211"/>
    </row>
    <row r="53" spans="1:1005" ht="15" x14ac:dyDescent="0.25">
      <c r="A53" s="191">
        <f>YampaRiverInflow.TotalOutflow!A53</f>
        <v>44927</v>
      </c>
      <c r="B53" s="165"/>
      <c r="C53" s="165"/>
      <c r="D53" s="165">
        <v>32.823</v>
      </c>
      <c r="E53" s="235">
        <v>22.962630000000001</v>
      </c>
      <c r="F53" s="235">
        <v>38.586370000000002</v>
      </c>
      <c r="G53" s="235">
        <v>50.149720000000002</v>
      </c>
      <c r="H53" s="235">
        <v>73.993719999999996</v>
      </c>
      <c r="I53" s="235">
        <v>66.085639999999998</v>
      </c>
      <c r="J53" s="235">
        <v>35.41386</v>
      </c>
      <c r="K53" s="235">
        <v>73.120070000000013</v>
      </c>
      <c r="L53" s="235">
        <v>216.50864000000001</v>
      </c>
      <c r="M53" s="235">
        <v>75.599890000000002</v>
      </c>
      <c r="N53" s="235">
        <v>153.67762999999999</v>
      </c>
      <c r="O53" s="235">
        <v>19.93974</v>
      </c>
      <c r="P53" s="235">
        <v>50.25112</v>
      </c>
      <c r="Q53" s="235">
        <v>51.307099999999998</v>
      </c>
      <c r="R53" s="235">
        <v>48.592469999999999</v>
      </c>
      <c r="S53" s="235">
        <v>21.595279999999999</v>
      </c>
      <c r="T53" s="235">
        <v>50.7896</v>
      </c>
      <c r="U53" s="235">
        <v>15.387979999999999</v>
      </c>
      <c r="V53" s="235">
        <v>33.643239999999999</v>
      </c>
      <c r="W53" s="235">
        <v>8.7414400000000008</v>
      </c>
      <c r="X53" s="235">
        <v>308.55319000000003</v>
      </c>
      <c r="Y53" s="235">
        <v>17.535499999999999</v>
      </c>
      <c r="Z53" s="235">
        <v>-4.3097500000000002</v>
      </c>
      <c r="AA53" s="235">
        <v>33.658019999999993</v>
      </c>
      <c r="AB53" s="235">
        <v>9.6820599999999999</v>
      </c>
      <c r="AC53" s="235">
        <v>57.667650000000002</v>
      </c>
      <c r="AD53" s="235">
        <v>40.798379999999995</v>
      </c>
      <c r="AE53" s="235">
        <v>20.18862</v>
      </c>
      <c r="AF53" s="235">
        <v>17.98648</v>
      </c>
      <c r="AG53" s="235">
        <v>11.416129999999999</v>
      </c>
      <c r="AH53" s="235">
        <v>26.265250000000002</v>
      </c>
      <c r="AI53" s="252">
        <v>62.10371</v>
      </c>
      <c r="AJ53" s="252">
        <v>34.369769999999995</v>
      </c>
      <c r="AK53" s="252">
        <v>73.864550000000008</v>
      </c>
      <c r="AL53" s="252">
        <v>68.841039999999992</v>
      </c>
      <c r="AM53" s="252">
        <v>88.531170000000003</v>
      </c>
      <c r="AN53" s="211"/>
      <c r="AO53" s="211"/>
      <c r="AP53" s="211"/>
      <c r="AQ53" s="211"/>
      <c r="AR53" s="211"/>
      <c r="AS53" s="211"/>
      <c r="AT53" s="211"/>
      <c r="AU53" s="211"/>
      <c r="AV53" s="211"/>
      <c r="AW53" s="211"/>
      <c r="AX53" s="211"/>
      <c r="AY53" s="211"/>
    </row>
    <row r="54" spans="1:1005" ht="15" x14ac:dyDescent="0.25">
      <c r="A54" s="191">
        <f>YampaRiverInflow.TotalOutflow!A54</f>
        <v>44958</v>
      </c>
      <c r="B54" s="165"/>
      <c r="C54" s="165"/>
      <c r="D54" s="165">
        <v>46.115000000000002</v>
      </c>
      <c r="E54" s="235">
        <v>65.860690000000005</v>
      </c>
      <c r="F54" s="235">
        <v>96.742260000000002</v>
      </c>
      <c r="G54" s="235">
        <v>56.577669999999998</v>
      </c>
      <c r="H54" s="235">
        <v>76.689610000000002</v>
      </c>
      <c r="I54" s="235">
        <v>27.47861</v>
      </c>
      <c r="J54" s="235">
        <v>58.670389999999998</v>
      </c>
      <c r="K54" s="235">
        <v>103.05712</v>
      </c>
      <c r="L54" s="235">
        <v>217.21960000000001</v>
      </c>
      <c r="M54" s="235">
        <v>68.652330000000006</v>
      </c>
      <c r="N54" s="235">
        <v>95.266850000000005</v>
      </c>
      <c r="O54" s="235">
        <v>30.53435</v>
      </c>
      <c r="P54" s="235">
        <v>0.87429999999999997</v>
      </c>
      <c r="Q54" s="235">
        <v>79.516630000000006</v>
      </c>
      <c r="R54" s="235">
        <v>42.740839999999999</v>
      </c>
      <c r="S54" s="235">
        <v>27.866959999999999</v>
      </c>
      <c r="T54" s="235">
        <v>42.402940000000001</v>
      </c>
      <c r="U54" s="235">
        <v>9.2639599999999991</v>
      </c>
      <c r="V54" s="235">
        <v>42.885899999999999</v>
      </c>
      <c r="W54" s="235">
        <v>23.858460000000001</v>
      </c>
      <c r="X54" s="235">
        <v>198.39957999999999</v>
      </c>
      <c r="Y54" s="235">
        <v>14.859780000000001</v>
      </c>
      <c r="Z54" s="235">
        <v>22.055709999999998</v>
      </c>
      <c r="AA54" s="235">
        <v>46.185139999999997</v>
      </c>
      <c r="AB54" s="235">
        <v>33.257949999999994</v>
      </c>
      <c r="AC54" s="235">
        <v>61.041400000000003</v>
      </c>
      <c r="AD54" s="235">
        <v>40.438339999999997</v>
      </c>
      <c r="AE54" s="235">
        <v>24.008119999999998</v>
      </c>
      <c r="AF54" s="235">
        <v>33.928449999999998</v>
      </c>
      <c r="AG54" s="235">
        <v>39.258580000000002</v>
      </c>
      <c r="AH54" s="235">
        <v>44.198879999999996</v>
      </c>
      <c r="AI54" s="252">
        <v>81.362470000000002</v>
      </c>
      <c r="AJ54" s="252">
        <v>51.700089999999996</v>
      </c>
      <c r="AK54" s="252">
        <v>67.515590000000003</v>
      </c>
      <c r="AL54" s="252">
        <v>63.425650000000005</v>
      </c>
      <c r="AM54" s="252">
        <v>81.076830000000001</v>
      </c>
      <c r="AN54" s="211"/>
      <c r="AO54" s="211"/>
      <c r="AP54" s="211"/>
      <c r="AQ54" s="211"/>
      <c r="AR54" s="211"/>
      <c r="AS54" s="211"/>
      <c r="AT54" s="211"/>
      <c r="AU54" s="211"/>
      <c r="AV54" s="211"/>
      <c r="AW54" s="211"/>
      <c r="AX54" s="211"/>
      <c r="AY54" s="211"/>
    </row>
    <row r="55" spans="1:1005" ht="15" x14ac:dyDescent="0.25">
      <c r="A55" s="191">
        <f>YampaRiverInflow.TotalOutflow!A55</f>
        <v>44986</v>
      </c>
      <c r="B55" s="165"/>
      <c r="C55" s="165"/>
      <c r="D55" s="165">
        <v>4.9729999999999999</v>
      </c>
      <c r="E55" s="235">
        <v>46.975250000000003</v>
      </c>
      <c r="F55" s="235">
        <v>33.411790000000003</v>
      </c>
      <c r="G55" s="235">
        <v>9.7218199999999992</v>
      </c>
      <c r="H55" s="235">
        <v>-6.2396000000000003</v>
      </c>
      <c r="I55" s="235">
        <v>11.97274</v>
      </c>
      <c r="J55" s="235">
        <v>69.191539999999989</v>
      </c>
      <c r="K55" s="235">
        <v>135.81139999999999</v>
      </c>
      <c r="L55" s="235">
        <v>231.93197000000001</v>
      </c>
      <c r="M55" s="235">
        <v>51.73753</v>
      </c>
      <c r="N55" s="235">
        <v>184.00505999999999</v>
      </c>
      <c r="O55" s="235">
        <v>-49.657410000000006</v>
      </c>
      <c r="P55" s="235">
        <v>44.784990000000001</v>
      </c>
      <c r="Q55" s="235">
        <v>91.549779999999998</v>
      </c>
      <c r="R55" s="235">
        <v>-1.9535199999999999</v>
      </c>
      <c r="S55" s="235">
        <v>-1.3108900000000001</v>
      </c>
      <c r="T55" s="235">
        <v>38.696649999999998</v>
      </c>
      <c r="U55" s="235">
        <v>-25.373279999999998</v>
      </c>
      <c r="V55" s="235">
        <v>13.9216</v>
      </c>
      <c r="W55" s="235">
        <v>0.71389999999999998</v>
      </c>
      <c r="X55" s="235">
        <v>113.0411</v>
      </c>
      <c r="Y55" s="235">
        <v>23.902099999999997</v>
      </c>
      <c r="Z55" s="235">
        <v>-3.2670700000000004</v>
      </c>
      <c r="AA55" s="235">
        <v>14.70945</v>
      </c>
      <c r="AB55" s="235">
        <v>-18.02298</v>
      </c>
      <c r="AC55" s="235">
        <v>19.158650000000002</v>
      </c>
      <c r="AD55" s="235">
        <v>22.104689999999998</v>
      </c>
      <c r="AE55" s="235">
        <v>14.295219999999999</v>
      </c>
      <c r="AF55" s="235">
        <v>17.065750000000001</v>
      </c>
      <c r="AG55" s="235">
        <v>-8.489469999999999</v>
      </c>
      <c r="AH55" s="235">
        <v>9.3208599999999997</v>
      </c>
      <c r="AI55" s="252">
        <v>51.526900000000005</v>
      </c>
      <c r="AJ55" s="252">
        <v>43.174469999999999</v>
      </c>
      <c r="AK55" s="252">
        <v>144.17287999999999</v>
      </c>
      <c r="AL55" s="252">
        <v>67.391630000000006</v>
      </c>
      <c r="AM55" s="252">
        <v>74.75676</v>
      </c>
      <c r="AN55" s="211"/>
      <c r="AO55" s="211"/>
      <c r="AP55" s="211"/>
      <c r="AQ55" s="211"/>
      <c r="AR55" s="211"/>
      <c r="AS55" s="211"/>
      <c r="AT55" s="211"/>
      <c r="AU55" s="211"/>
      <c r="AV55" s="211"/>
      <c r="AW55" s="211"/>
      <c r="AX55" s="211"/>
      <c r="AY55" s="211"/>
    </row>
    <row r="56" spans="1:1005" ht="15" x14ac:dyDescent="0.25">
      <c r="A56" s="191">
        <f>YampaRiverInflow.TotalOutflow!A56</f>
        <v>45017</v>
      </c>
      <c r="B56" s="165"/>
      <c r="C56" s="165"/>
      <c r="D56" s="165">
        <v>10.462999999999999</v>
      </c>
      <c r="E56" s="235">
        <v>66.630200000000002</v>
      </c>
      <c r="F56" s="235">
        <v>71.963399999999993</v>
      </c>
      <c r="G56" s="235">
        <v>66.69935000000001</v>
      </c>
      <c r="H56" s="235">
        <v>32.739060000000002</v>
      </c>
      <c r="I56" s="235">
        <v>14.244879999999998</v>
      </c>
      <c r="J56" s="235">
        <v>31.657869999999999</v>
      </c>
      <c r="K56" s="235">
        <v>78.978619999999992</v>
      </c>
      <c r="L56" s="235">
        <v>163.68356</v>
      </c>
      <c r="M56" s="235">
        <v>33.634209999999996</v>
      </c>
      <c r="N56" s="235">
        <v>85.047899999999998</v>
      </c>
      <c r="O56" s="235">
        <v>90.867329999999995</v>
      </c>
      <c r="P56" s="235">
        <v>42.873559999999998</v>
      </c>
      <c r="Q56" s="235">
        <v>92.717320000000001</v>
      </c>
      <c r="R56" s="235">
        <v>-50.942349999999998</v>
      </c>
      <c r="S56" s="235">
        <v>-20.665459999999999</v>
      </c>
      <c r="T56" s="235">
        <v>-6.8614199999999999</v>
      </c>
      <c r="U56" s="235">
        <v>-36.738260000000004</v>
      </c>
      <c r="V56" s="235">
        <v>-5.1315900000000001</v>
      </c>
      <c r="W56" s="235">
        <v>8.6379099999999998</v>
      </c>
      <c r="X56" s="235">
        <v>92.931869999999989</v>
      </c>
      <c r="Y56" s="235">
        <v>8.7707999999999995</v>
      </c>
      <c r="Z56" s="235">
        <v>-11.025589999999999</v>
      </c>
      <c r="AA56" s="235">
        <v>-2.8896199999999999</v>
      </c>
      <c r="AB56" s="235">
        <v>-12.4717</v>
      </c>
      <c r="AC56" s="235">
        <v>37.547419999999995</v>
      </c>
      <c r="AD56" s="235">
        <v>73.938360000000003</v>
      </c>
      <c r="AE56" s="235">
        <v>23.613019999999999</v>
      </c>
      <c r="AF56" s="235">
        <v>12.379110000000001</v>
      </c>
      <c r="AG56" s="235">
        <v>-15.7683</v>
      </c>
      <c r="AH56" s="235">
        <v>-8.9777900000000006</v>
      </c>
      <c r="AI56" s="252">
        <v>26.227169999999997</v>
      </c>
      <c r="AJ56" s="252">
        <v>28.672889999999999</v>
      </c>
      <c r="AK56" s="252">
        <v>88.52458</v>
      </c>
      <c r="AL56" s="252">
        <v>92.907570000000007</v>
      </c>
      <c r="AM56" s="252">
        <v>116.37782000000001</v>
      </c>
      <c r="AN56" s="211"/>
      <c r="AO56" s="211"/>
      <c r="AP56" s="211"/>
      <c r="AQ56" s="211"/>
      <c r="AR56" s="211"/>
      <c r="AS56" s="211"/>
      <c r="AT56" s="211"/>
      <c r="AU56" s="211"/>
      <c r="AV56" s="211"/>
      <c r="AW56" s="211"/>
      <c r="AX56" s="211"/>
      <c r="AY56" s="211"/>
    </row>
    <row r="57" spans="1:1005" ht="15" x14ac:dyDescent="0.25">
      <c r="A57" s="191">
        <f>YampaRiverInflow.TotalOutflow!A57</f>
        <v>45047</v>
      </c>
      <c r="B57" s="165"/>
      <c r="C57" s="165"/>
      <c r="D57" s="165">
        <v>-3.972</v>
      </c>
      <c r="E57" s="235">
        <v>-75.702719999999999</v>
      </c>
      <c r="F57" s="235">
        <v>26.673189999999998</v>
      </c>
      <c r="G57" s="235">
        <v>47.744349999999997</v>
      </c>
      <c r="H57" s="235">
        <v>-46.262440000000005</v>
      </c>
      <c r="I57" s="235">
        <v>-30.300249999999998</v>
      </c>
      <c r="J57" s="235">
        <v>12.60849</v>
      </c>
      <c r="K57" s="235">
        <v>48.945730000000005</v>
      </c>
      <c r="L57" s="235">
        <v>120.83439999999999</v>
      </c>
      <c r="M57" s="235">
        <v>43.791910000000001</v>
      </c>
      <c r="N57" s="235">
        <v>143.51311999999999</v>
      </c>
      <c r="O57" s="235">
        <v>14.462389999999999</v>
      </c>
      <c r="P57" s="235">
        <v>25.07938</v>
      </c>
      <c r="Q57" s="235">
        <v>110.48378</v>
      </c>
      <c r="R57" s="235">
        <v>4.4198699999999995</v>
      </c>
      <c r="S57" s="235">
        <v>-9.4710400000000003</v>
      </c>
      <c r="T57" s="235">
        <v>-11.55878</v>
      </c>
      <c r="U57" s="235">
        <v>-20.12107</v>
      </c>
      <c r="V57" s="235">
        <v>-6.2686999999999999</v>
      </c>
      <c r="W57" s="235">
        <v>3.8273699999999997</v>
      </c>
      <c r="X57" s="235">
        <v>135.48492000000002</v>
      </c>
      <c r="Y57" s="235">
        <v>-18.09918</v>
      </c>
      <c r="Z57" s="235">
        <v>-26.76895</v>
      </c>
      <c r="AA57" s="235">
        <v>12.218399999999999</v>
      </c>
      <c r="AB57" s="235">
        <v>8.8367199999999997</v>
      </c>
      <c r="AC57" s="235">
        <v>40.216769999999997</v>
      </c>
      <c r="AD57" s="235">
        <v>62.942929999999997</v>
      </c>
      <c r="AE57" s="235">
        <v>-7.97098</v>
      </c>
      <c r="AF57" s="235">
        <v>-0.19831000000000001</v>
      </c>
      <c r="AG57" s="235">
        <v>-19.161000000000001</v>
      </c>
      <c r="AH57" s="235">
        <v>-13.035030000000001</v>
      </c>
      <c r="AI57" s="252">
        <v>50.601709999999997</v>
      </c>
      <c r="AJ57" s="252">
        <v>65.539070000000009</v>
      </c>
      <c r="AK57" s="252">
        <v>154.51563000000002</v>
      </c>
      <c r="AL57" s="252">
        <v>76.318989999999999</v>
      </c>
      <c r="AM57" s="252">
        <v>31.181950000000001</v>
      </c>
      <c r="AN57" s="211"/>
      <c r="AO57" s="211"/>
      <c r="AP57" s="211"/>
      <c r="AQ57" s="211"/>
      <c r="AR57" s="211"/>
      <c r="AS57" s="211"/>
      <c r="AT57" s="211"/>
      <c r="AU57" s="211"/>
      <c r="AV57" s="211"/>
      <c r="AW57" s="211"/>
      <c r="AX57" s="211"/>
      <c r="AY57" s="211"/>
    </row>
    <row r="58" spans="1:1005" ht="15" x14ac:dyDescent="0.25">
      <c r="A58" s="191">
        <f>YampaRiverInflow.TotalOutflow!A58</f>
        <v>45078</v>
      </c>
      <c r="B58" s="165"/>
      <c r="C58" s="165"/>
      <c r="D58" s="165">
        <v>-22.007999999999999</v>
      </c>
      <c r="E58" s="235">
        <v>52.728230000000003</v>
      </c>
      <c r="F58" s="235">
        <v>39.237310000000001</v>
      </c>
      <c r="G58" s="235">
        <v>-5.3495100000000004</v>
      </c>
      <c r="H58" s="235">
        <v>-3.2524600000000001</v>
      </c>
      <c r="I58" s="235">
        <v>22.28257</v>
      </c>
      <c r="J58" s="235">
        <v>74.744810000000001</v>
      </c>
      <c r="K58" s="235">
        <v>-3.0993200000000001</v>
      </c>
      <c r="L58" s="235">
        <v>7.29115</v>
      </c>
      <c r="M58" s="235">
        <v>-5.7815200000000004</v>
      </c>
      <c r="N58" s="235">
        <v>44.457190000000004</v>
      </c>
      <c r="O58" s="235">
        <v>6.8165200000000006</v>
      </c>
      <c r="P58" s="235">
        <v>-20.784119999999998</v>
      </c>
      <c r="Q58" s="235">
        <v>54.98883</v>
      </c>
      <c r="R58" s="235">
        <v>15.635149999999999</v>
      </c>
      <c r="S58" s="235">
        <v>-4.4930099999999999</v>
      </c>
      <c r="T58" s="235">
        <v>-44.942190000000004</v>
      </c>
      <c r="U58" s="235">
        <v>-28.13184</v>
      </c>
      <c r="V58" s="235">
        <v>-44.289410000000004</v>
      </c>
      <c r="W58" s="235">
        <v>-35.671800000000005</v>
      </c>
      <c r="X58" s="235">
        <v>27.88485</v>
      </c>
      <c r="Y58" s="235">
        <v>-19.299349999999997</v>
      </c>
      <c r="Z58" s="235">
        <v>-31.8673</v>
      </c>
      <c r="AA58" s="235">
        <v>12.303469999999999</v>
      </c>
      <c r="AB58" s="235">
        <v>-30.751990000000003</v>
      </c>
      <c r="AC58" s="235">
        <v>-8.8943600000000007</v>
      </c>
      <c r="AD58" s="235">
        <v>32.357529999999997</v>
      </c>
      <c r="AE58" s="235">
        <v>-19.29664</v>
      </c>
      <c r="AF58" s="235">
        <v>-30.338090000000001</v>
      </c>
      <c r="AG58" s="235">
        <v>-26.509810000000002</v>
      </c>
      <c r="AH58" s="235">
        <v>-10.61144</v>
      </c>
      <c r="AI58" s="252">
        <v>25.167849999999998</v>
      </c>
      <c r="AJ58" s="252">
        <v>1.52935</v>
      </c>
      <c r="AK58" s="252">
        <v>-32.185220000000001</v>
      </c>
      <c r="AL58" s="252">
        <v>57.311150000000005</v>
      </c>
      <c r="AM58" s="252">
        <v>105.00774</v>
      </c>
      <c r="AN58" s="211"/>
      <c r="AO58" s="211"/>
      <c r="AP58" s="211"/>
      <c r="AQ58" s="211"/>
      <c r="AR58" s="211"/>
      <c r="AS58" s="211"/>
      <c r="AT58" s="211"/>
      <c r="AU58" s="211"/>
      <c r="AV58" s="211"/>
      <c r="AW58" s="211"/>
      <c r="AX58" s="211"/>
      <c r="AY58" s="211"/>
    </row>
    <row r="59" spans="1:1005" ht="15" x14ac:dyDescent="0.25">
      <c r="A59" s="191">
        <f>YampaRiverInflow.TotalOutflow!A59</f>
        <v>45108</v>
      </c>
      <c r="B59" s="165"/>
      <c r="C59" s="165"/>
      <c r="D59" s="165">
        <v>25.677</v>
      </c>
      <c r="E59" s="235">
        <v>-37.088639999999998</v>
      </c>
      <c r="F59" s="235">
        <v>41.058320000000002</v>
      </c>
      <c r="G59" s="235">
        <v>23.067810000000001</v>
      </c>
      <c r="H59" s="235">
        <v>96.231220000000008</v>
      </c>
      <c r="I59" s="235">
        <v>36.173430000000003</v>
      </c>
      <c r="J59" s="235">
        <v>14.53885</v>
      </c>
      <c r="K59" s="235">
        <v>48.365290000000002</v>
      </c>
      <c r="L59" s="235">
        <v>13.52698</v>
      </c>
      <c r="M59" s="235">
        <v>41.234610000000004</v>
      </c>
      <c r="N59" s="235">
        <v>51.91695</v>
      </c>
      <c r="O59" s="235">
        <v>63.193040000000003</v>
      </c>
      <c r="P59" s="235">
        <v>38.002940000000002</v>
      </c>
      <c r="Q59" s="235">
        <v>100.30158999999999</v>
      </c>
      <c r="R59" s="235">
        <v>89.86345</v>
      </c>
      <c r="S59" s="235">
        <v>-26.052589999999999</v>
      </c>
      <c r="T59" s="235">
        <v>-16.813580000000002</v>
      </c>
      <c r="U59" s="235">
        <v>9.49343</v>
      </c>
      <c r="V59" s="235">
        <v>3.8433299999999999</v>
      </c>
      <c r="W59" s="235">
        <v>-10.612440000000001</v>
      </c>
      <c r="X59" s="235">
        <v>41.559800000000003</v>
      </c>
      <c r="Y59" s="235">
        <v>2.9969000000000001</v>
      </c>
      <c r="Z59" s="235">
        <v>6.9309099999999999</v>
      </c>
      <c r="AA59" s="235">
        <v>11.99058</v>
      </c>
      <c r="AB59" s="235">
        <v>-16.260439999999999</v>
      </c>
      <c r="AC59" s="235">
        <v>-22.835750000000001</v>
      </c>
      <c r="AD59" s="235">
        <v>21.93834</v>
      </c>
      <c r="AE59" s="235">
        <v>36.23865</v>
      </c>
      <c r="AF59" s="235">
        <v>36.61777</v>
      </c>
      <c r="AG59" s="235">
        <v>9.9708400000000008</v>
      </c>
      <c r="AH59" s="235">
        <v>18.92069</v>
      </c>
      <c r="AI59" s="252">
        <v>11.734999999999999</v>
      </c>
      <c r="AJ59" s="252">
        <v>32.128329999999998</v>
      </c>
      <c r="AK59" s="252">
        <v>158.17092000000002</v>
      </c>
      <c r="AL59" s="252">
        <v>262.53990000000005</v>
      </c>
      <c r="AM59" s="252">
        <v>81.421300000000002</v>
      </c>
      <c r="AN59" s="211"/>
      <c r="AO59" s="211"/>
      <c r="AP59" s="211"/>
      <c r="AQ59" s="211"/>
      <c r="AR59" s="211"/>
      <c r="AS59" s="211"/>
      <c r="AT59" s="211"/>
      <c r="AU59" s="211"/>
      <c r="AV59" s="211"/>
      <c r="AW59" s="211"/>
      <c r="AX59" s="211"/>
      <c r="AY59" s="211"/>
    </row>
    <row r="60" spans="1:1005" ht="15" x14ac:dyDescent="0.25">
      <c r="A60" s="191">
        <f>YampaRiverInflow.TotalOutflow!A60</f>
        <v>45139</v>
      </c>
      <c r="B60" s="165"/>
      <c r="C60" s="165"/>
      <c r="D60" s="165">
        <v>49.618000000000002</v>
      </c>
      <c r="E60" s="235">
        <v>47.18244</v>
      </c>
      <c r="F60" s="235">
        <v>96.179249999999996</v>
      </c>
      <c r="G60" s="235">
        <v>61.017019999999995</v>
      </c>
      <c r="H60" s="235">
        <v>51.164999999999999</v>
      </c>
      <c r="I60" s="235">
        <v>53.872199999999999</v>
      </c>
      <c r="J60" s="235">
        <v>72.455490000000012</v>
      </c>
      <c r="K60" s="235">
        <v>75.402380000000008</v>
      </c>
      <c r="L60" s="235">
        <v>106.43533000000001</v>
      </c>
      <c r="M60" s="235">
        <v>67.57383999999999</v>
      </c>
      <c r="N60" s="235">
        <v>52.7256</v>
      </c>
      <c r="O60" s="235">
        <v>30.167000000000002</v>
      </c>
      <c r="P60" s="235">
        <v>95.579899999999995</v>
      </c>
      <c r="Q60" s="235">
        <v>79.560249999999996</v>
      </c>
      <c r="R60" s="235">
        <v>70.709090000000003</v>
      </c>
      <c r="S60" s="235">
        <v>34.237900000000003</v>
      </c>
      <c r="T60" s="235">
        <v>44.544559999999997</v>
      </c>
      <c r="U60" s="235">
        <v>14.0466</v>
      </c>
      <c r="V60" s="235">
        <v>56.732959999999999</v>
      </c>
      <c r="W60" s="235">
        <v>22.905419999999999</v>
      </c>
      <c r="X60" s="235">
        <v>62.430010000000003</v>
      </c>
      <c r="Y60" s="235">
        <v>21.733169999999998</v>
      </c>
      <c r="Z60" s="235">
        <v>32.04927</v>
      </c>
      <c r="AA60" s="235">
        <v>31.077919999999999</v>
      </c>
      <c r="AB60" s="235">
        <v>9.1049699999999998</v>
      </c>
      <c r="AC60" s="235">
        <v>11.513950000000001</v>
      </c>
      <c r="AD60" s="235">
        <v>35.979999999999997</v>
      </c>
      <c r="AE60" s="235">
        <v>89.903379999999999</v>
      </c>
      <c r="AF60" s="235">
        <v>51.304139999999997</v>
      </c>
      <c r="AG60" s="235">
        <v>54.512869999999999</v>
      </c>
      <c r="AH60" s="235">
        <v>55.313870000000001</v>
      </c>
      <c r="AI60" s="252">
        <v>113.31216000000001</v>
      </c>
      <c r="AJ60" s="252">
        <v>58.910589999999999</v>
      </c>
      <c r="AK60" s="252">
        <v>171.29213000000001</v>
      </c>
      <c r="AL60" s="252">
        <v>182.59195000000003</v>
      </c>
      <c r="AM60" s="252">
        <v>28.019849999999998</v>
      </c>
      <c r="AN60" s="211"/>
      <c r="AO60" s="211"/>
      <c r="AP60" s="211"/>
      <c r="AQ60" s="211"/>
      <c r="AR60" s="211"/>
      <c r="AS60" s="211"/>
      <c r="AT60" s="211"/>
      <c r="AU60" s="211"/>
      <c r="AV60" s="211"/>
      <c r="AW60" s="211"/>
      <c r="AX60" s="211"/>
      <c r="AY60" s="211"/>
    </row>
    <row r="61" spans="1:1005" ht="15" x14ac:dyDescent="0.25">
      <c r="A61" s="191">
        <f>YampaRiverInflow.TotalOutflow!A61</f>
        <v>45170</v>
      </c>
      <c r="B61" s="165"/>
      <c r="C61" s="165"/>
      <c r="D61" s="165">
        <v>49.561</v>
      </c>
      <c r="E61" s="235">
        <v>19.100849999999998</v>
      </c>
      <c r="F61" s="235">
        <v>44.182519999999997</v>
      </c>
      <c r="G61" s="235">
        <v>39.570800000000006</v>
      </c>
      <c r="H61" s="235">
        <v>60.816720000000004</v>
      </c>
      <c r="I61" s="235">
        <v>123.70398</v>
      </c>
      <c r="J61" s="235">
        <v>66.820329999999998</v>
      </c>
      <c r="K61" s="235">
        <v>67.131079999999997</v>
      </c>
      <c r="L61" s="235">
        <v>74.204390000000004</v>
      </c>
      <c r="M61" s="235">
        <v>60.767949999999999</v>
      </c>
      <c r="N61" s="235">
        <v>44.842580000000005</v>
      </c>
      <c r="O61" s="235">
        <v>21.581499999999998</v>
      </c>
      <c r="P61" s="235">
        <v>40.702069999999999</v>
      </c>
      <c r="Q61" s="235">
        <v>105.37634</v>
      </c>
      <c r="R61" s="235">
        <v>66.257890000000003</v>
      </c>
      <c r="S61" s="235">
        <v>1.6861700000000002</v>
      </c>
      <c r="T61" s="235">
        <v>30.615169999999999</v>
      </c>
      <c r="U61" s="235">
        <v>57.502429999999997</v>
      </c>
      <c r="V61" s="235">
        <v>34.311339999999994</v>
      </c>
      <c r="W61" s="235">
        <v>33.011309999999995</v>
      </c>
      <c r="X61" s="235">
        <v>31.35323</v>
      </c>
      <c r="Y61" s="235">
        <v>-3.86361</v>
      </c>
      <c r="Z61" s="235">
        <v>15.656870000000001</v>
      </c>
      <c r="AA61" s="235">
        <v>22.814970000000002</v>
      </c>
      <c r="AB61" s="235">
        <v>11.3721</v>
      </c>
      <c r="AC61" s="235">
        <v>27.015340000000002</v>
      </c>
      <c r="AD61" s="235">
        <v>19.485970000000002</v>
      </c>
      <c r="AE61" s="235">
        <v>51.889110000000002</v>
      </c>
      <c r="AF61" s="235">
        <v>69.938880000000012</v>
      </c>
      <c r="AG61" s="235">
        <v>85.735799999999998</v>
      </c>
      <c r="AH61" s="235">
        <v>28.291240000000002</v>
      </c>
      <c r="AI61" s="252">
        <v>61.583260000000003</v>
      </c>
      <c r="AJ61" s="252">
        <v>58.855499999999999</v>
      </c>
      <c r="AK61" s="252">
        <v>54.591169999999998</v>
      </c>
      <c r="AL61" s="252">
        <v>49.94079</v>
      </c>
      <c r="AM61" s="252">
        <v>47.284349999999996</v>
      </c>
      <c r="AN61" s="211"/>
      <c r="AO61" s="211"/>
      <c r="AP61" s="211"/>
      <c r="AQ61" s="211"/>
      <c r="AR61" s="211"/>
      <c r="AS61" s="211"/>
      <c r="AT61" s="211"/>
      <c r="AU61" s="211"/>
      <c r="AV61" s="211"/>
      <c r="AW61" s="211"/>
      <c r="AX61" s="211"/>
      <c r="AY61" s="211"/>
    </row>
    <row r="62" spans="1:1005" ht="15" x14ac:dyDescent="0.25">
      <c r="A62" s="191">
        <f>YampaRiverInflow.TotalOutflow!A62</f>
        <v>45200</v>
      </c>
      <c r="B62" s="165"/>
      <c r="C62" s="165"/>
      <c r="D62" s="165">
        <v>25.135000000000002</v>
      </c>
      <c r="E62" s="235">
        <v>76.503590000000003</v>
      </c>
      <c r="F62" s="235">
        <v>31.99305</v>
      </c>
      <c r="G62" s="235">
        <v>68.755240000000001</v>
      </c>
      <c r="H62" s="235">
        <v>34.473959999999998</v>
      </c>
      <c r="I62" s="235">
        <v>-5.0724499999999999</v>
      </c>
      <c r="J62" s="235">
        <v>8.4032400000000003</v>
      </c>
      <c r="K62" s="235">
        <v>58.572089999999996</v>
      </c>
      <c r="L62" s="235">
        <v>26.536560000000001</v>
      </c>
      <c r="M62" s="235">
        <v>30.619790000000002</v>
      </c>
      <c r="N62" s="235">
        <v>17.437549999999998</v>
      </c>
      <c r="O62" s="235">
        <v>-6.8582700000000001</v>
      </c>
      <c r="P62" s="235">
        <v>-5.2950000000000004E-2</v>
      </c>
      <c r="Q62" s="235">
        <v>34.554230000000004</v>
      </c>
      <c r="R62" s="235">
        <v>-2.5649999999999999</v>
      </c>
      <c r="S62" s="235">
        <v>14.550549999999999</v>
      </c>
      <c r="T62" s="235">
        <v>-9.9389500000000002</v>
      </c>
      <c r="U62" s="235">
        <v>23.19021</v>
      </c>
      <c r="V62" s="235">
        <v>-14.36961</v>
      </c>
      <c r="W62" s="235">
        <v>71.068789999999993</v>
      </c>
      <c r="X62" s="235">
        <v>6.2742899999999997</v>
      </c>
      <c r="Y62" s="235">
        <v>27.342230000000001</v>
      </c>
      <c r="Z62" s="235">
        <v>-0.23946999999999999</v>
      </c>
      <c r="AA62" s="235">
        <v>-2.2455599999999998</v>
      </c>
      <c r="AB62" s="235">
        <v>-16.214659999999999</v>
      </c>
      <c r="AC62" s="235">
        <v>31.133290000000002</v>
      </c>
      <c r="AD62" s="235">
        <v>10.062709999999999</v>
      </c>
      <c r="AE62" s="235">
        <v>26.87743</v>
      </c>
      <c r="AF62" s="235">
        <v>16.168790000000001</v>
      </c>
      <c r="AG62" s="235">
        <v>10.55016</v>
      </c>
      <c r="AH62" s="235">
        <v>53.043779999999998</v>
      </c>
      <c r="AI62" s="252">
        <v>3.4746300000000003</v>
      </c>
      <c r="AJ62" s="252">
        <v>36.631749999999997</v>
      </c>
      <c r="AK62" s="252">
        <v>85.245990000000006</v>
      </c>
      <c r="AL62" s="252">
        <v>63.407040000000002</v>
      </c>
      <c r="AM62" s="252">
        <v>45.278190000000002</v>
      </c>
      <c r="AN62" s="211"/>
      <c r="AO62" s="211"/>
      <c r="AP62" s="211"/>
      <c r="AQ62" s="211"/>
      <c r="AR62" s="211"/>
      <c r="AS62" s="211"/>
      <c r="AT62" s="211"/>
      <c r="AU62" s="211"/>
      <c r="AV62" s="211"/>
      <c r="AW62" s="211"/>
      <c r="AX62" s="211"/>
      <c r="AY62" s="211"/>
    </row>
    <row r="63" spans="1:1005" ht="15" x14ac:dyDescent="0.25">
      <c r="A63" s="191">
        <f>YampaRiverInflow.TotalOutflow!A63</f>
        <v>45231</v>
      </c>
      <c r="B63" s="165"/>
      <c r="C63" s="165"/>
      <c r="D63" s="165">
        <v>28.291</v>
      </c>
      <c r="E63" s="235">
        <v>61.21857</v>
      </c>
      <c r="F63" s="235">
        <v>61.653169999999996</v>
      </c>
      <c r="G63" s="235">
        <v>14.882989999999999</v>
      </c>
      <c r="H63" s="235">
        <v>-19.204990000000002</v>
      </c>
      <c r="I63" s="235">
        <v>-1.52424</v>
      </c>
      <c r="J63" s="235">
        <v>18.457650000000001</v>
      </c>
      <c r="K63" s="235">
        <v>34.945860000000003</v>
      </c>
      <c r="L63" s="235">
        <v>47.466260000000005</v>
      </c>
      <c r="M63" s="235">
        <v>4.8053999999999997</v>
      </c>
      <c r="N63" s="235">
        <v>35.269769999999994</v>
      </c>
      <c r="O63" s="235">
        <v>42.339680000000001</v>
      </c>
      <c r="P63" s="235">
        <v>55.028739999999999</v>
      </c>
      <c r="Q63" s="235">
        <v>49.55097</v>
      </c>
      <c r="R63" s="235">
        <v>12.85075</v>
      </c>
      <c r="S63" s="235">
        <v>-5.0983599999999996</v>
      </c>
      <c r="T63" s="235">
        <v>3.7396100000000003</v>
      </c>
      <c r="U63" s="235">
        <v>5.9197799999999994</v>
      </c>
      <c r="V63" s="235">
        <v>13.224440000000001</v>
      </c>
      <c r="W63" s="235">
        <v>88.19019999999999</v>
      </c>
      <c r="X63" s="235">
        <v>3.3384200000000002</v>
      </c>
      <c r="Y63" s="235">
        <v>9.6611499999999992</v>
      </c>
      <c r="Z63" s="235">
        <v>28.934830000000002</v>
      </c>
      <c r="AA63" s="235">
        <v>23.146419999999999</v>
      </c>
      <c r="AB63" s="235">
        <v>6.9311699999999998</v>
      </c>
      <c r="AC63" s="235">
        <v>-18.565669999999997</v>
      </c>
      <c r="AD63" s="235">
        <v>6.0730000000000004</v>
      </c>
      <c r="AE63" s="235">
        <v>25.847069999999999</v>
      </c>
      <c r="AF63" s="235">
        <v>73.871279999999999</v>
      </c>
      <c r="AG63" s="235">
        <v>16.733310000000003</v>
      </c>
      <c r="AH63" s="235">
        <v>13.000729999999999</v>
      </c>
      <c r="AI63" s="252">
        <v>60.45805</v>
      </c>
      <c r="AJ63" s="252">
        <v>87.538119999999992</v>
      </c>
      <c r="AK63" s="252">
        <v>64.758309999999994</v>
      </c>
      <c r="AL63" s="252">
        <v>84.852829999999997</v>
      </c>
      <c r="AM63" s="252">
        <v>46.341550000000005</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8" tint="0.39997558519241921"/>
  </sheetPr>
  <dimension ref="A1:ALQ72"/>
  <sheetViews>
    <sheetView topLeftCell="A3"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97"/>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c r="AI1" s="265"/>
      <c r="AJ1" s="265"/>
      <c r="AK1" s="265"/>
      <c r="AL1" s="265"/>
      <c r="AM1" s="265"/>
    </row>
    <row r="2" spans="1:54" ht="15" x14ac:dyDescent="0.25">
      <c r="A2" s="97"/>
      <c r="B2" s="201" t="s">
        <v>53</v>
      </c>
      <c r="C2" s="201" t="s">
        <v>54</v>
      </c>
      <c r="D2" s="201" t="s">
        <v>55</v>
      </c>
      <c r="E2" s="201">
        <v>1981</v>
      </c>
      <c r="F2" s="201">
        <v>1982</v>
      </c>
      <c r="G2" s="201">
        <v>1983</v>
      </c>
      <c r="H2" s="201">
        <v>1984</v>
      </c>
      <c r="I2" s="201">
        <v>1985</v>
      </c>
      <c r="J2" s="201">
        <v>1986</v>
      </c>
      <c r="K2" s="201">
        <v>1987</v>
      </c>
      <c r="L2" s="201">
        <v>1988</v>
      </c>
      <c r="M2" s="201">
        <v>1989</v>
      </c>
      <c r="N2" s="201">
        <v>1990</v>
      </c>
      <c r="O2" s="201">
        <v>1991</v>
      </c>
      <c r="P2" s="201">
        <v>1992</v>
      </c>
      <c r="Q2" s="201">
        <v>1993</v>
      </c>
      <c r="R2" s="201">
        <v>1994</v>
      </c>
      <c r="S2" s="201">
        <v>1995</v>
      </c>
      <c r="T2" s="201">
        <v>1996</v>
      </c>
      <c r="U2" s="201">
        <v>1997</v>
      </c>
      <c r="V2" s="201">
        <v>1998</v>
      </c>
      <c r="W2" s="201">
        <v>1999</v>
      </c>
      <c r="X2" s="201">
        <v>2000</v>
      </c>
      <c r="Y2" s="201">
        <v>2001</v>
      </c>
      <c r="Z2" s="201">
        <v>2002</v>
      </c>
      <c r="AA2" s="201">
        <v>2003</v>
      </c>
      <c r="AB2" s="201">
        <v>2004</v>
      </c>
      <c r="AC2" s="201">
        <v>2005</v>
      </c>
      <c r="AD2" s="201">
        <v>2006</v>
      </c>
      <c r="AE2" s="232">
        <v>2007</v>
      </c>
      <c r="AF2" s="201">
        <v>2008</v>
      </c>
      <c r="AG2" s="201">
        <v>2009</v>
      </c>
      <c r="AH2" s="201">
        <v>2010</v>
      </c>
      <c r="AI2" s="246">
        <v>2011</v>
      </c>
      <c r="AJ2" s="246">
        <v>2012</v>
      </c>
      <c r="AK2" s="246">
        <v>2013</v>
      </c>
      <c r="AL2" s="246">
        <v>2014</v>
      </c>
      <c r="AM2" s="246">
        <v>2015</v>
      </c>
      <c r="AN2" s="246">
        <v>2016</v>
      </c>
      <c r="AO2" s="246">
        <v>2017</v>
      </c>
      <c r="AP2" s="246">
        <v>2018</v>
      </c>
      <c r="AQ2" s="246">
        <v>2019</v>
      </c>
      <c r="AR2" s="246">
        <v>2020</v>
      </c>
      <c r="AS2" s="216">
        <v>2021</v>
      </c>
      <c r="AT2" s="216">
        <v>2022</v>
      </c>
      <c r="AU2" s="216">
        <v>2023</v>
      </c>
      <c r="AV2" s="216">
        <v>2024</v>
      </c>
      <c r="AW2" s="216">
        <v>2025</v>
      </c>
      <c r="AX2" s="216">
        <v>2026</v>
      </c>
      <c r="AY2" s="216">
        <v>2027</v>
      </c>
      <c r="AZ2" s="216">
        <v>2028</v>
      </c>
      <c r="BA2" s="216">
        <v>2029</v>
      </c>
      <c r="BB2" s="216">
        <v>2030</v>
      </c>
    </row>
    <row r="3" spans="1:54" ht="15" x14ac:dyDescent="0.25">
      <c r="A3" s="98" t="str">
        <f>$A$1&amp;A2</f>
        <v/>
      </c>
      <c r="B3" s="99" t="s">
        <v>71</v>
      </c>
      <c r="C3" s="99" t="s">
        <v>72</v>
      </c>
      <c r="D3" s="99" t="s">
        <v>73</v>
      </c>
      <c r="E3" s="99" t="s">
        <v>74</v>
      </c>
      <c r="F3" s="99" t="s">
        <v>75</v>
      </c>
      <c r="G3" s="99" t="s">
        <v>76</v>
      </c>
      <c r="H3" s="99" t="s">
        <v>77</v>
      </c>
      <c r="I3" s="99" t="s">
        <v>78</v>
      </c>
      <c r="J3" s="99" t="s">
        <v>79</v>
      </c>
      <c r="K3" s="99" t="s">
        <v>80</v>
      </c>
      <c r="L3" s="99" t="s">
        <v>81</v>
      </c>
      <c r="M3" s="99" t="s">
        <v>82</v>
      </c>
      <c r="N3" s="99" t="s">
        <v>83</v>
      </c>
      <c r="O3" s="99" t="s">
        <v>84</v>
      </c>
      <c r="P3" s="99" t="s">
        <v>85</v>
      </c>
      <c r="Q3" s="99" t="s">
        <v>86</v>
      </c>
      <c r="R3" s="99" t="s">
        <v>87</v>
      </c>
      <c r="S3" s="99" t="s">
        <v>88</v>
      </c>
      <c r="T3" s="99" t="s">
        <v>89</v>
      </c>
      <c r="U3" s="99" t="s">
        <v>90</v>
      </c>
      <c r="V3" s="99" t="s">
        <v>91</v>
      </c>
      <c r="W3" s="99" t="s">
        <v>92</v>
      </c>
      <c r="X3" s="99" t="s">
        <v>93</v>
      </c>
      <c r="Y3" s="99" t="s">
        <v>94</v>
      </c>
      <c r="Z3" s="99" t="s">
        <v>95</v>
      </c>
      <c r="AA3" s="99" t="s">
        <v>96</v>
      </c>
      <c r="AB3" s="99" t="s">
        <v>97</v>
      </c>
      <c r="AC3" s="99" t="s">
        <v>98</v>
      </c>
      <c r="AD3" s="99" t="s">
        <v>99</v>
      </c>
      <c r="AE3" s="99" t="s">
        <v>100</v>
      </c>
      <c r="AF3" s="99" t="s">
        <v>101</v>
      </c>
      <c r="AG3" s="99" t="s">
        <v>102</v>
      </c>
      <c r="AH3" s="99" t="s">
        <v>103</v>
      </c>
      <c r="AI3" s="99" t="s">
        <v>163</v>
      </c>
      <c r="AJ3" s="99" t="s">
        <v>168</v>
      </c>
      <c r="AK3" s="99" t="s">
        <v>169</v>
      </c>
      <c r="AL3" s="99" t="s">
        <v>170</v>
      </c>
      <c r="AM3" s="99" t="s">
        <v>171</v>
      </c>
      <c r="AN3" s="99" t="s">
        <v>172</v>
      </c>
      <c r="AO3" s="99" t="s">
        <v>173</v>
      </c>
      <c r="AP3" s="99" t="s">
        <v>174</v>
      </c>
      <c r="AQ3" s="99" t="s">
        <v>175</v>
      </c>
      <c r="AR3" s="99"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1">
        <f>YampaRiverInflow.TotalOutflow!A4</f>
        <v>43435</v>
      </c>
      <c r="B4" s="165"/>
      <c r="C4" s="165"/>
      <c r="D4" s="165">
        <v>4.8710000000000004</v>
      </c>
      <c r="E4" s="235">
        <f ca="1">INDEX(INDIRECT("AboveLeesFerryLocal_"&amp;E$2+YEAR($A4)-YEAR($A$4)),MONTH($A4))</f>
        <v>12.228878</v>
      </c>
      <c r="F4" s="235">
        <f t="shared" ref="F4:AI12" ca="1" si="0">INDEX(INDIRECT("AboveLeesFerryLocal_"&amp;F$2+YEAR($A4)-YEAR($A$4)),MONTH($A4))</f>
        <v>26.422100000000004</v>
      </c>
      <c r="G4" s="235">
        <f t="shared" ca="1" si="0"/>
        <v>30.541180000000001</v>
      </c>
      <c r="H4" s="235">
        <f t="shared" ca="1" si="0"/>
        <v>25.264988000000002</v>
      </c>
      <c r="I4" s="235">
        <f t="shared" ca="1" si="0"/>
        <v>17.192216000000002</v>
      </c>
      <c r="J4" s="235">
        <f t="shared" ca="1" si="0"/>
        <v>14.472434000000002</v>
      </c>
      <c r="K4" s="235">
        <f t="shared" ca="1" si="0"/>
        <v>14.617889999999999</v>
      </c>
      <c r="L4" s="235">
        <f t="shared" ca="1" si="0"/>
        <v>12.40625</v>
      </c>
      <c r="M4" s="235">
        <f t="shared" ca="1" si="0"/>
        <v>14.303154000000003</v>
      </c>
      <c r="N4" s="235">
        <f t="shared" ca="1" si="0"/>
        <v>8.5718779999999999</v>
      </c>
      <c r="O4" s="235">
        <f t="shared" ca="1" si="0"/>
        <v>16.566911999999999</v>
      </c>
      <c r="P4" s="235">
        <f t="shared" ca="1" si="0"/>
        <v>23.606604000000004</v>
      </c>
      <c r="Q4" s="235">
        <f t="shared" ca="1" si="0"/>
        <v>11.927992</v>
      </c>
      <c r="R4" s="235">
        <f t="shared" ca="1" si="0"/>
        <v>18.697578</v>
      </c>
      <c r="S4" s="235">
        <f t="shared" ca="1" si="0"/>
        <v>16.272072000000001</v>
      </c>
      <c r="T4" s="235">
        <f t="shared" ca="1" si="0"/>
        <v>6.2282960000000003</v>
      </c>
      <c r="U4" s="235">
        <f t="shared" ca="1" si="0"/>
        <v>-16.238409999999998</v>
      </c>
      <c r="V4" s="235">
        <f t="shared" ca="1" si="0"/>
        <v>12.00187</v>
      </c>
      <c r="W4" s="235">
        <f t="shared" ca="1" si="0"/>
        <v>6.5915499999999998</v>
      </c>
      <c r="X4" s="235">
        <f t="shared" ca="1" si="0"/>
        <v>12.228569999999999</v>
      </c>
      <c r="Y4" s="235">
        <f t="shared" ca="1" si="0"/>
        <v>1.01868</v>
      </c>
      <c r="Z4" s="235">
        <f t="shared" ca="1" si="0"/>
        <v>6.6875100000000005</v>
      </c>
      <c r="AA4" s="235">
        <f t="shared" ca="1" si="0"/>
        <v>11.483219999999999</v>
      </c>
      <c r="AB4" s="235">
        <f t="shared" ca="1" si="0"/>
        <v>-2.7016499999999999</v>
      </c>
      <c r="AC4" s="235">
        <f t="shared" ca="1" si="0"/>
        <v>25.948370000000001</v>
      </c>
      <c r="AD4" s="235">
        <f t="shared" ca="1" si="0"/>
        <v>22.778939999999999</v>
      </c>
      <c r="AE4" s="235">
        <f t="shared" ca="1" si="0"/>
        <v>11.792920000000001</v>
      </c>
      <c r="AF4" s="235">
        <f t="shared" ca="1" si="0"/>
        <v>17.610810000000001</v>
      </c>
      <c r="AG4" s="235">
        <f t="shared" ca="1" si="0"/>
        <v>24.307770000000001</v>
      </c>
      <c r="AH4" s="235">
        <f t="shared" ca="1" si="0"/>
        <v>18.407709999999998</v>
      </c>
      <c r="AI4" s="235">
        <f t="shared" ca="1" si="0"/>
        <v>2.61571</v>
      </c>
      <c r="AJ4" s="235">
        <f t="shared" ref="AJ4:AM19" ca="1" si="1">INDEX(INDIRECT("AboveLeesFerryLocal_"&amp;AJ$2+YEAR($A4)-YEAR($A$4)),MONTH($A4))</f>
        <v>-1.4079200000000001</v>
      </c>
      <c r="AK4" s="235">
        <f t="shared" ca="1" si="1"/>
        <v>-6.0315000000000003</v>
      </c>
      <c r="AL4" s="235">
        <f t="shared" ca="1" si="1"/>
        <v>15.691600000000001</v>
      </c>
      <c r="AM4" s="235">
        <f t="shared" ca="1" si="1"/>
        <v>6.0872700000000002</v>
      </c>
      <c r="AN4" s="211"/>
      <c r="AO4" s="211"/>
      <c r="AP4" s="211"/>
      <c r="AQ4" s="211"/>
      <c r="AR4" s="211"/>
      <c r="AS4" s="211"/>
      <c r="AT4" s="211"/>
      <c r="AU4" s="211"/>
      <c r="AV4" s="211"/>
      <c r="AW4" s="211"/>
      <c r="AX4" s="211"/>
      <c r="AY4" s="211"/>
    </row>
    <row r="5" spans="1:54" ht="15" x14ac:dyDescent="0.25">
      <c r="A5" s="191">
        <f>YampaRiverInflow.TotalOutflow!A5</f>
        <v>43466</v>
      </c>
      <c r="B5" s="165"/>
      <c r="C5" s="165"/>
      <c r="D5" s="165">
        <v>10.731999999999999</v>
      </c>
      <c r="E5" s="235">
        <v>13.836252</v>
      </c>
      <c r="F5" s="235">
        <v>13.248782</v>
      </c>
      <c r="G5" s="235">
        <v>20.046610000000001</v>
      </c>
      <c r="H5" s="235">
        <v>26.309258000000003</v>
      </c>
      <c r="I5" s="235">
        <v>13.399138000000001</v>
      </c>
      <c r="J5" s="235">
        <v>7.5585960000000014</v>
      </c>
      <c r="K5" s="235">
        <v>17.579034</v>
      </c>
      <c r="L5" s="235">
        <v>17.167010000000001</v>
      </c>
      <c r="M5" s="235">
        <v>17.192004000000001</v>
      </c>
      <c r="N5" s="235">
        <v>16.305914000000001</v>
      </c>
      <c r="O5" s="235">
        <v>18.317238</v>
      </c>
      <c r="P5" s="235">
        <v>101.21908400000001</v>
      </c>
      <c r="Q5" s="235">
        <v>14.084605999999999</v>
      </c>
      <c r="R5" s="235">
        <v>35.531559999999999</v>
      </c>
      <c r="S5" s="235">
        <v>11.366462</v>
      </c>
      <c r="T5" s="235">
        <v>12.906422000000001</v>
      </c>
      <c r="U5" s="235">
        <v>-12.26146</v>
      </c>
      <c r="V5" s="235">
        <v>9.9685600000000001</v>
      </c>
      <c r="W5" s="235">
        <v>3.9182399999999999</v>
      </c>
      <c r="X5" s="235">
        <v>5.2524799999999994</v>
      </c>
      <c r="Y5" s="235">
        <v>0.65434000000000003</v>
      </c>
      <c r="Z5" s="235">
        <v>10.38495</v>
      </c>
      <c r="AA5" s="235">
        <v>14.23559</v>
      </c>
      <c r="AB5" s="235">
        <v>9.8203300000000002</v>
      </c>
      <c r="AC5" s="235">
        <v>24.700430000000001</v>
      </c>
      <c r="AD5" s="235">
        <v>22.069479999999999</v>
      </c>
      <c r="AE5" s="235">
        <v>12.57952</v>
      </c>
      <c r="AF5" s="235">
        <v>19.210369999999998</v>
      </c>
      <c r="AG5" s="235">
        <v>24.414390000000001</v>
      </c>
      <c r="AH5" s="235">
        <v>14.356399999999999</v>
      </c>
      <c r="AI5" s="252">
        <v>-5.5168900000000001</v>
      </c>
      <c r="AJ5" s="252">
        <v>8.7599999999999997E-2</v>
      </c>
      <c r="AK5" s="252">
        <v>10.52117</v>
      </c>
      <c r="AL5" s="252">
        <v>15.80128</v>
      </c>
      <c r="AM5" s="252">
        <v>6.6924780000000004</v>
      </c>
      <c r="AN5" s="211"/>
      <c r="AO5" s="211"/>
      <c r="AP5" s="211"/>
      <c r="AQ5" s="211"/>
      <c r="AR5" s="211"/>
      <c r="AS5" s="211"/>
      <c r="AT5" s="211"/>
      <c r="AU5" s="211"/>
      <c r="AV5" s="211"/>
      <c r="AW5" s="211"/>
      <c r="AX5" s="211"/>
      <c r="AY5" s="211"/>
    </row>
    <row r="6" spans="1:54" ht="15" x14ac:dyDescent="0.25">
      <c r="A6" s="191">
        <f>YampaRiverInflow.TotalOutflow!A6</f>
        <v>43497</v>
      </c>
      <c r="B6" s="165"/>
      <c r="C6" s="165"/>
      <c r="D6" s="165">
        <v>3.8969999999999998</v>
      </c>
      <c r="E6" s="235">
        <v>24.945210000000003</v>
      </c>
      <c r="F6" s="235">
        <v>20.465412000000001</v>
      </c>
      <c r="G6" s="235">
        <v>17.773367999999998</v>
      </c>
      <c r="H6" s="235">
        <v>21.627798000000002</v>
      </c>
      <c r="I6" s="235">
        <v>24.398584000000003</v>
      </c>
      <c r="J6" s="235">
        <v>22.760021999999999</v>
      </c>
      <c r="K6" s="235">
        <v>20.288758000000001</v>
      </c>
      <c r="L6" s="235">
        <v>20.558418000000003</v>
      </c>
      <c r="M6" s="235">
        <v>7.514894</v>
      </c>
      <c r="N6" s="235">
        <v>19.425978000000001</v>
      </c>
      <c r="O6" s="235">
        <v>27.521836</v>
      </c>
      <c r="P6" s="235">
        <v>75.754664000000005</v>
      </c>
      <c r="Q6" s="235">
        <v>14.718234000000001</v>
      </c>
      <c r="R6" s="235">
        <v>33.481140000000003</v>
      </c>
      <c r="S6" s="235">
        <v>10.668854</v>
      </c>
      <c r="T6" s="235">
        <v>-2.5262600000000002</v>
      </c>
      <c r="U6" s="235">
        <v>-10.192350000000001</v>
      </c>
      <c r="V6" s="235">
        <v>6.2821099999999994</v>
      </c>
      <c r="W6" s="235">
        <v>3.13246</v>
      </c>
      <c r="X6" s="235">
        <v>4.1601400000000002</v>
      </c>
      <c r="Y6" s="235">
        <v>2.8380700000000001</v>
      </c>
      <c r="Z6" s="235">
        <v>9.7490100000000002</v>
      </c>
      <c r="AA6" s="235">
        <v>16.001570000000001</v>
      </c>
      <c r="AB6" s="235">
        <v>9.5720700000000001</v>
      </c>
      <c r="AC6" s="235">
        <v>21.740169999999999</v>
      </c>
      <c r="AD6" s="235">
        <v>14.98456</v>
      </c>
      <c r="AE6" s="235">
        <v>10.01197</v>
      </c>
      <c r="AF6" s="235">
        <v>10.48507</v>
      </c>
      <c r="AG6" s="235">
        <v>13.671299999999999</v>
      </c>
      <c r="AH6" s="235">
        <v>11.7835</v>
      </c>
      <c r="AI6" s="252">
        <v>1.5763499999999999</v>
      </c>
      <c r="AJ6" s="252">
        <v>-4.5615100000000002</v>
      </c>
      <c r="AK6" s="252">
        <v>4.3772399999999996</v>
      </c>
      <c r="AL6" s="252">
        <v>6.30464</v>
      </c>
      <c r="AM6" s="252">
        <v>11.420924000000001</v>
      </c>
      <c r="AN6" s="211"/>
      <c r="AO6" s="211"/>
      <c r="AP6" s="211"/>
      <c r="AQ6" s="211"/>
      <c r="AR6" s="211"/>
      <c r="AS6" s="211"/>
      <c r="AT6" s="211"/>
      <c r="AU6" s="211"/>
      <c r="AV6" s="211"/>
      <c r="AW6" s="211"/>
      <c r="AX6" s="211"/>
      <c r="AY6" s="211"/>
    </row>
    <row r="7" spans="1:54" ht="15" x14ac:dyDescent="0.25">
      <c r="A7" s="191">
        <f>YampaRiverInflow.TotalOutflow!A7</f>
        <v>43525</v>
      </c>
      <c r="B7" s="165"/>
      <c r="C7" s="165"/>
      <c r="D7" s="165">
        <v>5.12</v>
      </c>
      <c r="E7" s="235">
        <v>25.872128</v>
      </c>
      <c r="F7" s="235">
        <v>49.723404000000002</v>
      </c>
      <c r="G7" s="235">
        <v>19.559304000000001</v>
      </c>
      <c r="H7" s="235">
        <v>35.780078000000003</v>
      </c>
      <c r="I7" s="235">
        <v>21.771910000000002</v>
      </c>
      <c r="J7" s="235">
        <v>6.9283080000000012</v>
      </c>
      <c r="K7" s="235">
        <v>9.9853559999999995</v>
      </c>
      <c r="L7" s="235">
        <v>4.6072879999999996</v>
      </c>
      <c r="M7" s="235">
        <v>9.3644660000000002</v>
      </c>
      <c r="N7" s="235">
        <v>26.794340000000005</v>
      </c>
      <c r="O7" s="235">
        <v>39.915998000000002</v>
      </c>
      <c r="P7" s="235">
        <v>66.375816</v>
      </c>
      <c r="Q7" s="235">
        <v>17.63081</v>
      </c>
      <c r="R7" s="235">
        <v>62.605969999999999</v>
      </c>
      <c r="S7" s="235">
        <v>-10.494788</v>
      </c>
      <c r="T7" s="235">
        <v>-5.3588699999999996</v>
      </c>
      <c r="U7" s="235">
        <v>-15.49112</v>
      </c>
      <c r="V7" s="235">
        <v>36.322969999999998</v>
      </c>
      <c r="W7" s="235">
        <v>9.210090000000001</v>
      </c>
      <c r="X7" s="235">
        <v>5.7764899999999999</v>
      </c>
      <c r="Y7" s="235">
        <v>9.2872199999999996</v>
      </c>
      <c r="Z7" s="235">
        <v>8.1139899999999994</v>
      </c>
      <c r="AA7" s="235">
        <v>9.8301200000000009</v>
      </c>
      <c r="AB7" s="235">
        <v>14.49926</v>
      </c>
      <c r="AC7" s="235">
        <v>12.03308</v>
      </c>
      <c r="AD7" s="235">
        <v>4.5342399999999996</v>
      </c>
      <c r="AE7" s="235">
        <v>19.332849999999997</v>
      </c>
      <c r="AF7" s="235">
        <v>6.37479</v>
      </c>
      <c r="AG7" s="235">
        <v>9.2942099999999996</v>
      </c>
      <c r="AH7" s="235">
        <v>12.6425</v>
      </c>
      <c r="AI7" s="252">
        <v>6.9273500000000006</v>
      </c>
      <c r="AJ7" s="252">
        <v>-7.20953</v>
      </c>
      <c r="AK7" s="252">
        <v>6.0791599999999999</v>
      </c>
      <c r="AL7" s="252">
        <v>6.5443199999999999</v>
      </c>
      <c r="AM7" s="252">
        <v>13.23695</v>
      </c>
      <c r="AN7" s="211"/>
      <c r="AO7" s="211"/>
      <c r="AP7" s="211"/>
      <c r="AQ7" s="211"/>
      <c r="AR7" s="211"/>
      <c r="AS7" s="211"/>
      <c r="AT7" s="211"/>
      <c r="AU7" s="211"/>
      <c r="AV7" s="211"/>
      <c r="AW7" s="211"/>
      <c r="AX7" s="211"/>
      <c r="AY7" s="211"/>
    </row>
    <row r="8" spans="1:54" ht="15" x14ac:dyDescent="0.25">
      <c r="A8" s="191">
        <f>YampaRiverInflow.TotalOutflow!A8</f>
        <v>43556</v>
      </c>
      <c r="B8" s="165"/>
      <c r="C8" s="165"/>
      <c r="D8" s="165">
        <v>8.1</v>
      </c>
      <c r="E8" s="235">
        <v>16.681022000000002</v>
      </c>
      <c r="F8" s="235">
        <v>25.769639999999999</v>
      </c>
      <c r="G8" s="235">
        <v>24.889088000000005</v>
      </c>
      <c r="H8" s="235">
        <v>28.007258</v>
      </c>
      <c r="I8" s="235">
        <v>23.441744000000003</v>
      </c>
      <c r="J8" s="235">
        <v>20.577144000000001</v>
      </c>
      <c r="K8" s="235">
        <v>25.502514000000001</v>
      </c>
      <c r="L8" s="235">
        <v>13.009960000000001</v>
      </c>
      <c r="M8" s="235">
        <v>4.4516200000000001</v>
      </c>
      <c r="N8" s="235">
        <v>18.399011999999999</v>
      </c>
      <c r="O8" s="235">
        <v>29.763325999999999</v>
      </c>
      <c r="P8" s="235">
        <v>41.261670000000002</v>
      </c>
      <c r="Q8" s="235">
        <v>7.7661820000000006</v>
      </c>
      <c r="R8" s="235">
        <v>14.708754000000001</v>
      </c>
      <c r="S8" s="235">
        <v>23.635946000000001</v>
      </c>
      <c r="T8" s="235">
        <v>6.8406400000000005</v>
      </c>
      <c r="U8" s="235">
        <v>-2.2138499999999999</v>
      </c>
      <c r="V8" s="235">
        <v>19.547470000000001</v>
      </c>
      <c r="W8" s="235">
        <v>11.52768</v>
      </c>
      <c r="X8" s="235">
        <v>17.343669999999999</v>
      </c>
      <c r="Y8" s="235">
        <v>13.49269</v>
      </c>
      <c r="Z8" s="235">
        <v>4.6643299999999996</v>
      </c>
      <c r="AA8" s="235">
        <v>2.3306399999999998</v>
      </c>
      <c r="AB8" s="235">
        <v>9.179590000000001</v>
      </c>
      <c r="AC8" s="235">
        <v>14.534559999999999</v>
      </c>
      <c r="AD8" s="235">
        <v>4.0880400000000003</v>
      </c>
      <c r="AE8" s="235">
        <v>12.77216</v>
      </c>
      <c r="AF8" s="235">
        <v>7.4774700000000003</v>
      </c>
      <c r="AG8" s="235">
        <v>12.525</v>
      </c>
      <c r="AH8" s="235">
        <v>22.5366</v>
      </c>
      <c r="AI8" s="252">
        <v>5.4246600000000003</v>
      </c>
      <c r="AJ8" s="252">
        <v>-1.42597</v>
      </c>
      <c r="AK8" s="252">
        <v>9.8915199999999999</v>
      </c>
      <c r="AL8" s="252">
        <v>9.72743</v>
      </c>
      <c r="AM8" s="252">
        <v>7.0186580000000003</v>
      </c>
      <c r="AN8" s="211"/>
      <c r="AO8" s="211"/>
      <c r="AP8" s="211"/>
      <c r="AQ8" s="211"/>
      <c r="AR8" s="211"/>
      <c r="AS8" s="211"/>
      <c r="AT8" s="211"/>
      <c r="AU8" s="211"/>
      <c r="AV8" s="211"/>
      <c r="AW8" s="211"/>
      <c r="AX8" s="211"/>
      <c r="AY8" s="211"/>
    </row>
    <row r="9" spans="1:54" ht="15" x14ac:dyDescent="0.25">
      <c r="A9" s="191">
        <f>YampaRiverInflow.TotalOutflow!A9</f>
        <v>43586</v>
      </c>
      <c r="B9" s="165"/>
      <c r="C9" s="165"/>
      <c r="D9" s="165">
        <v>6.0880000000000001</v>
      </c>
      <c r="E9" s="235">
        <v>20.596146000000001</v>
      </c>
      <c r="F9" s="235">
        <v>42.715372000000002</v>
      </c>
      <c r="G9" s="235">
        <v>8.9217919999999999</v>
      </c>
      <c r="H9" s="235">
        <v>-0.27216800000000002</v>
      </c>
      <c r="I9" s="235">
        <v>-15.576908</v>
      </c>
      <c r="J9" s="235">
        <v>10.261580000000002</v>
      </c>
      <c r="K9" s="235">
        <v>14.939944000000001</v>
      </c>
      <c r="L9" s="235">
        <v>-6.4280240000000006</v>
      </c>
      <c r="M9" s="235">
        <v>-2.930132</v>
      </c>
      <c r="N9" s="235">
        <v>9.3170699999999993</v>
      </c>
      <c r="O9" s="235">
        <v>17.687328000000001</v>
      </c>
      <c r="P9" s="235">
        <v>30.256135999999998</v>
      </c>
      <c r="Q9" s="235">
        <v>9.5716059999999992</v>
      </c>
      <c r="R9" s="235">
        <v>29.325434000000005</v>
      </c>
      <c r="S9" s="235">
        <v>5.5503300000000007</v>
      </c>
      <c r="T9" s="235">
        <v>8.0619300000000003</v>
      </c>
      <c r="U9" s="235">
        <v>-4.66012</v>
      </c>
      <c r="V9" s="235">
        <v>9.683209999999999</v>
      </c>
      <c r="W9" s="235">
        <v>23.337949999999999</v>
      </c>
      <c r="X9" s="235">
        <v>11.09249</v>
      </c>
      <c r="Y9" s="235">
        <v>14.89179</v>
      </c>
      <c r="Z9" s="235">
        <v>9.6852700000000009</v>
      </c>
      <c r="AA9" s="235">
        <v>5.5847100000000003</v>
      </c>
      <c r="AB9" s="235">
        <v>4.1686000000000005</v>
      </c>
      <c r="AC9" s="235">
        <v>14.016170000000001</v>
      </c>
      <c r="AD9" s="235">
        <v>5.02379</v>
      </c>
      <c r="AE9" s="235">
        <v>16.882990000000003</v>
      </c>
      <c r="AF9" s="235">
        <v>3.9549799999999999</v>
      </c>
      <c r="AG9" s="235">
        <v>10.53945</v>
      </c>
      <c r="AH9" s="235">
        <v>19.5229</v>
      </c>
      <c r="AI9" s="252">
        <v>4.9721899999999994</v>
      </c>
      <c r="AJ9" s="252">
        <v>1.2309300000000001</v>
      </c>
      <c r="AK9" s="252">
        <v>4.9847600000000005</v>
      </c>
      <c r="AL9" s="252">
        <v>9.3964200000000009</v>
      </c>
      <c r="AM9" s="252">
        <v>8.1567039999999995</v>
      </c>
      <c r="AN9" s="211"/>
      <c r="AO9" s="211"/>
      <c r="AP9" s="211"/>
      <c r="AQ9" s="211"/>
      <c r="AR9" s="211"/>
      <c r="AS9" s="211"/>
      <c r="AT9" s="211"/>
      <c r="AU9" s="211"/>
      <c r="AV9" s="211"/>
      <c r="AW9" s="211"/>
      <c r="AX9" s="211"/>
      <c r="AY9" s="211"/>
    </row>
    <row r="10" spans="1:54" ht="15" x14ac:dyDescent="0.25">
      <c r="A10" s="191">
        <f>YampaRiverInflow.TotalOutflow!A10</f>
        <v>43617</v>
      </c>
      <c r="B10" s="165"/>
      <c r="C10" s="165"/>
      <c r="D10" s="165">
        <v>7.782</v>
      </c>
      <c r="E10" s="235">
        <v>4.958564</v>
      </c>
      <c r="F10" s="235">
        <v>-2.5423</v>
      </c>
      <c r="G10" s="235">
        <v>8.1491520000000008</v>
      </c>
      <c r="H10" s="235">
        <v>20.665317999999999</v>
      </c>
      <c r="I10" s="235">
        <v>14.274572000000001</v>
      </c>
      <c r="J10" s="235">
        <v>14.059692000000002</v>
      </c>
      <c r="K10" s="235">
        <v>2.4844780000000002</v>
      </c>
      <c r="L10" s="235">
        <v>1.888352</v>
      </c>
      <c r="M10" s="235">
        <v>10.006266000000002</v>
      </c>
      <c r="N10" s="235">
        <v>19.542680000000001</v>
      </c>
      <c r="O10" s="235">
        <v>1.2684000000000002</v>
      </c>
      <c r="P10" s="235">
        <v>4.9412060000000002</v>
      </c>
      <c r="Q10" s="235">
        <v>-1.180104</v>
      </c>
      <c r="R10" s="235">
        <v>16.706314000000003</v>
      </c>
      <c r="S10" s="235">
        <v>1.3633040000000001</v>
      </c>
      <c r="T10" s="235">
        <v>-0.79383999999999999</v>
      </c>
      <c r="U10" s="235">
        <v>-23.251810000000003</v>
      </c>
      <c r="V10" s="235">
        <v>12.69872</v>
      </c>
      <c r="W10" s="235">
        <v>19.039000000000001</v>
      </c>
      <c r="X10" s="235">
        <v>6.8687700000000005</v>
      </c>
      <c r="Y10" s="235">
        <v>14.246139999999999</v>
      </c>
      <c r="Z10" s="235">
        <v>18.845080000000003</v>
      </c>
      <c r="AA10" s="235">
        <v>7.4909099999999995</v>
      </c>
      <c r="AB10" s="235">
        <v>13.8124</v>
      </c>
      <c r="AC10" s="235">
        <v>24.775919999999999</v>
      </c>
      <c r="AD10" s="235">
        <v>9.7531100000000013</v>
      </c>
      <c r="AE10" s="235">
        <v>18.740459999999999</v>
      </c>
      <c r="AF10" s="235">
        <v>5.9942099999999998</v>
      </c>
      <c r="AG10" s="235">
        <v>10.93661</v>
      </c>
      <c r="AH10" s="235">
        <v>14.07673</v>
      </c>
      <c r="AI10" s="252">
        <v>3.54962</v>
      </c>
      <c r="AJ10" s="252">
        <v>6.4226899999999993</v>
      </c>
      <c r="AK10" s="252">
        <v>10.59356</v>
      </c>
      <c r="AL10" s="252">
        <v>1.32226</v>
      </c>
      <c r="AM10" s="252">
        <v>3.633238</v>
      </c>
      <c r="AN10" s="211"/>
      <c r="AO10" s="211"/>
      <c r="AP10" s="211"/>
      <c r="AQ10" s="211"/>
      <c r="AR10" s="211"/>
      <c r="AS10" s="211"/>
      <c r="AT10" s="211"/>
      <c r="AU10" s="211"/>
      <c r="AV10" s="211"/>
      <c r="AW10" s="211"/>
      <c r="AX10" s="211"/>
      <c r="AY10" s="211"/>
    </row>
    <row r="11" spans="1:54" ht="15" x14ac:dyDescent="0.25">
      <c r="A11" s="191">
        <f>YampaRiverInflow.TotalOutflow!A11</f>
        <v>43647</v>
      </c>
      <c r="B11" s="165"/>
      <c r="C11" s="165"/>
      <c r="D11" s="165">
        <v>18.847000000000001</v>
      </c>
      <c r="E11" s="235">
        <v>14.528888</v>
      </c>
      <c r="F11" s="235">
        <v>41.655764000000005</v>
      </c>
      <c r="G11" s="235">
        <v>46.755935999999998</v>
      </c>
      <c r="H11" s="235">
        <v>13.937982000000002</v>
      </c>
      <c r="I11" s="235">
        <v>-9.5202080000000002</v>
      </c>
      <c r="J11" s="235">
        <v>16.145548000000002</v>
      </c>
      <c r="K11" s="235">
        <v>8.3940580000000011</v>
      </c>
      <c r="L11" s="235">
        <v>24.153351999999998</v>
      </c>
      <c r="M11" s="235">
        <v>8.4327039999999993</v>
      </c>
      <c r="N11" s="235">
        <v>3.5028120000000005</v>
      </c>
      <c r="O11" s="235">
        <v>15.702810000000001</v>
      </c>
      <c r="P11" s="235">
        <v>2.0310160000000002</v>
      </c>
      <c r="Q11" s="235">
        <v>8.0089059999999996</v>
      </c>
      <c r="R11" s="235">
        <v>20.697440000000004</v>
      </c>
      <c r="S11" s="235">
        <v>17.755964000000002</v>
      </c>
      <c r="T11" s="235">
        <v>11.63293</v>
      </c>
      <c r="U11" s="235">
        <v>-12.476629999999998</v>
      </c>
      <c r="V11" s="235">
        <v>23.625509999999998</v>
      </c>
      <c r="W11" s="235">
        <v>20.54889</v>
      </c>
      <c r="X11" s="235">
        <v>8.319090000000001</v>
      </c>
      <c r="Y11" s="235">
        <v>20.105460000000001</v>
      </c>
      <c r="Z11" s="235">
        <v>19.50067</v>
      </c>
      <c r="AA11" s="235">
        <v>8.3446700000000007</v>
      </c>
      <c r="AB11" s="235">
        <v>18.455950000000001</v>
      </c>
      <c r="AC11" s="235">
        <v>31.79073</v>
      </c>
      <c r="AD11" s="235">
        <v>14.55987</v>
      </c>
      <c r="AE11" s="235">
        <v>21.886839999999999</v>
      </c>
      <c r="AF11" s="235">
        <v>25.583909999999999</v>
      </c>
      <c r="AG11" s="235">
        <v>21.074020000000001</v>
      </c>
      <c r="AH11" s="235">
        <v>18.544400000000003</v>
      </c>
      <c r="AI11" s="252">
        <v>6.5901300000000003</v>
      </c>
      <c r="AJ11" s="252">
        <v>14.91146</v>
      </c>
      <c r="AK11" s="252">
        <v>14.38373</v>
      </c>
      <c r="AL11" s="252">
        <v>27.614090000000001</v>
      </c>
      <c r="AM11" s="252">
        <v>1.747992</v>
      </c>
      <c r="AN11" s="211"/>
      <c r="AO11" s="211"/>
      <c r="AP11" s="211"/>
      <c r="AQ11" s="211"/>
      <c r="AR11" s="211"/>
      <c r="AS11" s="211"/>
      <c r="AT11" s="211"/>
      <c r="AU11" s="211"/>
      <c r="AV11" s="211"/>
      <c r="AW11" s="211"/>
      <c r="AX11" s="211"/>
      <c r="AY11" s="211"/>
    </row>
    <row r="12" spans="1:54" ht="15" x14ac:dyDescent="0.25">
      <c r="A12" s="191">
        <f>YampaRiverInflow.TotalOutflow!A12</f>
        <v>43678</v>
      </c>
      <c r="B12" s="165"/>
      <c r="C12" s="165"/>
      <c r="D12" s="165">
        <v>17.846</v>
      </c>
      <c r="E12" s="235">
        <v>23.597766000000004</v>
      </c>
      <c r="F12" s="235">
        <v>33.662408000000006</v>
      </c>
      <c r="G12" s="235">
        <v>46.49971</v>
      </c>
      <c r="H12" s="235">
        <v>0.7424400000000001</v>
      </c>
      <c r="I12" s="235">
        <v>14.672851999999999</v>
      </c>
      <c r="J12" s="235">
        <v>32.564776000000002</v>
      </c>
      <c r="K12" s="235">
        <v>18.685385999999998</v>
      </c>
      <c r="L12" s="235">
        <v>18.337461999999999</v>
      </c>
      <c r="M12" s="235">
        <v>16.435265999999999</v>
      </c>
      <c r="N12" s="235">
        <v>21.988620000000001</v>
      </c>
      <c r="O12" s="235">
        <v>28.766426000000003</v>
      </c>
      <c r="P12" s="235">
        <v>19.739957999999998</v>
      </c>
      <c r="Q12" s="235">
        <v>11.451958000000001</v>
      </c>
      <c r="R12" s="235">
        <v>20.660824000000002</v>
      </c>
      <c r="S12" s="235">
        <v>13.796706</v>
      </c>
      <c r="T12" s="235">
        <v>9.7706299999999988</v>
      </c>
      <c r="U12" s="235">
        <v>7.4435000000000002</v>
      </c>
      <c r="V12" s="235">
        <v>20.504860000000001</v>
      </c>
      <c r="W12" s="235">
        <v>22.135639999999999</v>
      </c>
      <c r="X12" s="235">
        <v>5.2130799999999997</v>
      </c>
      <c r="Y12" s="235">
        <v>14.802440000000001</v>
      </c>
      <c r="Z12" s="235">
        <v>21.94164</v>
      </c>
      <c r="AA12" s="235">
        <v>8.4181799999999996</v>
      </c>
      <c r="AB12" s="235">
        <v>21.659500000000001</v>
      </c>
      <c r="AC12" s="235">
        <v>35.8294</v>
      </c>
      <c r="AD12" s="235">
        <v>14.210139999999999</v>
      </c>
      <c r="AE12" s="235">
        <v>24.195160000000001</v>
      </c>
      <c r="AF12" s="235">
        <v>26.496269999999999</v>
      </c>
      <c r="AG12" s="235">
        <v>24.024999999999999</v>
      </c>
      <c r="AH12" s="235">
        <v>22.344560000000001</v>
      </c>
      <c r="AI12" s="252">
        <v>9.8739599999999985</v>
      </c>
      <c r="AJ12" s="252">
        <v>13.84548</v>
      </c>
      <c r="AK12" s="252">
        <v>16.93469</v>
      </c>
      <c r="AL12" s="252">
        <v>14.48996</v>
      </c>
      <c r="AM12" s="252">
        <v>23.217804000000005</v>
      </c>
      <c r="AN12" s="211"/>
      <c r="AO12" s="211"/>
      <c r="AP12" s="211"/>
      <c r="AQ12" s="211"/>
      <c r="AR12" s="211"/>
      <c r="AS12" s="211"/>
      <c r="AT12" s="211"/>
      <c r="AU12" s="211"/>
      <c r="AV12" s="211"/>
      <c r="AW12" s="211"/>
      <c r="AX12" s="211"/>
      <c r="AY12" s="211"/>
    </row>
    <row r="13" spans="1:54" ht="15" x14ac:dyDescent="0.25">
      <c r="A13" s="191">
        <f>YampaRiverInflow.TotalOutflow!A13</f>
        <v>43709</v>
      </c>
      <c r="B13" s="165"/>
      <c r="C13" s="165"/>
      <c r="D13" s="165">
        <v>10.945</v>
      </c>
      <c r="E13" s="235">
        <v>24.377366000000002</v>
      </c>
      <c r="F13" s="235">
        <v>9.1880220000000001</v>
      </c>
      <c r="G13" s="235">
        <v>20.53886</v>
      </c>
      <c r="H13" s="235">
        <v>12.485670000000001</v>
      </c>
      <c r="I13" s="235">
        <v>12.587112000000001</v>
      </c>
      <c r="J13" s="235">
        <v>13.715842000000002</v>
      </c>
      <c r="K13" s="235">
        <v>14.078788000000001</v>
      </c>
      <c r="L13" s="235">
        <v>17.133922000000002</v>
      </c>
      <c r="M13" s="235">
        <v>36.728893999999997</v>
      </c>
      <c r="N13" s="235">
        <v>21.500264000000001</v>
      </c>
      <c r="O13" s="235">
        <v>26.366382000000002</v>
      </c>
      <c r="P13" s="235">
        <v>15.737406</v>
      </c>
      <c r="Q13" s="235">
        <v>14.914582000000003</v>
      </c>
      <c r="R13" s="235">
        <v>14.839589999999999</v>
      </c>
      <c r="S13" s="235">
        <v>10.647540000000001</v>
      </c>
      <c r="T13" s="235">
        <v>-6.0112700000000006</v>
      </c>
      <c r="U13" s="235">
        <v>19.914009999999998</v>
      </c>
      <c r="V13" s="235">
        <v>13.555149999999999</v>
      </c>
      <c r="W13" s="235">
        <v>15.397549999999999</v>
      </c>
      <c r="X13" s="235">
        <v>7.1036899999999994</v>
      </c>
      <c r="Y13" s="235">
        <v>8.6973899999999986</v>
      </c>
      <c r="Z13" s="235">
        <v>11.841569999999999</v>
      </c>
      <c r="AA13" s="235">
        <v>3.6388400000000001</v>
      </c>
      <c r="AB13" s="235">
        <v>18.084299999999999</v>
      </c>
      <c r="AC13" s="235">
        <v>24.926950000000001</v>
      </c>
      <c r="AD13" s="235">
        <v>13.032249999999999</v>
      </c>
      <c r="AE13" s="235">
        <v>14.707469999999999</v>
      </c>
      <c r="AF13" s="235">
        <v>15.101129999999999</v>
      </c>
      <c r="AG13" s="235">
        <v>9.3519199999999998</v>
      </c>
      <c r="AH13" s="235">
        <v>35.037589999999994</v>
      </c>
      <c r="AI13" s="252">
        <v>-2.8639899999999998</v>
      </c>
      <c r="AJ13" s="252">
        <v>6.7481800000000005</v>
      </c>
      <c r="AK13" s="252">
        <v>15.02529</v>
      </c>
      <c r="AL13" s="252">
        <v>11.451879999999999</v>
      </c>
      <c r="AM13" s="252">
        <v>15.371198000000001</v>
      </c>
      <c r="AN13" s="211"/>
      <c r="AO13" s="211"/>
      <c r="AP13" s="211"/>
      <c r="AQ13" s="211"/>
      <c r="AR13" s="211"/>
      <c r="AS13" s="211"/>
      <c r="AT13" s="211"/>
      <c r="AU13" s="211"/>
      <c r="AV13" s="211"/>
      <c r="AW13" s="211"/>
      <c r="AX13" s="211"/>
      <c r="AY13" s="211"/>
    </row>
    <row r="14" spans="1:54" ht="15" x14ac:dyDescent="0.25">
      <c r="A14" s="191">
        <f>YampaRiverInflow.TotalOutflow!A14</f>
        <v>43739</v>
      </c>
      <c r="B14" s="165"/>
      <c r="C14" s="165"/>
      <c r="D14" s="165">
        <v>5.6680000000000001</v>
      </c>
      <c r="E14" s="235">
        <v>0.89675000000000005</v>
      </c>
      <c r="F14" s="235">
        <v>27.212436</v>
      </c>
      <c r="G14" s="235">
        <v>21.019506</v>
      </c>
      <c r="H14" s="235">
        <v>15.296984</v>
      </c>
      <c r="I14" s="235">
        <v>17.363528000000002</v>
      </c>
      <c r="J14" s="235">
        <v>15.145718</v>
      </c>
      <c r="K14" s="235">
        <v>19.380140000000001</v>
      </c>
      <c r="L14" s="235">
        <v>13.376776000000001</v>
      </c>
      <c r="M14" s="235">
        <v>4.7494760000000005</v>
      </c>
      <c r="N14" s="235">
        <v>8.6108960000000003</v>
      </c>
      <c r="O14" s="235">
        <v>17.934583999999997</v>
      </c>
      <c r="P14" s="235">
        <v>11.836898000000001</v>
      </c>
      <c r="Q14" s="235">
        <v>11.503132000000001</v>
      </c>
      <c r="R14" s="235">
        <v>12.135444000000001</v>
      </c>
      <c r="S14" s="235">
        <v>6.3876860000000004</v>
      </c>
      <c r="T14" s="235">
        <v>-7.82599</v>
      </c>
      <c r="U14" s="235">
        <v>24.362849999999998</v>
      </c>
      <c r="V14" s="235">
        <v>10.95425</v>
      </c>
      <c r="W14" s="235">
        <v>11.723360000000001</v>
      </c>
      <c r="X14" s="235">
        <v>4.6145899999999997</v>
      </c>
      <c r="Y14" s="235">
        <v>6.6953500000000004</v>
      </c>
      <c r="Z14" s="235">
        <v>9.5123700000000007</v>
      </c>
      <c r="AA14" s="235">
        <v>-0.49925999999999998</v>
      </c>
      <c r="AB14" s="235">
        <v>18.132660000000001</v>
      </c>
      <c r="AC14" s="235">
        <v>19.22006</v>
      </c>
      <c r="AD14" s="235">
        <v>10.97871</v>
      </c>
      <c r="AE14" s="235">
        <v>13.21185</v>
      </c>
      <c r="AF14" s="235">
        <v>14.04824</v>
      </c>
      <c r="AG14" s="235">
        <v>6.9533999999999994</v>
      </c>
      <c r="AH14" s="235">
        <v>23.35398</v>
      </c>
      <c r="AI14" s="252">
        <v>-2.8656299999999999</v>
      </c>
      <c r="AJ14" s="252">
        <v>2.3012199999999998</v>
      </c>
      <c r="AK14" s="252">
        <v>14.73507</v>
      </c>
      <c r="AL14" s="252">
        <v>8.505370000000001</v>
      </c>
      <c r="AM14" s="252">
        <v>11.385834000000001</v>
      </c>
      <c r="AN14" s="211"/>
      <c r="AO14" s="211"/>
      <c r="AP14" s="211"/>
      <c r="AQ14" s="211"/>
      <c r="AR14" s="211"/>
      <c r="AS14" s="211"/>
      <c r="AT14" s="211"/>
      <c r="AU14" s="211"/>
      <c r="AV14" s="211"/>
      <c r="AW14" s="211"/>
      <c r="AX14" s="211"/>
      <c r="AY14" s="211"/>
    </row>
    <row r="15" spans="1:54" ht="15" x14ac:dyDescent="0.25">
      <c r="A15" s="191">
        <f>YampaRiverInflow.TotalOutflow!A15</f>
        <v>43770</v>
      </c>
      <c r="B15" s="165"/>
      <c r="C15" s="165"/>
      <c r="D15" s="165">
        <v>5.7000000000000002E-2</v>
      </c>
      <c r="E15" s="235">
        <v>12.644528000000001</v>
      </c>
      <c r="F15" s="235">
        <v>20.419766000000003</v>
      </c>
      <c r="G15" s="235">
        <v>19.335204000000001</v>
      </c>
      <c r="H15" s="235">
        <v>16.094632000000001</v>
      </c>
      <c r="I15" s="235">
        <v>11.450326</v>
      </c>
      <c r="J15" s="235">
        <v>26.131626000000004</v>
      </c>
      <c r="K15" s="235">
        <v>8.3835399999999982</v>
      </c>
      <c r="L15" s="235">
        <v>1.6175140000000001</v>
      </c>
      <c r="M15" s="235">
        <v>4.4911860000000008</v>
      </c>
      <c r="N15" s="235">
        <v>8.991363999999999</v>
      </c>
      <c r="O15" s="235">
        <v>10.960080000000001</v>
      </c>
      <c r="P15" s="235">
        <v>12.147136</v>
      </c>
      <c r="Q15" s="235">
        <v>3.6625680000000003</v>
      </c>
      <c r="R15" s="235">
        <v>15.820898000000001</v>
      </c>
      <c r="S15" s="235">
        <v>14.533392000000001</v>
      </c>
      <c r="T15" s="235">
        <v>-12.37326</v>
      </c>
      <c r="U15" s="235">
        <v>14.93168</v>
      </c>
      <c r="V15" s="235">
        <v>-5.1652700000000005</v>
      </c>
      <c r="W15" s="235">
        <v>10.395850000000001</v>
      </c>
      <c r="X15" s="235">
        <v>4.0648400000000002</v>
      </c>
      <c r="Y15" s="235">
        <v>3.5380700000000003</v>
      </c>
      <c r="Z15" s="235">
        <v>7.5272700000000006</v>
      </c>
      <c r="AA15" s="235">
        <v>13.11669</v>
      </c>
      <c r="AB15" s="235">
        <v>15.47784</v>
      </c>
      <c r="AC15" s="235">
        <v>21.893450000000001</v>
      </c>
      <c r="AD15" s="235">
        <v>12.1463</v>
      </c>
      <c r="AE15" s="235">
        <v>8.651209999999999</v>
      </c>
      <c r="AF15" s="235">
        <v>9.7618099999999988</v>
      </c>
      <c r="AG15" s="235">
        <v>16.488720000000001</v>
      </c>
      <c r="AH15" s="235">
        <v>4.6226700000000003</v>
      </c>
      <c r="AI15" s="252">
        <v>5.9689499999999995</v>
      </c>
      <c r="AJ15" s="252">
        <v>-1.0023</v>
      </c>
      <c r="AK15" s="252">
        <v>2.8529</v>
      </c>
      <c r="AL15" s="252">
        <v>5.8924399999999997</v>
      </c>
      <c r="AM15" s="252">
        <v>14.328964000000001</v>
      </c>
      <c r="AN15" s="211"/>
      <c r="AO15" s="211"/>
      <c r="AP15" s="211"/>
      <c r="AQ15" s="211"/>
      <c r="AR15" s="211"/>
      <c r="AS15" s="211"/>
      <c r="AT15" s="211"/>
      <c r="AU15" s="211"/>
      <c r="AV15" s="211"/>
      <c r="AW15" s="211"/>
      <c r="AX15" s="211"/>
      <c r="AY15" s="211"/>
    </row>
    <row r="16" spans="1:54" ht="15" x14ac:dyDescent="0.25">
      <c r="A16" s="191">
        <f>YampaRiverInflow.TotalOutflow!A16</f>
        <v>43800</v>
      </c>
      <c r="B16" s="165"/>
      <c r="C16" s="165"/>
      <c r="D16" s="165">
        <v>4.8710000000000004</v>
      </c>
      <c r="E16" s="235">
        <v>26.422100000000004</v>
      </c>
      <c r="F16" s="235">
        <v>30.541180000000001</v>
      </c>
      <c r="G16" s="235">
        <v>25.264988000000002</v>
      </c>
      <c r="H16" s="235">
        <v>17.192216000000002</v>
      </c>
      <c r="I16" s="235">
        <v>14.472434000000002</v>
      </c>
      <c r="J16" s="235">
        <v>14.617889999999999</v>
      </c>
      <c r="K16" s="235">
        <v>12.40625</v>
      </c>
      <c r="L16" s="235">
        <v>14.303154000000003</v>
      </c>
      <c r="M16" s="235">
        <v>8.5718779999999999</v>
      </c>
      <c r="N16" s="235">
        <v>16.566911999999999</v>
      </c>
      <c r="O16" s="235">
        <v>23.606604000000004</v>
      </c>
      <c r="P16" s="235">
        <v>11.927992</v>
      </c>
      <c r="Q16" s="235">
        <v>18.697578</v>
      </c>
      <c r="R16" s="235">
        <v>16.272072000000001</v>
      </c>
      <c r="S16" s="235">
        <v>6.2282960000000003</v>
      </c>
      <c r="T16" s="235">
        <v>-16.238409999999998</v>
      </c>
      <c r="U16" s="235">
        <v>12.00187</v>
      </c>
      <c r="V16" s="235">
        <v>6.5915499999999998</v>
      </c>
      <c r="W16" s="235">
        <v>12.228569999999999</v>
      </c>
      <c r="X16" s="235">
        <v>1.01868</v>
      </c>
      <c r="Y16" s="235">
        <v>6.6875100000000005</v>
      </c>
      <c r="Z16" s="235">
        <v>11.483219999999999</v>
      </c>
      <c r="AA16" s="235">
        <v>-2.7016499999999999</v>
      </c>
      <c r="AB16" s="235">
        <v>25.948370000000001</v>
      </c>
      <c r="AC16" s="235">
        <v>22.778939999999999</v>
      </c>
      <c r="AD16" s="235">
        <v>11.792920000000001</v>
      </c>
      <c r="AE16" s="235">
        <v>17.610810000000001</v>
      </c>
      <c r="AF16" s="235">
        <v>24.307770000000001</v>
      </c>
      <c r="AG16" s="235">
        <v>18.407709999999998</v>
      </c>
      <c r="AH16" s="235">
        <v>2.61571</v>
      </c>
      <c r="AI16" s="252">
        <v>-1.4079200000000001</v>
      </c>
      <c r="AJ16" s="252">
        <v>-6.0315000000000003</v>
      </c>
      <c r="AK16" s="252">
        <v>15.691600000000001</v>
      </c>
      <c r="AL16" s="252">
        <v>6.0872700000000002</v>
      </c>
      <c r="AM16" s="252">
        <v>11.088239999999999</v>
      </c>
      <c r="AN16" s="211"/>
      <c r="AO16" s="211"/>
      <c r="AP16" s="211"/>
      <c r="AQ16" s="211"/>
      <c r="AR16" s="211"/>
      <c r="AS16" s="211"/>
      <c r="AT16" s="211"/>
      <c r="AU16" s="211"/>
      <c r="AV16" s="211"/>
      <c r="AW16" s="211"/>
      <c r="AX16" s="211"/>
      <c r="AY16" s="211"/>
    </row>
    <row r="17" spans="1:51" ht="15" x14ac:dyDescent="0.25">
      <c r="A17" s="191">
        <f>YampaRiverInflow.TotalOutflow!A17</f>
        <v>43831</v>
      </c>
      <c r="B17" s="165"/>
      <c r="C17" s="165"/>
      <c r="D17" s="165">
        <v>10.731999999999999</v>
      </c>
      <c r="E17" s="235">
        <v>13.248782</v>
      </c>
      <c r="F17" s="235">
        <v>20.046610000000001</v>
      </c>
      <c r="G17" s="235">
        <v>26.309258000000003</v>
      </c>
      <c r="H17" s="235">
        <v>13.399138000000001</v>
      </c>
      <c r="I17" s="235">
        <v>7.5585960000000014</v>
      </c>
      <c r="J17" s="235">
        <v>17.579034</v>
      </c>
      <c r="K17" s="235">
        <v>17.167010000000001</v>
      </c>
      <c r="L17" s="235">
        <v>17.192004000000001</v>
      </c>
      <c r="M17" s="235">
        <v>16.305914000000001</v>
      </c>
      <c r="N17" s="235">
        <v>18.317238</v>
      </c>
      <c r="O17" s="235">
        <v>101.21908400000001</v>
      </c>
      <c r="P17" s="235">
        <v>14.084605999999999</v>
      </c>
      <c r="Q17" s="235">
        <v>35.531559999999999</v>
      </c>
      <c r="R17" s="235">
        <v>11.366462</v>
      </c>
      <c r="S17" s="235">
        <v>12.906422000000001</v>
      </c>
      <c r="T17" s="235">
        <v>-12.26146</v>
      </c>
      <c r="U17" s="235">
        <v>9.9685600000000001</v>
      </c>
      <c r="V17" s="235">
        <v>3.9182399999999999</v>
      </c>
      <c r="W17" s="235">
        <v>5.2524799999999994</v>
      </c>
      <c r="X17" s="235">
        <v>0.65434000000000003</v>
      </c>
      <c r="Y17" s="235">
        <v>10.38495</v>
      </c>
      <c r="Z17" s="235">
        <v>14.23559</v>
      </c>
      <c r="AA17" s="235">
        <v>9.8203300000000002</v>
      </c>
      <c r="AB17" s="235">
        <v>24.700430000000001</v>
      </c>
      <c r="AC17" s="235">
        <v>22.069479999999999</v>
      </c>
      <c r="AD17" s="235">
        <v>12.57952</v>
      </c>
      <c r="AE17" s="235">
        <v>19.210369999999998</v>
      </c>
      <c r="AF17" s="235">
        <v>24.414390000000001</v>
      </c>
      <c r="AG17" s="235">
        <v>14.356399999999999</v>
      </c>
      <c r="AH17" s="235">
        <v>-5.5168900000000001</v>
      </c>
      <c r="AI17" s="252">
        <v>8.7599999999999997E-2</v>
      </c>
      <c r="AJ17" s="252">
        <v>10.52117</v>
      </c>
      <c r="AK17" s="252">
        <v>15.80128</v>
      </c>
      <c r="AL17" s="252">
        <v>6.6924780000000004</v>
      </c>
      <c r="AM17" s="252">
        <v>12.522880000000001</v>
      </c>
      <c r="AN17" s="211"/>
      <c r="AO17" s="211"/>
      <c r="AP17" s="211"/>
      <c r="AQ17" s="211"/>
      <c r="AR17" s="211"/>
      <c r="AS17" s="211"/>
      <c r="AT17" s="211"/>
      <c r="AU17" s="211"/>
      <c r="AV17" s="211"/>
      <c r="AW17" s="211"/>
      <c r="AX17" s="211"/>
      <c r="AY17" s="211"/>
    </row>
    <row r="18" spans="1:51" ht="15" x14ac:dyDescent="0.25">
      <c r="A18" s="191">
        <f>YampaRiverInflow.TotalOutflow!A18</f>
        <v>43862</v>
      </c>
      <c r="B18" s="165"/>
      <c r="C18" s="165"/>
      <c r="D18" s="165">
        <v>3.8969999999999998</v>
      </c>
      <c r="E18" s="235">
        <v>20.465412000000001</v>
      </c>
      <c r="F18" s="235">
        <v>17.773367999999998</v>
      </c>
      <c r="G18" s="235">
        <v>21.627798000000002</v>
      </c>
      <c r="H18" s="235">
        <v>24.398584000000003</v>
      </c>
      <c r="I18" s="235">
        <v>22.760021999999999</v>
      </c>
      <c r="J18" s="235">
        <v>20.288758000000001</v>
      </c>
      <c r="K18" s="235">
        <v>20.558418000000003</v>
      </c>
      <c r="L18" s="235">
        <v>7.514894</v>
      </c>
      <c r="M18" s="235">
        <v>19.425978000000001</v>
      </c>
      <c r="N18" s="235">
        <v>27.521836</v>
      </c>
      <c r="O18" s="235">
        <v>75.754664000000005</v>
      </c>
      <c r="P18" s="235">
        <v>14.718234000000001</v>
      </c>
      <c r="Q18" s="235">
        <v>33.481140000000003</v>
      </c>
      <c r="R18" s="235">
        <v>10.668854</v>
      </c>
      <c r="S18" s="235">
        <v>-2.5262600000000002</v>
      </c>
      <c r="T18" s="235">
        <v>-10.192350000000001</v>
      </c>
      <c r="U18" s="235">
        <v>6.2821099999999994</v>
      </c>
      <c r="V18" s="235">
        <v>3.13246</v>
      </c>
      <c r="W18" s="235">
        <v>4.1601400000000002</v>
      </c>
      <c r="X18" s="235">
        <v>2.8380700000000001</v>
      </c>
      <c r="Y18" s="235">
        <v>9.7490100000000002</v>
      </c>
      <c r="Z18" s="235">
        <v>16.001570000000001</v>
      </c>
      <c r="AA18" s="235">
        <v>9.5720700000000001</v>
      </c>
      <c r="AB18" s="235">
        <v>21.740169999999999</v>
      </c>
      <c r="AC18" s="235">
        <v>14.98456</v>
      </c>
      <c r="AD18" s="235">
        <v>10.01197</v>
      </c>
      <c r="AE18" s="235">
        <v>10.48507</v>
      </c>
      <c r="AF18" s="235">
        <v>13.671299999999999</v>
      </c>
      <c r="AG18" s="235">
        <v>11.7835</v>
      </c>
      <c r="AH18" s="235">
        <v>1.5763499999999999</v>
      </c>
      <c r="AI18" s="252">
        <v>-4.5615100000000002</v>
      </c>
      <c r="AJ18" s="252">
        <v>4.3772399999999996</v>
      </c>
      <c r="AK18" s="252">
        <v>6.30464</v>
      </c>
      <c r="AL18" s="252">
        <v>11.420924000000001</v>
      </c>
      <c r="AM18" s="252">
        <v>22.01473</v>
      </c>
      <c r="AN18" s="211"/>
      <c r="AO18" s="211"/>
      <c r="AP18" s="211"/>
      <c r="AQ18" s="211"/>
      <c r="AR18" s="211"/>
      <c r="AS18" s="211"/>
      <c r="AT18" s="211"/>
      <c r="AU18" s="211"/>
      <c r="AV18" s="211"/>
      <c r="AW18" s="211"/>
      <c r="AX18" s="211"/>
      <c r="AY18" s="211"/>
    </row>
    <row r="19" spans="1:51" ht="15" x14ac:dyDescent="0.25">
      <c r="A19" s="191">
        <f>YampaRiverInflow.TotalOutflow!A19</f>
        <v>43891</v>
      </c>
      <c r="B19" s="165"/>
      <c r="C19" s="165"/>
      <c r="D19" s="165">
        <v>5.12</v>
      </c>
      <c r="E19" s="235">
        <v>49.723404000000002</v>
      </c>
      <c r="F19" s="235">
        <v>19.559304000000001</v>
      </c>
      <c r="G19" s="235">
        <v>35.780078000000003</v>
      </c>
      <c r="H19" s="235">
        <v>21.771910000000002</v>
      </c>
      <c r="I19" s="235">
        <v>6.9283080000000012</v>
      </c>
      <c r="J19" s="235">
        <v>9.9853559999999995</v>
      </c>
      <c r="K19" s="235">
        <v>4.6072879999999996</v>
      </c>
      <c r="L19" s="235">
        <v>9.3644660000000002</v>
      </c>
      <c r="M19" s="235">
        <v>26.794340000000005</v>
      </c>
      <c r="N19" s="235">
        <v>39.915998000000002</v>
      </c>
      <c r="O19" s="235">
        <v>66.375816</v>
      </c>
      <c r="P19" s="235">
        <v>17.63081</v>
      </c>
      <c r="Q19" s="235">
        <v>62.605969999999999</v>
      </c>
      <c r="R19" s="235">
        <v>-10.494788</v>
      </c>
      <c r="S19" s="235">
        <v>-5.3588699999999996</v>
      </c>
      <c r="T19" s="235">
        <v>-15.49112</v>
      </c>
      <c r="U19" s="235">
        <v>36.322969999999998</v>
      </c>
      <c r="V19" s="235">
        <v>9.210090000000001</v>
      </c>
      <c r="W19" s="235">
        <v>5.7764899999999999</v>
      </c>
      <c r="X19" s="235">
        <v>9.2872199999999996</v>
      </c>
      <c r="Y19" s="235">
        <v>8.1139899999999994</v>
      </c>
      <c r="Z19" s="235">
        <v>9.8301200000000009</v>
      </c>
      <c r="AA19" s="235">
        <v>14.49926</v>
      </c>
      <c r="AB19" s="235">
        <v>12.03308</v>
      </c>
      <c r="AC19" s="235">
        <v>4.5342399999999996</v>
      </c>
      <c r="AD19" s="235">
        <v>19.332849999999997</v>
      </c>
      <c r="AE19" s="235">
        <v>6.37479</v>
      </c>
      <c r="AF19" s="235">
        <v>9.2942099999999996</v>
      </c>
      <c r="AG19" s="235">
        <v>12.6425</v>
      </c>
      <c r="AH19" s="235">
        <v>6.9273500000000006</v>
      </c>
      <c r="AI19" s="252">
        <v>-7.20953</v>
      </c>
      <c r="AJ19" s="252">
        <v>6.0791599999999999</v>
      </c>
      <c r="AK19" s="252">
        <v>6.5443199999999999</v>
      </c>
      <c r="AL19" s="252">
        <v>13.23695</v>
      </c>
      <c r="AM19" s="252">
        <v>24.268612000000001</v>
      </c>
      <c r="AN19" s="211"/>
      <c r="AO19" s="211"/>
      <c r="AP19" s="211"/>
      <c r="AQ19" s="211"/>
      <c r="AR19" s="211"/>
      <c r="AS19" s="211"/>
      <c r="AT19" s="211"/>
      <c r="AU19" s="211"/>
      <c r="AV19" s="211"/>
      <c r="AW19" s="211"/>
      <c r="AX19" s="211"/>
      <c r="AY19" s="211"/>
    </row>
    <row r="20" spans="1:51" ht="15" x14ac:dyDescent="0.25">
      <c r="A20" s="191">
        <f>YampaRiverInflow.TotalOutflow!A20</f>
        <v>43922</v>
      </c>
      <c r="B20" s="165"/>
      <c r="C20" s="165"/>
      <c r="D20" s="165">
        <v>8.1</v>
      </c>
      <c r="E20" s="235">
        <v>25.769639999999999</v>
      </c>
      <c r="F20" s="235">
        <v>24.889088000000005</v>
      </c>
      <c r="G20" s="235">
        <v>28.007258</v>
      </c>
      <c r="H20" s="235">
        <v>23.441744000000003</v>
      </c>
      <c r="I20" s="235">
        <v>20.577144000000001</v>
      </c>
      <c r="J20" s="235">
        <v>25.502514000000001</v>
      </c>
      <c r="K20" s="235">
        <v>13.009960000000001</v>
      </c>
      <c r="L20" s="235">
        <v>4.4516200000000001</v>
      </c>
      <c r="M20" s="235">
        <v>18.399011999999999</v>
      </c>
      <c r="N20" s="235">
        <v>29.763325999999999</v>
      </c>
      <c r="O20" s="235">
        <v>41.261670000000002</v>
      </c>
      <c r="P20" s="235">
        <v>7.7661820000000006</v>
      </c>
      <c r="Q20" s="235">
        <v>14.708754000000001</v>
      </c>
      <c r="R20" s="235">
        <v>23.635946000000001</v>
      </c>
      <c r="S20" s="235">
        <v>6.8406400000000005</v>
      </c>
      <c r="T20" s="235">
        <v>-2.2138499999999999</v>
      </c>
      <c r="U20" s="235">
        <v>19.547470000000001</v>
      </c>
      <c r="V20" s="235">
        <v>11.52768</v>
      </c>
      <c r="W20" s="235">
        <v>17.343669999999999</v>
      </c>
      <c r="X20" s="235">
        <v>13.49269</v>
      </c>
      <c r="Y20" s="235">
        <v>4.6643299999999996</v>
      </c>
      <c r="Z20" s="235">
        <v>2.3306399999999998</v>
      </c>
      <c r="AA20" s="235">
        <v>9.179590000000001</v>
      </c>
      <c r="AB20" s="235">
        <v>14.534559999999999</v>
      </c>
      <c r="AC20" s="235">
        <v>4.0880400000000003</v>
      </c>
      <c r="AD20" s="235">
        <v>12.77216</v>
      </c>
      <c r="AE20" s="235">
        <v>7.4774700000000003</v>
      </c>
      <c r="AF20" s="235">
        <v>12.525</v>
      </c>
      <c r="AG20" s="235">
        <v>22.5366</v>
      </c>
      <c r="AH20" s="235">
        <v>5.4246600000000003</v>
      </c>
      <c r="AI20" s="252">
        <v>-1.42597</v>
      </c>
      <c r="AJ20" s="252">
        <v>9.8915199999999999</v>
      </c>
      <c r="AK20" s="252">
        <v>9.72743</v>
      </c>
      <c r="AL20" s="252">
        <v>7.0186580000000003</v>
      </c>
      <c r="AM20" s="252">
        <v>14.715734000000001</v>
      </c>
      <c r="AN20" s="211"/>
      <c r="AO20" s="211"/>
      <c r="AP20" s="211"/>
      <c r="AQ20" s="211"/>
      <c r="AR20" s="211"/>
      <c r="AS20" s="211"/>
      <c r="AT20" s="211"/>
      <c r="AU20" s="211"/>
      <c r="AV20" s="211"/>
      <c r="AW20" s="211"/>
      <c r="AX20" s="211"/>
      <c r="AY20" s="211"/>
    </row>
    <row r="21" spans="1:51" ht="15" x14ac:dyDescent="0.25">
      <c r="A21" s="191">
        <f>YampaRiverInflow.TotalOutflow!A21</f>
        <v>43952</v>
      </c>
      <c r="B21" s="165"/>
      <c r="C21" s="165"/>
      <c r="D21" s="165">
        <v>6.0880000000000001</v>
      </c>
      <c r="E21" s="235">
        <v>42.715372000000002</v>
      </c>
      <c r="F21" s="235">
        <v>8.9217919999999999</v>
      </c>
      <c r="G21" s="235">
        <v>-0.27216800000000002</v>
      </c>
      <c r="H21" s="235">
        <v>-15.576908</v>
      </c>
      <c r="I21" s="235">
        <v>10.261580000000002</v>
      </c>
      <c r="J21" s="235">
        <v>14.939944000000001</v>
      </c>
      <c r="K21" s="235">
        <v>-6.4280240000000006</v>
      </c>
      <c r="L21" s="235">
        <v>-2.930132</v>
      </c>
      <c r="M21" s="235">
        <v>9.3170699999999993</v>
      </c>
      <c r="N21" s="235">
        <v>17.687328000000001</v>
      </c>
      <c r="O21" s="235">
        <v>30.256135999999998</v>
      </c>
      <c r="P21" s="235">
        <v>9.5716059999999992</v>
      </c>
      <c r="Q21" s="235">
        <v>29.325434000000005</v>
      </c>
      <c r="R21" s="235">
        <v>5.5503300000000007</v>
      </c>
      <c r="S21" s="235">
        <v>8.0619300000000003</v>
      </c>
      <c r="T21" s="235">
        <v>-4.66012</v>
      </c>
      <c r="U21" s="235">
        <v>9.683209999999999</v>
      </c>
      <c r="V21" s="235">
        <v>23.337949999999999</v>
      </c>
      <c r="W21" s="235">
        <v>11.09249</v>
      </c>
      <c r="X21" s="235">
        <v>14.89179</v>
      </c>
      <c r="Y21" s="235">
        <v>9.6852700000000009</v>
      </c>
      <c r="Z21" s="235">
        <v>5.5847100000000003</v>
      </c>
      <c r="AA21" s="235">
        <v>4.1686000000000005</v>
      </c>
      <c r="AB21" s="235">
        <v>14.016170000000001</v>
      </c>
      <c r="AC21" s="235">
        <v>5.02379</v>
      </c>
      <c r="AD21" s="235">
        <v>16.882990000000003</v>
      </c>
      <c r="AE21" s="235">
        <v>3.9549799999999999</v>
      </c>
      <c r="AF21" s="235">
        <v>10.53945</v>
      </c>
      <c r="AG21" s="235">
        <v>19.5229</v>
      </c>
      <c r="AH21" s="235">
        <v>4.9721899999999994</v>
      </c>
      <c r="AI21" s="252">
        <v>1.2309300000000001</v>
      </c>
      <c r="AJ21" s="252">
        <v>4.9847600000000005</v>
      </c>
      <c r="AK21" s="252">
        <v>9.3964200000000009</v>
      </c>
      <c r="AL21" s="252">
        <v>8.1567039999999995</v>
      </c>
      <c r="AM21" s="252">
        <v>18.447317999999999</v>
      </c>
      <c r="AN21" s="211"/>
      <c r="AO21" s="211"/>
      <c r="AP21" s="211"/>
      <c r="AQ21" s="211"/>
      <c r="AR21" s="211"/>
      <c r="AS21" s="211"/>
      <c r="AT21" s="211"/>
      <c r="AU21" s="211"/>
      <c r="AV21" s="211"/>
      <c r="AW21" s="211"/>
      <c r="AX21" s="211"/>
      <c r="AY21" s="211"/>
    </row>
    <row r="22" spans="1:51" ht="15" x14ac:dyDescent="0.25">
      <c r="A22" s="191">
        <f>YampaRiverInflow.TotalOutflow!A22</f>
        <v>43983</v>
      </c>
      <c r="B22" s="165"/>
      <c r="C22" s="165"/>
      <c r="D22" s="165">
        <v>7.782</v>
      </c>
      <c r="E22" s="235">
        <v>-2.5423</v>
      </c>
      <c r="F22" s="235">
        <v>8.1491520000000008</v>
      </c>
      <c r="G22" s="235">
        <v>20.665317999999999</v>
      </c>
      <c r="H22" s="235">
        <v>14.274572000000001</v>
      </c>
      <c r="I22" s="235">
        <v>14.059692000000002</v>
      </c>
      <c r="J22" s="235">
        <v>2.4844780000000002</v>
      </c>
      <c r="K22" s="235">
        <v>1.888352</v>
      </c>
      <c r="L22" s="235">
        <v>10.006266000000002</v>
      </c>
      <c r="M22" s="235">
        <v>19.542680000000001</v>
      </c>
      <c r="N22" s="235">
        <v>1.2684000000000002</v>
      </c>
      <c r="O22" s="235">
        <v>4.9412060000000002</v>
      </c>
      <c r="P22" s="235">
        <v>-1.180104</v>
      </c>
      <c r="Q22" s="235">
        <v>16.706314000000003</v>
      </c>
      <c r="R22" s="235">
        <v>1.3633040000000001</v>
      </c>
      <c r="S22" s="235">
        <v>-0.79383999999999999</v>
      </c>
      <c r="T22" s="235">
        <v>-23.251810000000003</v>
      </c>
      <c r="U22" s="235">
        <v>12.69872</v>
      </c>
      <c r="V22" s="235">
        <v>19.039000000000001</v>
      </c>
      <c r="W22" s="235">
        <v>6.8687700000000005</v>
      </c>
      <c r="X22" s="235">
        <v>14.246139999999999</v>
      </c>
      <c r="Y22" s="235">
        <v>18.845080000000003</v>
      </c>
      <c r="Z22" s="235">
        <v>7.4909099999999995</v>
      </c>
      <c r="AA22" s="235">
        <v>13.8124</v>
      </c>
      <c r="AB22" s="235">
        <v>24.775919999999999</v>
      </c>
      <c r="AC22" s="235">
        <v>9.7531100000000013</v>
      </c>
      <c r="AD22" s="235">
        <v>18.740459999999999</v>
      </c>
      <c r="AE22" s="235">
        <v>5.9942099999999998</v>
      </c>
      <c r="AF22" s="235">
        <v>10.93661</v>
      </c>
      <c r="AG22" s="235">
        <v>14.07673</v>
      </c>
      <c r="AH22" s="235">
        <v>3.54962</v>
      </c>
      <c r="AI22" s="252">
        <v>6.4226899999999993</v>
      </c>
      <c r="AJ22" s="252">
        <v>10.59356</v>
      </c>
      <c r="AK22" s="252">
        <v>1.32226</v>
      </c>
      <c r="AL22" s="252">
        <v>3.633238</v>
      </c>
      <c r="AM22" s="252">
        <v>2.8407460000000002</v>
      </c>
      <c r="AN22" s="211"/>
      <c r="AO22" s="211"/>
      <c r="AP22" s="211"/>
      <c r="AQ22" s="211"/>
      <c r="AR22" s="211"/>
      <c r="AS22" s="211"/>
      <c r="AT22" s="211"/>
      <c r="AU22" s="211"/>
      <c r="AV22" s="211"/>
      <c r="AW22" s="211"/>
      <c r="AX22" s="211"/>
      <c r="AY22" s="211"/>
    </row>
    <row r="23" spans="1:51" ht="15" x14ac:dyDescent="0.25">
      <c r="A23" s="191">
        <f>YampaRiverInflow.TotalOutflow!A23</f>
        <v>44013</v>
      </c>
      <c r="B23" s="165"/>
      <c r="C23" s="165"/>
      <c r="D23" s="165">
        <v>18.847000000000001</v>
      </c>
      <c r="E23" s="235">
        <v>41.655764000000005</v>
      </c>
      <c r="F23" s="235">
        <v>46.755935999999998</v>
      </c>
      <c r="G23" s="235">
        <v>13.937982000000002</v>
      </c>
      <c r="H23" s="235">
        <v>-9.5202080000000002</v>
      </c>
      <c r="I23" s="235">
        <v>16.145548000000002</v>
      </c>
      <c r="J23" s="235">
        <v>8.3940580000000011</v>
      </c>
      <c r="K23" s="235">
        <v>24.153351999999998</v>
      </c>
      <c r="L23" s="235">
        <v>8.4327039999999993</v>
      </c>
      <c r="M23" s="235">
        <v>3.5028120000000005</v>
      </c>
      <c r="N23" s="235">
        <v>15.702810000000001</v>
      </c>
      <c r="O23" s="235">
        <v>2.0310160000000002</v>
      </c>
      <c r="P23" s="235">
        <v>8.0089059999999996</v>
      </c>
      <c r="Q23" s="235">
        <v>20.697440000000004</v>
      </c>
      <c r="R23" s="235">
        <v>17.755964000000002</v>
      </c>
      <c r="S23" s="235">
        <v>11.63293</v>
      </c>
      <c r="T23" s="235">
        <v>-12.476629999999998</v>
      </c>
      <c r="U23" s="235">
        <v>23.625509999999998</v>
      </c>
      <c r="V23" s="235">
        <v>20.54889</v>
      </c>
      <c r="W23" s="235">
        <v>8.319090000000001</v>
      </c>
      <c r="X23" s="235">
        <v>20.105460000000001</v>
      </c>
      <c r="Y23" s="235">
        <v>19.50067</v>
      </c>
      <c r="Z23" s="235">
        <v>8.3446700000000007</v>
      </c>
      <c r="AA23" s="235">
        <v>18.455950000000001</v>
      </c>
      <c r="AB23" s="235">
        <v>31.79073</v>
      </c>
      <c r="AC23" s="235">
        <v>14.55987</v>
      </c>
      <c r="AD23" s="235">
        <v>21.886839999999999</v>
      </c>
      <c r="AE23" s="235">
        <v>25.583909999999999</v>
      </c>
      <c r="AF23" s="235">
        <v>21.074020000000001</v>
      </c>
      <c r="AG23" s="235">
        <v>18.544400000000003</v>
      </c>
      <c r="AH23" s="235">
        <v>6.5901300000000003</v>
      </c>
      <c r="AI23" s="252">
        <v>14.91146</v>
      </c>
      <c r="AJ23" s="252">
        <v>14.38373</v>
      </c>
      <c r="AK23" s="252">
        <v>27.614090000000001</v>
      </c>
      <c r="AL23" s="252">
        <v>1.747992</v>
      </c>
      <c r="AM23" s="252">
        <v>12.233666000000001</v>
      </c>
      <c r="AN23" s="211"/>
      <c r="AO23" s="211"/>
      <c r="AP23" s="211"/>
      <c r="AQ23" s="211"/>
      <c r="AR23" s="211"/>
      <c r="AS23" s="211"/>
      <c r="AT23" s="211"/>
      <c r="AU23" s="211"/>
      <c r="AV23" s="211"/>
      <c r="AW23" s="211"/>
      <c r="AX23" s="211"/>
      <c r="AY23" s="211"/>
    </row>
    <row r="24" spans="1:51" ht="15" x14ac:dyDescent="0.25">
      <c r="A24" s="191">
        <f>YampaRiverInflow.TotalOutflow!A24</f>
        <v>44044</v>
      </c>
      <c r="B24" s="165"/>
      <c r="C24" s="165"/>
      <c r="D24" s="165">
        <v>17.846</v>
      </c>
      <c r="E24" s="235">
        <v>33.662408000000006</v>
      </c>
      <c r="F24" s="235">
        <v>46.49971</v>
      </c>
      <c r="G24" s="235">
        <v>0.7424400000000001</v>
      </c>
      <c r="H24" s="235">
        <v>14.672851999999999</v>
      </c>
      <c r="I24" s="235">
        <v>32.564776000000002</v>
      </c>
      <c r="J24" s="235">
        <v>18.685385999999998</v>
      </c>
      <c r="K24" s="235">
        <v>18.337461999999999</v>
      </c>
      <c r="L24" s="235">
        <v>16.435265999999999</v>
      </c>
      <c r="M24" s="235">
        <v>21.988620000000001</v>
      </c>
      <c r="N24" s="235">
        <v>28.766426000000003</v>
      </c>
      <c r="O24" s="235">
        <v>19.739957999999998</v>
      </c>
      <c r="P24" s="235">
        <v>11.451958000000001</v>
      </c>
      <c r="Q24" s="235">
        <v>20.660824000000002</v>
      </c>
      <c r="R24" s="235">
        <v>13.796706</v>
      </c>
      <c r="S24" s="235">
        <v>9.7706299999999988</v>
      </c>
      <c r="T24" s="235">
        <v>7.4435000000000002</v>
      </c>
      <c r="U24" s="235">
        <v>20.504860000000001</v>
      </c>
      <c r="V24" s="235">
        <v>22.135639999999999</v>
      </c>
      <c r="W24" s="235">
        <v>5.2130799999999997</v>
      </c>
      <c r="X24" s="235">
        <v>14.802440000000001</v>
      </c>
      <c r="Y24" s="235">
        <v>21.94164</v>
      </c>
      <c r="Z24" s="235">
        <v>8.4181799999999996</v>
      </c>
      <c r="AA24" s="235">
        <v>21.659500000000001</v>
      </c>
      <c r="AB24" s="235">
        <v>35.8294</v>
      </c>
      <c r="AC24" s="235">
        <v>14.210139999999999</v>
      </c>
      <c r="AD24" s="235">
        <v>24.195160000000001</v>
      </c>
      <c r="AE24" s="235">
        <v>26.496269999999999</v>
      </c>
      <c r="AF24" s="235">
        <v>24.024999999999999</v>
      </c>
      <c r="AG24" s="235">
        <v>22.344560000000001</v>
      </c>
      <c r="AH24" s="235">
        <v>9.8739599999999985</v>
      </c>
      <c r="AI24" s="252">
        <v>13.84548</v>
      </c>
      <c r="AJ24" s="252">
        <v>16.93469</v>
      </c>
      <c r="AK24" s="252">
        <v>14.48996</v>
      </c>
      <c r="AL24" s="252">
        <v>23.217804000000005</v>
      </c>
      <c r="AM24" s="252">
        <v>21.390052000000001</v>
      </c>
      <c r="AN24" s="211"/>
      <c r="AO24" s="211"/>
      <c r="AP24" s="211"/>
      <c r="AQ24" s="211"/>
      <c r="AR24" s="211"/>
      <c r="AS24" s="211"/>
      <c r="AT24" s="211"/>
      <c r="AU24" s="211"/>
      <c r="AV24" s="211"/>
      <c r="AW24" s="211"/>
      <c r="AX24" s="211"/>
      <c r="AY24" s="211"/>
    </row>
    <row r="25" spans="1:51" ht="15" x14ac:dyDescent="0.25">
      <c r="A25" s="191">
        <f>YampaRiverInflow.TotalOutflow!A25</f>
        <v>44075</v>
      </c>
      <c r="B25" s="165"/>
      <c r="C25" s="165"/>
      <c r="D25" s="165">
        <v>10.945</v>
      </c>
      <c r="E25" s="235">
        <v>9.1880220000000001</v>
      </c>
      <c r="F25" s="235">
        <v>20.53886</v>
      </c>
      <c r="G25" s="235">
        <v>12.485670000000001</v>
      </c>
      <c r="H25" s="235">
        <v>12.587112000000001</v>
      </c>
      <c r="I25" s="235">
        <v>13.715842000000002</v>
      </c>
      <c r="J25" s="235">
        <v>14.078788000000001</v>
      </c>
      <c r="K25" s="235">
        <v>17.133922000000002</v>
      </c>
      <c r="L25" s="235">
        <v>36.728893999999997</v>
      </c>
      <c r="M25" s="235">
        <v>21.500264000000001</v>
      </c>
      <c r="N25" s="235">
        <v>26.366382000000002</v>
      </c>
      <c r="O25" s="235">
        <v>15.737406</v>
      </c>
      <c r="P25" s="235">
        <v>14.914582000000003</v>
      </c>
      <c r="Q25" s="235">
        <v>14.839589999999999</v>
      </c>
      <c r="R25" s="235">
        <v>10.647540000000001</v>
      </c>
      <c r="S25" s="235">
        <v>-6.0112700000000006</v>
      </c>
      <c r="T25" s="235">
        <v>19.914009999999998</v>
      </c>
      <c r="U25" s="235">
        <v>13.555149999999999</v>
      </c>
      <c r="V25" s="235">
        <v>15.397549999999999</v>
      </c>
      <c r="W25" s="235">
        <v>7.1036899999999994</v>
      </c>
      <c r="X25" s="235">
        <v>8.6973899999999986</v>
      </c>
      <c r="Y25" s="235">
        <v>11.841569999999999</v>
      </c>
      <c r="Z25" s="235">
        <v>3.6388400000000001</v>
      </c>
      <c r="AA25" s="235">
        <v>18.084299999999999</v>
      </c>
      <c r="AB25" s="235">
        <v>24.926950000000001</v>
      </c>
      <c r="AC25" s="235">
        <v>13.032249999999999</v>
      </c>
      <c r="AD25" s="235">
        <v>14.707469999999999</v>
      </c>
      <c r="AE25" s="235">
        <v>15.101129999999999</v>
      </c>
      <c r="AF25" s="235">
        <v>9.3519199999999998</v>
      </c>
      <c r="AG25" s="235">
        <v>35.037589999999994</v>
      </c>
      <c r="AH25" s="235">
        <v>-2.8639899999999998</v>
      </c>
      <c r="AI25" s="252">
        <v>6.7481800000000005</v>
      </c>
      <c r="AJ25" s="252">
        <v>15.02529</v>
      </c>
      <c r="AK25" s="252">
        <v>11.451879999999999</v>
      </c>
      <c r="AL25" s="252">
        <v>15.371198000000001</v>
      </c>
      <c r="AM25" s="252">
        <v>22.553249999999998</v>
      </c>
      <c r="AN25" s="211"/>
      <c r="AO25" s="211"/>
      <c r="AP25" s="211"/>
      <c r="AQ25" s="211"/>
      <c r="AR25" s="211"/>
      <c r="AS25" s="211"/>
      <c r="AT25" s="211"/>
      <c r="AU25" s="211"/>
      <c r="AV25" s="211"/>
      <c r="AW25" s="211"/>
      <c r="AX25" s="211"/>
      <c r="AY25" s="211"/>
    </row>
    <row r="26" spans="1:51" ht="15" x14ac:dyDescent="0.25">
      <c r="A26" s="191">
        <f>YampaRiverInflow.TotalOutflow!A26</f>
        <v>44105</v>
      </c>
      <c r="B26" s="165"/>
      <c r="C26" s="165"/>
      <c r="D26" s="165">
        <v>5.67</v>
      </c>
      <c r="E26" s="235">
        <v>27.212436</v>
      </c>
      <c r="F26" s="235">
        <v>21.019506</v>
      </c>
      <c r="G26" s="235">
        <v>15.296984</v>
      </c>
      <c r="H26" s="235">
        <v>17.363528000000002</v>
      </c>
      <c r="I26" s="235">
        <v>15.145718</v>
      </c>
      <c r="J26" s="235">
        <v>19.380140000000001</v>
      </c>
      <c r="K26" s="235">
        <v>13.376776000000001</v>
      </c>
      <c r="L26" s="235">
        <v>4.7494760000000005</v>
      </c>
      <c r="M26" s="235">
        <v>8.6108960000000003</v>
      </c>
      <c r="N26" s="235">
        <v>17.934583999999997</v>
      </c>
      <c r="O26" s="235">
        <v>11.836898000000001</v>
      </c>
      <c r="P26" s="235">
        <v>11.503132000000001</v>
      </c>
      <c r="Q26" s="235">
        <v>12.135444000000001</v>
      </c>
      <c r="R26" s="235">
        <v>6.3876860000000004</v>
      </c>
      <c r="S26" s="235">
        <v>-7.82599</v>
      </c>
      <c r="T26" s="235">
        <v>24.362849999999998</v>
      </c>
      <c r="U26" s="235">
        <v>10.95425</v>
      </c>
      <c r="V26" s="235">
        <v>11.723360000000001</v>
      </c>
      <c r="W26" s="235">
        <v>4.6145899999999997</v>
      </c>
      <c r="X26" s="235">
        <v>6.6953500000000004</v>
      </c>
      <c r="Y26" s="235">
        <v>9.5123700000000007</v>
      </c>
      <c r="Z26" s="235">
        <v>-0.49925999999999998</v>
      </c>
      <c r="AA26" s="235">
        <v>18.132660000000001</v>
      </c>
      <c r="AB26" s="235">
        <v>19.22006</v>
      </c>
      <c r="AC26" s="235">
        <v>10.97871</v>
      </c>
      <c r="AD26" s="235">
        <v>13.21185</v>
      </c>
      <c r="AE26" s="235">
        <v>14.04824</v>
      </c>
      <c r="AF26" s="235">
        <v>6.9533999999999994</v>
      </c>
      <c r="AG26" s="235">
        <v>23.35398</v>
      </c>
      <c r="AH26" s="235">
        <v>-2.8656299999999999</v>
      </c>
      <c r="AI26" s="252">
        <v>2.3012199999999998</v>
      </c>
      <c r="AJ26" s="252">
        <v>14.73507</v>
      </c>
      <c r="AK26" s="252">
        <v>8.505370000000001</v>
      </c>
      <c r="AL26" s="252">
        <v>11.385834000000001</v>
      </c>
      <c r="AM26" s="252">
        <v>-0.71860800000000002</v>
      </c>
      <c r="AN26" s="211"/>
      <c r="AO26" s="211"/>
      <c r="AP26" s="211"/>
      <c r="AQ26" s="211"/>
      <c r="AR26" s="211"/>
      <c r="AS26" s="211"/>
      <c r="AT26" s="211"/>
      <c r="AU26" s="211"/>
      <c r="AV26" s="211"/>
      <c r="AW26" s="211"/>
      <c r="AX26" s="211"/>
      <c r="AY26" s="211"/>
    </row>
    <row r="27" spans="1:51" ht="15" x14ac:dyDescent="0.25">
      <c r="A27" s="191">
        <f>YampaRiverInflow.TotalOutflow!A27</f>
        <v>44136</v>
      </c>
      <c r="B27" s="165"/>
      <c r="C27" s="165"/>
      <c r="D27" s="165">
        <v>0.06</v>
      </c>
      <c r="E27" s="235">
        <v>20.419766000000003</v>
      </c>
      <c r="F27" s="235">
        <v>19.335204000000001</v>
      </c>
      <c r="G27" s="235">
        <v>16.094632000000001</v>
      </c>
      <c r="H27" s="235">
        <v>11.450326</v>
      </c>
      <c r="I27" s="235">
        <v>26.131626000000004</v>
      </c>
      <c r="J27" s="235">
        <v>8.3835399999999982</v>
      </c>
      <c r="K27" s="235">
        <v>1.6175140000000001</v>
      </c>
      <c r="L27" s="235">
        <v>4.4911860000000008</v>
      </c>
      <c r="M27" s="235">
        <v>8.991363999999999</v>
      </c>
      <c r="N27" s="235">
        <v>10.960080000000001</v>
      </c>
      <c r="O27" s="235">
        <v>12.147136</v>
      </c>
      <c r="P27" s="235">
        <v>3.6625680000000003</v>
      </c>
      <c r="Q27" s="235">
        <v>15.820898000000001</v>
      </c>
      <c r="R27" s="235">
        <v>14.533392000000001</v>
      </c>
      <c r="S27" s="235">
        <v>-12.37326</v>
      </c>
      <c r="T27" s="235">
        <v>14.93168</v>
      </c>
      <c r="U27" s="235">
        <v>-5.1652700000000005</v>
      </c>
      <c r="V27" s="235">
        <v>10.395850000000001</v>
      </c>
      <c r="W27" s="235">
        <v>4.0648400000000002</v>
      </c>
      <c r="X27" s="235">
        <v>3.5380700000000003</v>
      </c>
      <c r="Y27" s="235">
        <v>7.5272700000000006</v>
      </c>
      <c r="Z27" s="235">
        <v>13.11669</v>
      </c>
      <c r="AA27" s="235">
        <v>15.47784</v>
      </c>
      <c r="AB27" s="235">
        <v>21.893450000000001</v>
      </c>
      <c r="AC27" s="235">
        <v>12.1463</v>
      </c>
      <c r="AD27" s="235">
        <v>8.651209999999999</v>
      </c>
      <c r="AE27" s="235">
        <v>9.7618099999999988</v>
      </c>
      <c r="AF27" s="235">
        <v>16.488720000000001</v>
      </c>
      <c r="AG27" s="235">
        <v>4.6226700000000003</v>
      </c>
      <c r="AH27" s="235">
        <v>5.9689499999999995</v>
      </c>
      <c r="AI27" s="252">
        <v>-1.0023</v>
      </c>
      <c r="AJ27" s="252">
        <v>2.8529</v>
      </c>
      <c r="AK27" s="252">
        <v>5.8924399999999997</v>
      </c>
      <c r="AL27" s="252">
        <v>14.328964000000001</v>
      </c>
      <c r="AM27" s="252">
        <v>10.843160000000001</v>
      </c>
      <c r="AN27" s="211"/>
      <c r="AO27" s="211"/>
      <c r="AP27" s="211"/>
      <c r="AQ27" s="211"/>
      <c r="AR27" s="211"/>
      <c r="AS27" s="211"/>
      <c r="AT27" s="211"/>
      <c r="AU27" s="211"/>
      <c r="AV27" s="211"/>
      <c r="AW27" s="211"/>
      <c r="AX27" s="211"/>
      <c r="AY27" s="211"/>
    </row>
    <row r="28" spans="1:51" ht="15" x14ac:dyDescent="0.25">
      <c r="A28" s="191">
        <f>YampaRiverInflow.TotalOutflow!A28</f>
        <v>44166</v>
      </c>
      <c r="B28" s="165"/>
      <c r="C28" s="165"/>
      <c r="D28" s="165">
        <v>4.8710000000000004</v>
      </c>
      <c r="E28" s="235">
        <v>30.541180000000001</v>
      </c>
      <c r="F28" s="235">
        <v>25.264988000000002</v>
      </c>
      <c r="G28" s="235">
        <v>17.192216000000002</v>
      </c>
      <c r="H28" s="235">
        <v>14.472434000000002</v>
      </c>
      <c r="I28" s="235">
        <v>14.617889999999999</v>
      </c>
      <c r="J28" s="235">
        <v>12.40625</v>
      </c>
      <c r="K28" s="235">
        <v>14.303154000000003</v>
      </c>
      <c r="L28" s="235">
        <v>8.5718779999999999</v>
      </c>
      <c r="M28" s="235">
        <v>16.566911999999999</v>
      </c>
      <c r="N28" s="235">
        <v>23.606604000000004</v>
      </c>
      <c r="O28" s="235">
        <v>11.927992</v>
      </c>
      <c r="P28" s="235">
        <v>18.697578</v>
      </c>
      <c r="Q28" s="235">
        <v>16.272072000000001</v>
      </c>
      <c r="R28" s="235">
        <v>6.2282960000000003</v>
      </c>
      <c r="S28" s="235">
        <v>-16.238409999999998</v>
      </c>
      <c r="T28" s="235">
        <v>12.00187</v>
      </c>
      <c r="U28" s="235">
        <v>6.5915499999999998</v>
      </c>
      <c r="V28" s="235">
        <v>12.228569999999999</v>
      </c>
      <c r="W28" s="235">
        <v>1.01868</v>
      </c>
      <c r="X28" s="235">
        <v>6.6875100000000005</v>
      </c>
      <c r="Y28" s="235">
        <v>11.483219999999999</v>
      </c>
      <c r="Z28" s="235">
        <v>-2.7016499999999999</v>
      </c>
      <c r="AA28" s="235">
        <v>25.948370000000001</v>
      </c>
      <c r="AB28" s="235">
        <v>22.778939999999999</v>
      </c>
      <c r="AC28" s="235">
        <v>11.792920000000001</v>
      </c>
      <c r="AD28" s="235">
        <v>17.610810000000001</v>
      </c>
      <c r="AE28" s="235">
        <v>24.307770000000001</v>
      </c>
      <c r="AF28" s="235">
        <v>18.407709999999998</v>
      </c>
      <c r="AG28" s="235">
        <v>2.61571</v>
      </c>
      <c r="AH28" s="235">
        <v>-1.4079200000000001</v>
      </c>
      <c r="AI28" s="252">
        <v>-6.0315000000000003</v>
      </c>
      <c r="AJ28" s="252">
        <v>15.691600000000001</v>
      </c>
      <c r="AK28" s="252">
        <v>6.0872700000000002</v>
      </c>
      <c r="AL28" s="252">
        <v>11.088239999999999</v>
      </c>
      <c r="AM28" s="252">
        <v>24.479745999999999</v>
      </c>
      <c r="AN28" s="211"/>
      <c r="AO28" s="211"/>
      <c r="AP28" s="211"/>
      <c r="AQ28" s="211"/>
      <c r="AR28" s="211"/>
      <c r="AS28" s="211"/>
      <c r="AT28" s="211"/>
      <c r="AU28" s="211"/>
      <c r="AV28" s="211"/>
      <c r="AW28" s="211"/>
      <c r="AX28" s="211"/>
      <c r="AY28" s="211"/>
    </row>
    <row r="29" spans="1:51" ht="15" x14ac:dyDescent="0.25">
      <c r="A29" s="191">
        <f>YampaRiverInflow.TotalOutflow!A29</f>
        <v>44197</v>
      </c>
      <c r="B29" s="165"/>
      <c r="C29" s="165"/>
      <c r="D29" s="165">
        <v>10.731999999999999</v>
      </c>
      <c r="E29" s="235">
        <v>20.046610000000001</v>
      </c>
      <c r="F29" s="235">
        <v>26.309258000000003</v>
      </c>
      <c r="G29" s="235">
        <v>13.399138000000001</v>
      </c>
      <c r="H29" s="235">
        <v>7.5585960000000014</v>
      </c>
      <c r="I29" s="235">
        <v>17.579034</v>
      </c>
      <c r="J29" s="235">
        <v>17.167010000000001</v>
      </c>
      <c r="K29" s="235">
        <v>17.192004000000001</v>
      </c>
      <c r="L29" s="235">
        <v>16.305914000000001</v>
      </c>
      <c r="M29" s="235">
        <v>18.317238</v>
      </c>
      <c r="N29" s="235">
        <v>101.21908400000001</v>
      </c>
      <c r="O29" s="235">
        <v>14.084605999999999</v>
      </c>
      <c r="P29" s="235">
        <v>35.531559999999999</v>
      </c>
      <c r="Q29" s="235">
        <v>11.366462</v>
      </c>
      <c r="R29" s="235">
        <v>12.906422000000001</v>
      </c>
      <c r="S29" s="235">
        <v>-12.26146</v>
      </c>
      <c r="T29" s="235">
        <v>9.9685600000000001</v>
      </c>
      <c r="U29" s="235">
        <v>3.9182399999999999</v>
      </c>
      <c r="V29" s="235">
        <v>5.2524799999999994</v>
      </c>
      <c r="W29" s="235">
        <v>0.65434000000000003</v>
      </c>
      <c r="X29" s="235">
        <v>10.38495</v>
      </c>
      <c r="Y29" s="235">
        <v>14.23559</v>
      </c>
      <c r="Z29" s="235">
        <v>9.8203300000000002</v>
      </c>
      <c r="AA29" s="235">
        <v>24.700430000000001</v>
      </c>
      <c r="AB29" s="235">
        <v>22.069479999999999</v>
      </c>
      <c r="AC29" s="235">
        <v>12.57952</v>
      </c>
      <c r="AD29" s="235">
        <v>19.210369999999998</v>
      </c>
      <c r="AE29" s="235">
        <v>24.414390000000001</v>
      </c>
      <c r="AF29" s="235">
        <v>14.356399999999999</v>
      </c>
      <c r="AG29" s="235">
        <v>-5.5168900000000001</v>
      </c>
      <c r="AH29" s="235">
        <v>8.7599999999999997E-2</v>
      </c>
      <c r="AI29" s="252">
        <v>10.52117</v>
      </c>
      <c r="AJ29" s="252">
        <v>15.80128</v>
      </c>
      <c r="AK29" s="252">
        <v>6.6924780000000004</v>
      </c>
      <c r="AL29" s="252">
        <v>12.522880000000001</v>
      </c>
      <c r="AM29" s="252">
        <v>13.408282000000002</v>
      </c>
      <c r="AN29" s="211"/>
      <c r="AO29" s="211"/>
      <c r="AP29" s="211"/>
      <c r="AQ29" s="211"/>
      <c r="AR29" s="211"/>
      <c r="AS29" s="211"/>
      <c r="AT29" s="211"/>
      <c r="AU29" s="211"/>
      <c r="AV29" s="211"/>
      <c r="AW29" s="211"/>
      <c r="AX29" s="211"/>
      <c r="AY29" s="211"/>
    </row>
    <row r="30" spans="1:51" ht="15" x14ac:dyDescent="0.25">
      <c r="A30" s="191">
        <f>YampaRiverInflow.TotalOutflow!A30</f>
        <v>44228</v>
      </c>
      <c r="B30" s="165"/>
      <c r="C30" s="165"/>
      <c r="D30" s="165">
        <v>3.8969999999999998</v>
      </c>
      <c r="E30" s="235">
        <v>17.773367999999998</v>
      </c>
      <c r="F30" s="235">
        <v>21.627798000000002</v>
      </c>
      <c r="G30" s="235">
        <v>24.398584000000003</v>
      </c>
      <c r="H30" s="235">
        <v>22.760021999999999</v>
      </c>
      <c r="I30" s="235">
        <v>20.288758000000001</v>
      </c>
      <c r="J30" s="235">
        <v>20.558418000000003</v>
      </c>
      <c r="K30" s="235">
        <v>7.514894</v>
      </c>
      <c r="L30" s="235">
        <v>19.425978000000001</v>
      </c>
      <c r="M30" s="235">
        <v>27.521836</v>
      </c>
      <c r="N30" s="235">
        <v>75.754664000000005</v>
      </c>
      <c r="O30" s="235">
        <v>14.718234000000001</v>
      </c>
      <c r="P30" s="235">
        <v>33.481140000000003</v>
      </c>
      <c r="Q30" s="235">
        <v>10.668854</v>
      </c>
      <c r="R30" s="235">
        <v>-2.5262600000000002</v>
      </c>
      <c r="S30" s="235">
        <v>-10.192350000000001</v>
      </c>
      <c r="T30" s="235">
        <v>6.2821099999999994</v>
      </c>
      <c r="U30" s="235">
        <v>3.13246</v>
      </c>
      <c r="V30" s="235">
        <v>4.1601400000000002</v>
      </c>
      <c r="W30" s="235">
        <v>2.8380700000000001</v>
      </c>
      <c r="X30" s="235">
        <v>9.7490100000000002</v>
      </c>
      <c r="Y30" s="235">
        <v>16.001570000000001</v>
      </c>
      <c r="Z30" s="235">
        <v>9.5720700000000001</v>
      </c>
      <c r="AA30" s="235">
        <v>21.740169999999999</v>
      </c>
      <c r="AB30" s="235">
        <v>14.98456</v>
      </c>
      <c r="AC30" s="235">
        <v>10.01197</v>
      </c>
      <c r="AD30" s="235">
        <v>10.48507</v>
      </c>
      <c r="AE30" s="235">
        <v>13.671299999999999</v>
      </c>
      <c r="AF30" s="235">
        <v>11.7835</v>
      </c>
      <c r="AG30" s="235">
        <v>1.5763499999999999</v>
      </c>
      <c r="AH30" s="235">
        <v>-4.5615100000000002</v>
      </c>
      <c r="AI30" s="252">
        <v>4.3772399999999996</v>
      </c>
      <c r="AJ30" s="252">
        <v>6.30464</v>
      </c>
      <c r="AK30" s="252">
        <v>11.420924000000001</v>
      </c>
      <c r="AL30" s="252">
        <v>22.01473</v>
      </c>
      <c r="AM30" s="252">
        <v>19.386094</v>
      </c>
      <c r="AN30" s="211"/>
      <c r="AO30" s="211"/>
      <c r="AP30" s="211"/>
      <c r="AQ30" s="211"/>
      <c r="AR30" s="211"/>
      <c r="AS30" s="211"/>
      <c r="AT30" s="211"/>
      <c r="AU30" s="211"/>
      <c r="AV30" s="211"/>
      <c r="AW30" s="211"/>
      <c r="AX30" s="211"/>
      <c r="AY30" s="211"/>
    </row>
    <row r="31" spans="1:51" ht="15" x14ac:dyDescent="0.25">
      <c r="A31" s="191">
        <f>YampaRiverInflow.TotalOutflow!A31</f>
        <v>44256</v>
      </c>
      <c r="B31" s="165"/>
      <c r="C31" s="165"/>
      <c r="D31" s="165">
        <v>5.12</v>
      </c>
      <c r="E31" s="235">
        <v>19.559304000000001</v>
      </c>
      <c r="F31" s="235">
        <v>35.780078000000003</v>
      </c>
      <c r="G31" s="235">
        <v>21.771910000000002</v>
      </c>
      <c r="H31" s="235">
        <v>6.9283080000000012</v>
      </c>
      <c r="I31" s="235">
        <v>9.9853559999999995</v>
      </c>
      <c r="J31" s="235">
        <v>4.6072879999999996</v>
      </c>
      <c r="K31" s="235">
        <v>9.3644660000000002</v>
      </c>
      <c r="L31" s="235">
        <v>26.794340000000005</v>
      </c>
      <c r="M31" s="235">
        <v>39.915998000000002</v>
      </c>
      <c r="N31" s="235">
        <v>66.375816</v>
      </c>
      <c r="O31" s="235">
        <v>17.63081</v>
      </c>
      <c r="P31" s="235">
        <v>62.605969999999999</v>
      </c>
      <c r="Q31" s="235">
        <v>-10.494788</v>
      </c>
      <c r="R31" s="235">
        <v>-5.3588699999999996</v>
      </c>
      <c r="S31" s="235">
        <v>-15.49112</v>
      </c>
      <c r="T31" s="235">
        <v>36.322969999999998</v>
      </c>
      <c r="U31" s="235">
        <v>9.210090000000001</v>
      </c>
      <c r="V31" s="235">
        <v>5.7764899999999999</v>
      </c>
      <c r="W31" s="235">
        <v>9.2872199999999996</v>
      </c>
      <c r="X31" s="235">
        <v>8.1139899999999994</v>
      </c>
      <c r="Y31" s="235">
        <v>9.8301200000000009</v>
      </c>
      <c r="Z31" s="235">
        <v>14.49926</v>
      </c>
      <c r="AA31" s="235">
        <v>12.03308</v>
      </c>
      <c r="AB31" s="235">
        <v>4.5342399999999996</v>
      </c>
      <c r="AC31" s="235">
        <v>19.332849999999997</v>
      </c>
      <c r="AD31" s="235">
        <v>6.37479</v>
      </c>
      <c r="AE31" s="235">
        <v>9.2942099999999996</v>
      </c>
      <c r="AF31" s="235">
        <v>12.6425</v>
      </c>
      <c r="AG31" s="235">
        <v>6.9273500000000006</v>
      </c>
      <c r="AH31" s="235">
        <v>-7.20953</v>
      </c>
      <c r="AI31" s="252">
        <v>6.0791599999999999</v>
      </c>
      <c r="AJ31" s="252">
        <v>6.5443199999999999</v>
      </c>
      <c r="AK31" s="252">
        <v>13.23695</v>
      </c>
      <c r="AL31" s="252">
        <v>24.268612000000001</v>
      </c>
      <c r="AM31" s="252">
        <v>48.256724000000006</v>
      </c>
      <c r="AN31" s="211"/>
      <c r="AO31" s="211"/>
      <c r="AP31" s="211"/>
      <c r="AQ31" s="211"/>
      <c r="AR31" s="211"/>
      <c r="AS31" s="211"/>
      <c r="AT31" s="211"/>
      <c r="AU31" s="211"/>
      <c r="AV31" s="211"/>
      <c r="AW31" s="211"/>
      <c r="AX31" s="211"/>
      <c r="AY31" s="211"/>
    </row>
    <row r="32" spans="1:51" ht="15" x14ac:dyDescent="0.25">
      <c r="A32" s="191">
        <f>YampaRiverInflow.TotalOutflow!A32</f>
        <v>44287</v>
      </c>
      <c r="B32" s="165"/>
      <c r="C32" s="165"/>
      <c r="D32" s="165">
        <v>8.1</v>
      </c>
      <c r="E32" s="235">
        <v>24.889088000000005</v>
      </c>
      <c r="F32" s="235">
        <v>28.007258</v>
      </c>
      <c r="G32" s="235">
        <v>23.441744000000003</v>
      </c>
      <c r="H32" s="235">
        <v>20.577144000000001</v>
      </c>
      <c r="I32" s="235">
        <v>25.502514000000001</v>
      </c>
      <c r="J32" s="235">
        <v>13.009960000000001</v>
      </c>
      <c r="K32" s="235">
        <v>4.4516200000000001</v>
      </c>
      <c r="L32" s="235">
        <v>18.399011999999999</v>
      </c>
      <c r="M32" s="235">
        <v>29.763325999999999</v>
      </c>
      <c r="N32" s="235">
        <v>41.261670000000002</v>
      </c>
      <c r="O32" s="235">
        <v>7.7661820000000006</v>
      </c>
      <c r="P32" s="235">
        <v>14.708754000000001</v>
      </c>
      <c r="Q32" s="235">
        <v>23.635946000000001</v>
      </c>
      <c r="R32" s="235">
        <v>6.8406400000000005</v>
      </c>
      <c r="S32" s="235">
        <v>-2.2138499999999999</v>
      </c>
      <c r="T32" s="235">
        <v>19.547470000000001</v>
      </c>
      <c r="U32" s="235">
        <v>11.52768</v>
      </c>
      <c r="V32" s="235">
        <v>17.343669999999999</v>
      </c>
      <c r="W32" s="235">
        <v>13.49269</v>
      </c>
      <c r="X32" s="235">
        <v>4.6643299999999996</v>
      </c>
      <c r="Y32" s="235">
        <v>2.3306399999999998</v>
      </c>
      <c r="Z32" s="235">
        <v>9.179590000000001</v>
      </c>
      <c r="AA32" s="235">
        <v>14.534559999999999</v>
      </c>
      <c r="AB32" s="235">
        <v>4.0880400000000003</v>
      </c>
      <c r="AC32" s="235">
        <v>12.77216</v>
      </c>
      <c r="AD32" s="235">
        <v>7.4774700000000003</v>
      </c>
      <c r="AE32" s="235">
        <v>12.525</v>
      </c>
      <c r="AF32" s="235">
        <v>22.5366</v>
      </c>
      <c r="AG32" s="235">
        <v>5.4246600000000003</v>
      </c>
      <c r="AH32" s="235">
        <v>-1.42597</v>
      </c>
      <c r="AI32" s="252">
        <v>9.8915199999999999</v>
      </c>
      <c r="AJ32" s="252">
        <v>9.72743</v>
      </c>
      <c r="AK32" s="252">
        <v>7.0186580000000003</v>
      </c>
      <c r="AL32" s="252">
        <v>14.715734000000001</v>
      </c>
      <c r="AM32" s="252">
        <v>24.234504000000001</v>
      </c>
      <c r="AN32" s="211"/>
      <c r="AO32" s="211"/>
      <c r="AP32" s="211"/>
      <c r="AQ32" s="211"/>
      <c r="AR32" s="211"/>
      <c r="AS32" s="211"/>
      <c r="AT32" s="211"/>
      <c r="AU32" s="211"/>
      <c r="AV32" s="211"/>
      <c r="AW32" s="211"/>
      <c r="AX32" s="211"/>
      <c r="AY32" s="211"/>
    </row>
    <row r="33" spans="1:51" ht="15" x14ac:dyDescent="0.25">
      <c r="A33" s="191">
        <f>YampaRiverInflow.TotalOutflow!A33</f>
        <v>44317</v>
      </c>
      <c r="B33" s="165"/>
      <c r="C33" s="165"/>
      <c r="D33" s="165">
        <v>6.0880000000000001</v>
      </c>
      <c r="E33" s="235">
        <v>8.9217919999999999</v>
      </c>
      <c r="F33" s="235">
        <v>-0.27216800000000002</v>
      </c>
      <c r="G33" s="235">
        <v>-15.576908</v>
      </c>
      <c r="H33" s="235">
        <v>10.261580000000002</v>
      </c>
      <c r="I33" s="235">
        <v>14.939944000000001</v>
      </c>
      <c r="J33" s="235">
        <v>-6.4280240000000006</v>
      </c>
      <c r="K33" s="235">
        <v>-2.930132</v>
      </c>
      <c r="L33" s="235">
        <v>9.3170699999999993</v>
      </c>
      <c r="M33" s="235">
        <v>17.687328000000001</v>
      </c>
      <c r="N33" s="235">
        <v>30.256135999999998</v>
      </c>
      <c r="O33" s="235">
        <v>9.5716059999999992</v>
      </c>
      <c r="P33" s="235">
        <v>29.325434000000005</v>
      </c>
      <c r="Q33" s="235">
        <v>5.5503300000000007</v>
      </c>
      <c r="R33" s="235">
        <v>8.0619300000000003</v>
      </c>
      <c r="S33" s="235">
        <v>-4.66012</v>
      </c>
      <c r="T33" s="235">
        <v>9.683209999999999</v>
      </c>
      <c r="U33" s="235">
        <v>23.337949999999999</v>
      </c>
      <c r="V33" s="235">
        <v>11.09249</v>
      </c>
      <c r="W33" s="235">
        <v>14.89179</v>
      </c>
      <c r="X33" s="235">
        <v>9.6852700000000009</v>
      </c>
      <c r="Y33" s="235">
        <v>5.5847100000000003</v>
      </c>
      <c r="Z33" s="235">
        <v>4.1686000000000005</v>
      </c>
      <c r="AA33" s="235">
        <v>14.016170000000001</v>
      </c>
      <c r="AB33" s="235">
        <v>5.02379</v>
      </c>
      <c r="AC33" s="235">
        <v>16.882990000000003</v>
      </c>
      <c r="AD33" s="235">
        <v>3.9549799999999999</v>
      </c>
      <c r="AE33" s="235">
        <v>10.53945</v>
      </c>
      <c r="AF33" s="235">
        <v>19.5229</v>
      </c>
      <c r="AG33" s="235">
        <v>4.9721899999999994</v>
      </c>
      <c r="AH33" s="235">
        <v>1.2309300000000001</v>
      </c>
      <c r="AI33" s="252">
        <v>4.9847600000000005</v>
      </c>
      <c r="AJ33" s="252">
        <v>9.3964200000000009</v>
      </c>
      <c r="AK33" s="252">
        <v>8.1567039999999995</v>
      </c>
      <c r="AL33" s="252">
        <v>18.447317999999999</v>
      </c>
      <c r="AM33" s="252">
        <v>41.574200000000005</v>
      </c>
      <c r="AN33" s="211"/>
      <c r="AO33" s="211"/>
      <c r="AP33" s="211"/>
      <c r="AQ33" s="211"/>
      <c r="AR33" s="211"/>
      <c r="AS33" s="211"/>
      <c r="AT33" s="211"/>
      <c r="AU33" s="211"/>
      <c r="AV33" s="211"/>
      <c r="AW33" s="211"/>
      <c r="AX33" s="211"/>
      <c r="AY33" s="211"/>
    </row>
    <row r="34" spans="1:51" ht="15" x14ac:dyDescent="0.25">
      <c r="A34" s="191">
        <f>YampaRiverInflow.TotalOutflow!A34</f>
        <v>44348</v>
      </c>
      <c r="B34" s="165"/>
      <c r="C34" s="165"/>
      <c r="D34" s="165">
        <v>7.782</v>
      </c>
      <c r="E34" s="235">
        <v>8.1491520000000008</v>
      </c>
      <c r="F34" s="235">
        <v>20.665317999999999</v>
      </c>
      <c r="G34" s="235">
        <v>14.274572000000001</v>
      </c>
      <c r="H34" s="235">
        <v>14.059692000000002</v>
      </c>
      <c r="I34" s="235">
        <v>2.4844780000000002</v>
      </c>
      <c r="J34" s="235">
        <v>1.888352</v>
      </c>
      <c r="K34" s="235">
        <v>10.006266000000002</v>
      </c>
      <c r="L34" s="235">
        <v>19.542680000000001</v>
      </c>
      <c r="M34" s="235">
        <v>1.2684000000000002</v>
      </c>
      <c r="N34" s="235">
        <v>4.9412060000000002</v>
      </c>
      <c r="O34" s="235">
        <v>-1.180104</v>
      </c>
      <c r="P34" s="235">
        <v>16.706314000000003</v>
      </c>
      <c r="Q34" s="235">
        <v>1.3633040000000001</v>
      </c>
      <c r="R34" s="235">
        <v>-0.79383999999999999</v>
      </c>
      <c r="S34" s="235">
        <v>-23.251810000000003</v>
      </c>
      <c r="T34" s="235">
        <v>12.69872</v>
      </c>
      <c r="U34" s="235">
        <v>19.039000000000001</v>
      </c>
      <c r="V34" s="235">
        <v>6.8687700000000005</v>
      </c>
      <c r="W34" s="235">
        <v>14.246139999999999</v>
      </c>
      <c r="X34" s="235">
        <v>18.845080000000003</v>
      </c>
      <c r="Y34" s="235">
        <v>7.4909099999999995</v>
      </c>
      <c r="Z34" s="235">
        <v>13.8124</v>
      </c>
      <c r="AA34" s="235">
        <v>24.775919999999999</v>
      </c>
      <c r="AB34" s="235">
        <v>9.7531100000000013</v>
      </c>
      <c r="AC34" s="235">
        <v>18.740459999999999</v>
      </c>
      <c r="AD34" s="235">
        <v>5.9942099999999998</v>
      </c>
      <c r="AE34" s="235">
        <v>10.93661</v>
      </c>
      <c r="AF34" s="235">
        <v>14.07673</v>
      </c>
      <c r="AG34" s="235">
        <v>3.54962</v>
      </c>
      <c r="AH34" s="235">
        <v>6.4226899999999993</v>
      </c>
      <c r="AI34" s="252">
        <v>10.59356</v>
      </c>
      <c r="AJ34" s="252">
        <v>1.32226</v>
      </c>
      <c r="AK34" s="252">
        <v>3.633238</v>
      </c>
      <c r="AL34" s="252">
        <v>2.8407460000000002</v>
      </c>
      <c r="AM34" s="252">
        <v>-4.0965480000000003</v>
      </c>
      <c r="AN34" s="211"/>
      <c r="AO34" s="211"/>
      <c r="AP34" s="211"/>
      <c r="AQ34" s="211"/>
      <c r="AR34" s="211"/>
      <c r="AS34" s="211"/>
      <c r="AT34" s="211"/>
      <c r="AU34" s="211"/>
      <c r="AV34" s="211"/>
      <c r="AW34" s="211"/>
      <c r="AX34" s="211"/>
      <c r="AY34" s="211"/>
    </row>
    <row r="35" spans="1:51" ht="15" x14ac:dyDescent="0.25">
      <c r="A35" s="191">
        <f>YampaRiverInflow.TotalOutflow!A35</f>
        <v>44378</v>
      </c>
      <c r="B35" s="165"/>
      <c r="C35" s="165"/>
      <c r="D35" s="165">
        <v>18.847000000000001</v>
      </c>
      <c r="E35" s="235">
        <v>46.755935999999998</v>
      </c>
      <c r="F35" s="235">
        <v>13.937982000000002</v>
      </c>
      <c r="G35" s="235">
        <v>-9.5202080000000002</v>
      </c>
      <c r="H35" s="235">
        <v>16.145548000000002</v>
      </c>
      <c r="I35" s="235">
        <v>8.3940580000000011</v>
      </c>
      <c r="J35" s="235">
        <v>24.153351999999998</v>
      </c>
      <c r="K35" s="235">
        <v>8.4327039999999993</v>
      </c>
      <c r="L35" s="235">
        <v>3.5028120000000005</v>
      </c>
      <c r="M35" s="235">
        <v>15.702810000000001</v>
      </c>
      <c r="N35" s="235">
        <v>2.0310160000000002</v>
      </c>
      <c r="O35" s="235">
        <v>8.0089059999999996</v>
      </c>
      <c r="P35" s="235">
        <v>20.697440000000004</v>
      </c>
      <c r="Q35" s="235">
        <v>17.755964000000002</v>
      </c>
      <c r="R35" s="235">
        <v>11.63293</v>
      </c>
      <c r="S35" s="235">
        <v>-12.476629999999998</v>
      </c>
      <c r="T35" s="235">
        <v>23.625509999999998</v>
      </c>
      <c r="U35" s="235">
        <v>20.54889</v>
      </c>
      <c r="V35" s="235">
        <v>8.319090000000001</v>
      </c>
      <c r="W35" s="235">
        <v>20.105460000000001</v>
      </c>
      <c r="X35" s="235">
        <v>19.50067</v>
      </c>
      <c r="Y35" s="235">
        <v>8.3446700000000007</v>
      </c>
      <c r="Z35" s="235">
        <v>18.455950000000001</v>
      </c>
      <c r="AA35" s="235">
        <v>31.79073</v>
      </c>
      <c r="AB35" s="235">
        <v>14.55987</v>
      </c>
      <c r="AC35" s="235">
        <v>21.886839999999999</v>
      </c>
      <c r="AD35" s="235">
        <v>25.583909999999999</v>
      </c>
      <c r="AE35" s="235">
        <v>21.074020000000001</v>
      </c>
      <c r="AF35" s="235">
        <v>18.544400000000003</v>
      </c>
      <c r="AG35" s="235">
        <v>6.5901300000000003</v>
      </c>
      <c r="AH35" s="235">
        <v>14.91146</v>
      </c>
      <c r="AI35" s="252">
        <v>14.38373</v>
      </c>
      <c r="AJ35" s="252">
        <v>27.614090000000001</v>
      </c>
      <c r="AK35" s="252">
        <v>1.747992</v>
      </c>
      <c r="AL35" s="252">
        <v>12.233666000000001</v>
      </c>
      <c r="AM35" s="252">
        <v>40.837490000000003</v>
      </c>
      <c r="AN35" s="211"/>
      <c r="AO35" s="211"/>
      <c r="AP35" s="211"/>
      <c r="AQ35" s="211"/>
      <c r="AR35" s="211"/>
      <c r="AS35" s="211"/>
      <c r="AT35" s="211"/>
      <c r="AU35" s="211"/>
      <c r="AV35" s="211"/>
      <c r="AW35" s="211"/>
      <c r="AX35" s="211"/>
      <c r="AY35" s="211"/>
    </row>
    <row r="36" spans="1:51" ht="15" x14ac:dyDescent="0.25">
      <c r="A36" s="191">
        <f>YampaRiverInflow.TotalOutflow!A36</f>
        <v>44409</v>
      </c>
      <c r="B36" s="165"/>
      <c r="C36" s="165"/>
      <c r="D36" s="165">
        <v>17.846</v>
      </c>
      <c r="E36" s="235">
        <v>46.49971</v>
      </c>
      <c r="F36" s="235">
        <v>0.7424400000000001</v>
      </c>
      <c r="G36" s="235">
        <v>14.672851999999999</v>
      </c>
      <c r="H36" s="235">
        <v>32.564776000000002</v>
      </c>
      <c r="I36" s="235">
        <v>18.685385999999998</v>
      </c>
      <c r="J36" s="235">
        <v>18.337461999999999</v>
      </c>
      <c r="K36" s="235">
        <v>16.435265999999999</v>
      </c>
      <c r="L36" s="235">
        <v>21.988620000000001</v>
      </c>
      <c r="M36" s="235">
        <v>28.766426000000003</v>
      </c>
      <c r="N36" s="235">
        <v>19.739957999999998</v>
      </c>
      <c r="O36" s="235">
        <v>11.451958000000001</v>
      </c>
      <c r="P36" s="235">
        <v>20.660824000000002</v>
      </c>
      <c r="Q36" s="235">
        <v>13.796706</v>
      </c>
      <c r="R36" s="235">
        <v>9.7706299999999988</v>
      </c>
      <c r="S36" s="235">
        <v>7.4435000000000002</v>
      </c>
      <c r="T36" s="235">
        <v>20.504860000000001</v>
      </c>
      <c r="U36" s="235">
        <v>22.135639999999999</v>
      </c>
      <c r="V36" s="235">
        <v>5.2130799999999997</v>
      </c>
      <c r="W36" s="235">
        <v>14.802440000000001</v>
      </c>
      <c r="X36" s="235">
        <v>21.94164</v>
      </c>
      <c r="Y36" s="235">
        <v>8.4181799999999996</v>
      </c>
      <c r="Z36" s="235">
        <v>21.659500000000001</v>
      </c>
      <c r="AA36" s="235">
        <v>35.8294</v>
      </c>
      <c r="AB36" s="235">
        <v>14.210139999999999</v>
      </c>
      <c r="AC36" s="235">
        <v>24.195160000000001</v>
      </c>
      <c r="AD36" s="235">
        <v>26.496269999999999</v>
      </c>
      <c r="AE36" s="235">
        <v>24.024999999999999</v>
      </c>
      <c r="AF36" s="235">
        <v>22.344560000000001</v>
      </c>
      <c r="AG36" s="235">
        <v>9.8739599999999985</v>
      </c>
      <c r="AH36" s="235">
        <v>13.84548</v>
      </c>
      <c r="AI36" s="252">
        <v>16.93469</v>
      </c>
      <c r="AJ36" s="252">
        <v>14.48996</v>
      </c>
      <c r="AK36" s="252">
        <v>23.217804000000005</v>
      </c>
      <c r="AL36" s="252">
        <v>21.390052000000001</v>
      </c>
      <c r="AM36" s="252">
        <v>33.227021999999998</v>
      </c>
      <c r="AN36" s="211"/>
      <c r="AO36" s="211"/>
      <c r="AP36" s="211"/>
      <c r="AQ36" s="211"/>
      <c r="AR36" s="211"/>
      <c r="AS36" s="211"/>
      <c r="AT36" s="211"/>
      <c r="AU36" s="211"/>
      <c r="AV36" s="211"/>
      <c r="AW36" s="211"/>
      <c r="AX36" s="211"/>
      <c r="AY36" s="211"/>
    </row>
    <row r="37" spans="1:51" ht="15" x14ac:dyDescent="0.25">
      <c r="A37" s="191">
        <f>YampaRiverInflow.TotalOutflow!A37</f>
        <v>44440</v>
      </c>
      <c r="B37" s="165"/>
      <c r="C37" s="165"/>
      <c r="D37" s="165">
        <v>10.945</v>
      </c>
      <c r="E37" s="235">
        <v>20.53886</v>
      </c>
      <c r="F37" s="235">
        <v>12.485670000000001</v>
      </c>
      <c r="G37" s="235">
        <v>12.587112000000001</v>
      </c>
      <c r="H37" s="235">
        <v>13.715842000000002</v>
      </c>
      <c r="I37" s="235">
        <v>14.078788000000001</v>
      </c>
      <c r="J37" s="235">
        <v>17.133922000000002</v>
      </c>
      <c r="K37" s="235">
        <v>36.728893999999997</v>
      </c>
      <c r="L37" s="235">
        <v>21.500264000000001</v>
      </c>
      <c r="M37" s="235">
        <v>26.366382000000002</v>
      </c>
      <c r="N37" s="235">
        <v>15.737406</v>
      </c>
      <c r="O37" s="235">
        <v>14.914582000000003</v>
      </c>
      <c r="P37" s="235">
        <v>14.839589999999999</v>
      </c>
      <c r="Q37" s="235">
        <v>10.647540000000001</v>
      </c>
      <c r="R37" s="235">
        <v>-6.0112700000000006</v>
      </c>
      <c r="S37" s="235">
        <v>19.914009999999998</v>
      </c>
      <c r="T37" s="235">
        <v>13.555149999999999</v>
      </c>
      <c r="U37" s="235">
        <v>15.397549999999999</v>
      </c>
      <c r="V37" s="235">
        <v>7.1036899999999994</v>
      </c>
      <c r="W37" s="235">
        <v>8.6973899999999986</v>
      </c>
      <c r="X37" s="235">
        <v>11.841569999999999</v>
      </c>
      <c r="Y37" s="235">
        <v>3.6388400000000001</v>
      </c>
      <c r="Z37" s="235">
        <v>18.084299999999999</v>
      </c>
      <c r="AA37" s="235">
        <v>24.926950000000001</v>
      </c>
      <c r="AB37" s="235">
        <v>13.032249999999999</v>
      </c>
      <c r="AC37" s="235">
        <v>14.707469999999999</v>
      </c>
      <c r="AD37" s="235">
        <v>15.101129999999999</v>
      </c>
      <c r="AE37" s="235">
        <v>9.3519199999999998</v>
      </c>
      <c r="AF37" s="235">
        <v>35.037589999999994</v>
      </c>
      <c r="AG37" s="235">
        <v>-2.8639899999999998</v>
      </c>
      <c r="AH37" s="235">
        <v>6.7481800000000005</v>
      </c>
      <c r="AI37" s="252">
        <v>15.02529</v>
      </c>
      <c r="AJ37" s="252">
        <v>11.451879999999999</v>
      </c>
      <c r="AK37" s="252">
        <v>15.371198000000001</v>
      </c>
      <c r="AL37" s="252">
        <v>22.553249999999998</v>
      </c>
      <c r="AM37" s="252">
        <v>8.4984000000000002</v>
      </c>
      <c r="AN37" s="211"/>
      <c r="AO37" s="211"/>
      <c r="AP37" s="211"/>
      <c r="AQ37" s="211"/>
      <c r="AR37" s="211"/>
      <c r="AS37" s="211"/>
      <c r="AT37" s="211"/>
      <c r="AU37" s="211"/>
      <c r="AV37" s="211"/>
      <c r="AW37" s="211"/>
      <c r="AX37" s="211"/>
      <c r="AY37" s="211"/>
    </row>
    <row r="38" spans="1:51" ht="15" x14ac:dyDescent="0.25">
      <c r="A38" s="191">
        <f>YampaRiverInflow.TotalOutflow!A38</f>
        <v>44470</v>
      </c>
      <c r="B38" s="165"/>
      <c r="C38" s="165"/>
      <c r="D38" s="165">
        <v>5.67</v>
      </c>
      <c r="E38" s="235">
        <v>21.019506</v>
      </c>
      <c r="F38" s="235">
        <v>15.296984</v>
      </c>
      <c r="G38" s="235">
        <v>17.363528000000002</v>
      </c>
      <c r="H38" s="235">
        <v>15.145718</v>
      </c>
      <c r="I38" s="235">
        <v>19.380140000000001</v>
      </c>
      <c r="J38" s="235">
        <v>13.376776000000001</v>
      </c>
      <c r="K38" s="235">
        <v>4.7494760000000005</v>
      </c>
      <c r="L38" s="235">
        <v>8.6108960000000003</v>
      </c>
      <c r="M38" s="235">
        <v>17.934583999999997</v>
      </c>
      <c r="N38" s="235">
        <v>11.836898000000001</v>
      </c>
      <c r="O38" s="235">
        <v>11.503132000000001</v>
      </c>
      <c r="P38" s="235">
        <v>12.135444000000001</v>
      </c>
      <c r="Q38" s="235">
        <v>6.3876860000000004</v>
      </c>
      <c r="R38" s="235">
        <v>-7.82599</v>
      </c>
      <c r="S38" s="235">
        <v>24.362849999999998</v>
      </c>
      <c r="T38" s="235">
        <v>10.95425</v>
      </c>
      <c r="U38" s="235">
        <v>11.723360000000001</v>
      </c>
      <c r="V38" s="235">
        <v>4.6145899999999997</v>
      </c>
      <c r="W38" s="235">
        <v>6.6953500000000004</v>
      </c>
      <c r="X38" s="235">
        <v>9.5123700000000007</v>
      </c>
      <c r="Y38" s="235">
        <v>-0.49925999999999998</v>
      </c>
      <c r="Z38" s="235">
        <v>18.132660000000001</v>
      </c>
      <c r="AA38" s="235">
        <v>19.22006</v>
      </c>
      <c r="AB38" s="235">
        <v>10.97871</v>
      </c>
      <c r="AC38" s="235">
        <v>13.21185</v>
      </c>
      <c r="AD38" s="235">
        <v>14.04824</v>
      </c>
      <c r="AE38" s="235">
        <v>6.9533999999999994</v>
      </c>
      <c r="AF38" s="235">
        <v>23.35398</v>
      </c>
      <c r="AG38" s="235">
        <v>-2.8656299999999999</v>
      </c>
      <c r="AH38" s="235">
        <v>2.3012199999999998</v>
      </c>
      <c r="AI38" s="252">
        <v>14.73507</v>
      </c>
      <c r="AJ38" s="252">
        <v>8.505370000000001</v>
      </c>
      <c r="AK38" s="252">
        <v>11.385834000000001</v>
      </c>
      <c r="AL38" s="252">
        <v>-0.71860800000000002</v>
      </c>
      <c r="AM38" s="252">
        <v>25.419446000000001</v>
      </c>
      <c r="AN38" s="211"/>
      <c r="AO38" s="211"/>
      <c r="AP38" s="211"/>
      <c r="AQ38" s="211"/>
      <c r="AR38" s="211"/>
      <c r="AS38" s="211"/>
      <c r="AT38" s="211"/>
      <c r="AU38" s="211"/>
      <c r="AV38" s="211"/>
      <c r="AW38" s="211"/>
      <c r="AX38" s="211"/>
      <c r="AY38" s="211"/>
    </row>
    <row r="39" spans="1:51" ht="15" x14ac:dyDescent="0.25">
      <c r="A39" s="191">
        <f>YampaRiverInflow.TotalOutflow!A39</f>
        <v>44501</v>
      </c>
      <c r="B39" s="165"/>
      <c r="C39" s="165"/>
      <c r="D39" s="165">
        <v>0.06</v>
      </c>
      <c r="E39" s="235">
        <v>19.335204000000001</v>
      </c>
      <c r="F39" s="235">
        <v>16.094632000000001</v>
      </c>
      <c r="G39" s="235">
        <v>11.450326</v>
      </c>
      <c r="H39" s="235">
        <v>26.131626000000004</v>
      </c>
      <c r="I39" s="235">
        <v>8.3835399999999982</v>
      </c>
      <c r="J39" s="235">
        <v>1.6175140000000001</v>
      </c>
      <c r="K39" s="235">
        <v>4.4911860000000008</v>
      </c>
      <c r="L39" s="235">
        <v>8.991363999999999</v>
      </c>
      <c r="M39" s="235">
        <v>10.960080000000001</v>
      </c>
      <c r="N39" s="235">
        <v>12.147136</v>
      </c>
      <c r="O39" s="235">
        <v>3.6625680000000003</v>
      </c>
      <c r="P39" s="235">
        <v>15.820898000000001</v>
      </c>
      <c r="Q39" s="235">
        <v>14.533392000000001</v>
      </c>
      <c r="R39" s="235">
        <v>-12.37326</v>
      </c>
      <c r="S39" s="235">
        <v>14.93168</v>
      </c>
      <c r="T39" s="235">
        <v>-5.1652700000000005</v>
      </c>
      <c r="U39" s="235">
        <v>10.395850000000001</v>
      </c>
      <c r="V39" s="235">
        <v>4.0648400000000002</v>
      </c>
      <c r="W39" s="235">
        <v>3.5380700000000003</v>
      </c>
      <c r="X39" s="235">
        <v>7.5272700000000006</v>
      </c>
      <c r="Y39" s="235">
        <v>13.11669</v>
      </c>
      <c r="Z39" s="235">
        <v>15.47784</v>
      </c>
      <c r="AA39" s="235">
        <v>21.893450000000001</v>
      </c>
      <c r="AB39" s="235">
        <v>12.1463</v>
      </c>
      <c r="AC39" s="235">
        <v>8.651209999999999</v>
      </c>
      <c r="AD39" s="235">
        <v>9.7618099999999988</v>
      </c>
      <c r="AE39" s="235">
        <v>16.488720000000001</v>
      </c>
      <c r="AF39" s="235">
        <v>4.6226700000000003</v>
      </c>
      <c r="AG39" s="235">
        <v>5.9689499999999995</v>
      </c>
      <c r="AH39" s="235">
        <v>-1.0023</v>
      </c>
      <c r="AI39" s="252">
        <v>2.8529</v>
      </c>
      <c r="AJ39" s="252">
        <v>5.8924399999999997</v>
      </c>
      <c r="AK39" s="252">
        <v>14.328964000000001</v>
      </c>
      <c r="AL39" s="252">
        <v>10.843160000000001</v>
      </c>
      <c r="AM39" s="252">
        <v>18.386371999999998</v>
      </c>
      <c r="AN39" s="211"/>
      <c r="AO39" s="211"/>
      <c r="AP39" s="211"/>
      <c r="AQ39" s="211"/>
      <c r="AR39" s="211"/>
      <c r="AS39" s="211"/>
      <c r="AT39" s="211"/>
      <c r="AU39" s="211"/>
      <c r="AV39" s="211"/>
      <c r="AW39" s="211"/>
      <c r="AX39" s="211"/>
      <c r="AY39" s="211"/>
    </row>
    <row r="40" spans="1:51" ht="15" x14ac:dyDescent="0.25">
      <c r="A40" s="191">
        <f>YampaRiverInflow.TotalOutflow!A40</f>
        <v>44531</v>
      </c>
      <c r="B40" s="165"/>
      <c r="C40" s="165"/>
      <c r="D40" s="165">
        <v>4.8710000000000004</v>
      </c>
      <c r="E40" s="235">
        <v>25.264988000000002</v>
      </c>
      <c r="F40" s="235">
        <v>17.192216000000002</v>
      </c>
      <c r="G40" s="235">
        <v>14.472434000000002</v>
      </c>
      <c r="H40" s="235">
        <v>14.617889999999999</v>
      </c>
      <c r="I40" s="235">
        <v>12.40625</v>
      </c>
      <c r="J40" s="235">
        <v>14.303154000000003</v>
      </c>
      <c r="K40" s="235">
        <v>8.5718779999999999</v>
      </c>
      <c r="L40" s="235">
        <v>16.566911999999999</v>
      </c>
      <c r="M40" s="235">
        <v>23.606604000000004</v>
      </c>
      <c r="N40" s="235">
        <v>11.927992</v>
      </c>
      <c r="O40" s="235">
        <v>18.697578</v>
      </c>
      <c r="P40" s="235">
        <v>16.272072000000001</v>
      </c>
      <c r="Q40" s="235">
        <v>6.2282960000000003</v>
      </c>
      <c r="R40" s="235">
        <v>-16.238409999999998</v>
      </c>
      <c r="S40" s="235">
        <v>12.00187</v>
      </c>
      <c r="T40" s="235">
        <v>6.5915499999999998</v>
      </c>
      <c r="U40" s="235">
        <v>12.228569999999999</v>
      </c>
      <c r="V40" s="235">
        <v>1.01868</v>
      </c>
      <c r="W40" s="235">
        <v>6.6875100000000005</v>
      </c>
      <c r="X40" s="235">
        <v>11.483219999999999</v>
      </c>
      <c r="Y40" s="235">
        <v>-2.7016499999999999</v>
      </c>
      <c r="Z40" s="235">
        <v>25.948370000000001</v>
      </c>
      <c r="AA40" s="235">
        <v>22.778939999999999</v>
      </c>
      <c r="AB40" s="235">
        <v>11.792920000000001</v>
      </c>
      <c r="AC40" s="235">
        <v>17.610810000000001</v>
      </c>
      <c r="AD40" s="235">
        <v>24.307770000000001</v>
      </c>
      <c r="AE40" s="235">
        <v>18.407709999999998</v>
      </c>
      <c r="AF40" s="235">
        <v>2.61571</v>
      </c>
      <c r="AG40" s="235">
        <v>-1.4079200000000001</v>
      </c>
      <c r="AH40" s="235">
        <v>-6.0315000000000003</v>
      </c>
      <c r="AI40" s="252">
        <v>15.691600000000001</v>
      </c>
      <c r="AJ40" s="252">
        <v>6.0872700000000002</v>
      </c>
      <c r="AK40" s="252">
        <v>11.088239999999999</v>
      </c>
      <c r="AL40" s="252">
        <v>24.479745999999999</v>
      </c>
      <c r="AM40" s="252">
        <v>28.815221999999999</v>
      </c>
      <c r="AN40" s="211"/>
      <c r="AO40" s="211"/>
      <c r="AP40" s="211"/>
      <c r="AQ40" s="211"/>
      <c r="AR40" s="211"/>
      <c r="AS40" s="211"/>
      <c r="AT40" s="211"/>
      <c r="AU40" s="211"/>
      <c r="AV40" s="211"/>
      <c r="AW40" s="211"/>
      <c r="AX40" s="211"/>
      <c r="AY40" s="211"/>
    </row>
    <row r="41" spans="1:51" ht="15" x14ac:dyDescent="0.25">
      <c r="A41" s="191">
        <f>YampaRiverInflow.TotalOutflow!A41</f>
        <v>44562</v>
      </c>
      <c r="B41" s="165"/>
      <c r="C41" s="165"/>
      <c r="D41" s="165">
        <v>10.731999999999999</v>
      </c>
      <c r="E41" s="235">
        <v>26.309258000000003</v>
      </c>
      <c r="F41" s="235">
        <v>13.399138000000001</v>
      </c>
      <c r="G41" s="235">
        <v>7.5585960000000014</v>
      </c>
      <c r="H41" s="235">
        <v>17.579034</v>
      </c>
      <c r="I41" s="235">
        <v>17.167010000000001</v>
      </c>
      <c r="J41" s="235">
        <v>17.192004000000001</v>
      </c>
      <c r="K41" s="235">
        <v>16.305914000000001</v>
      </c>
      <c r="L41" s="235">
        <v>18.317238</v>
      </c>
      <c r="M41" s="235">
        <v>101.21908400000001</v>
      </c>
      <c r="N41" s="235">
        <v>14.084605999999999</v>
      </c>
      <c r="O41" s="235">
        <v>35.531559999999999</v>
      </c>
      <c r="P41" s="235">
        <v>11.366462</v>
      </c>
      <c r="Q41" s="235">
        <v>12.906422000000001</v>
      </c>
      <c r="R41" s="235">
        <v>-12.26146</v>
      </c>
      <c r="S41" s="235">
        <v>9.9685600000000001</v>
      </c>
      <c r="T41" s="235">
        <v>3.9182399999999999</v>
      </c>
      <c r="U41" s="235">
        <v>5.2524799999999994</v>
      </c>
      <c r="V41" s="235">
        <v>0.65434000000000003</v>
      </c>
      <c r="W41" s="235">
        <v>10.38495</v>
      </c>
      <c r="X41" s="235">
        <v>14.23559</v>
      </c>
      <c r="Y41" s="235">
        <v>9.8203300000000002</v>
      </c>
      <c r="Z41" s="235">
        <v>24.700430000000001</v>
      </c>
      <c r="AA41" s="235">
        <v>22.069479999999999</v>
      </c>
      <c r="AB41" s="235">
        <v>12.57952</v>
      </c>
      <c r="AC41" s="235">
        <v>19.210369999999998</v>
      </c>
      <c r="AD41" s="235">
        <v>24.414390000000001</v>
      </c>
      <c r="AE41" s="235">
        <v>14.356399999999999</v>
      </c>
      <c r="AF41" s="235">
        <v>-5.5168900000000001</v>
      </c>
      <c r="AG41" s="235">
        <v>8.7599999999999997E-2</v>
      </c>
      <c r="AH41" s="235">
        <v>10.52117</v>
      </c>
      <c r="AI41" s="252">
        <v>15.80128</v>
      </c>
      <c r="AJ41" s="252">
        <v>6.6924780000000004</v>
      </c>
      <c r="AK41" s="252">
        <v>12.522880000000001</v>
      </c>
      <c r="AL41" s="252">
        <v>13.408282000000002</v>
      </c>
      <c r="AM41" s="252">
        <v>20.393000000000001</v>
      </c>
      <c r="AN41" s="211"/>
      <c r="AO41" s="211"/>
      <c r="AP41" s="211"/>
      <c r="AQ41" s="211"/>
      <c r="AR41" s="211"/>
      <c r="AS41" s="211"/>
      <c r="AT41" s="211"/>
      <c r="AU41" s="211"/>
      <c r="AV41" s="211"/>
      <c r="AW41" s="211"/>
      <c r="AX41" s="211"/>
      <c r="AY41" s="211"/>
    </row>
    <row r="42" spans="1:51" ht="15" x14ac:dyDescent="0.25">
      <c r="A42" s="191">
        <f>YampaRiverInflow.TotalOutflow!A42</f>
        <v>44593</v>
      </c>
      <c r="B42" s="165"/>
      <c r="C42" s="165"/>
      <c r="D42" s="165">
        <v>3.8969999999999998</v>
      </c>
      <c r="E42" s="235">
        <v>21.627798000000002</v>
      </c>
      <c r="F42" s="235">
        <v>24.398584000000003</v>
      </c>
      <c r="G42" s="235">
        <v>22.760021999999999</v>
      </c>
      <c r="H42" s="235">
        <v>20.288758000000001</v>
      </c>
      <c r="I42" s="235">
        <v>20.558418000000003</v>
      </c>
      <c r="J42" s="235">
        <v>7.514894</v>
      </c>
      <c r="K42" s="235">
        <v>19.425978000000001</v>
      </c>
      <c r="L42" s="235">
        <v>27.521836</v>
      </c>
      <c r="M42" s="235">
        <v>75.754664000000005</v>
      </c>
      <c r="N42" s="235">
        <v>14.718234000000001</v>
      </c>
      <c r="O42" s="235">
        <v>33.481140000000003</v>
      </c>
      <c r="P42" s="235">
        <v>10.668854</v>
      </c>
      <c r="Q42" s="235">
        <v>-2.5262600000000002</v>
      </c>
      <c r="R42" s="235">
        <v>-10.192350000000001</v>
      </c>
      <c r="S42" s="235">
        <v>6.2821099999999994</v>
      </c>
      <c r="T42" s="235">
        <v>3.13246</v>
      </c>
      <c r="U42" s="235">
        <v>4.1601400000000002</v>
      </c>
      <c r="V42" s="235">
        <v>2.8380700000000001</v>
      </c>
      <c r="W42" s="235">
        <v>9.7490100000000002</v>
      </c>
      <c r="X42" s="235">
        <v>16.001570000000001</v>
      </c>
      <c r="Y42" s="235">
        <v>9.5720700000000001</v>
      </c>
      <c r="Z42" s="235">
        <v>21.740169999999999</v>
      </c>
      <c r="AA42" s="235">
        <v>14.98456</v>
      </c>
      <c r="AB42" s="235">
        <v>10.01197</v>
      </c>
      <c r="AC42" s="235">
        <v>10.48507</v>
      </c>
      <c r="AD42" s="235">
        <v>13.671299999999999</v>
      </c>
      <c r="AE42" s="235">
        <v>11.7835</v>
      </c>
      <c r="AF42" s="235">
        <v>1.5763499999999999</v>
      </c>
      <c r="AG42" s="235">
        <v>-4.5615100000000002</v>
      </c>
      <c r="AH42" s="235">
        <v>4.3772399999999996</v>
      </c>
      <c r="AI42" s="252">
        <v>6.30464</v>
      </c>
      <c r="AJ42" s="252">
        <v>11.420924000000001</v>
      </c>
      <c r="AK42" s="252">
        <v>22.01473</v>
      </c>
      <c r="AL42" s="252">
        <v>19.386094</v>
      </c>
      <c r="AM42" s="252">
        <v>18.080170000000003</v>
      </c>
      <c r="AN42" s="211"/>
      <c r="AO42" s="211"/>
      <c r="AP42" s="211"/>
      <c r="AQ42" s="211"/>
      <c r="AR42" s="211"/>
      <c r="AS42" s="211"/>
      <c r="AT42" s="211"/>
      <c r="AU42" s="211"/>
      <c r="AV42" s="211"/>
      <c r="AW42" s="211"/>
      <c r="AX42" s="211"/>
      <c r="AY42" s="211"/>
    </row>
    <row r="43" spans="1:51" ht="15" x14ac:dyDescent="0.25">
      <c r="A43" s="191">
        <f>YampaRiverInflow.TotalOutflow!A43</f>
        <v>44621</v>
      </c>
      <c r="B43" s="165"/>
      <c r="C43" s="165"/>
      <c r="D43" s="165">
        <v>5.12</v>
      </c>
      <c r="E43" s="235">
        <v>35.780078000000003</v>
      </c>
      <c r="F43" s="235">
        <v>21.771910000000002</v>
      </c>
      <c r="G43" s="235">
        <v>6.9283080000000012</v>
      </c>
      <c r="H43" s="235">
        <v>9.9853559999999995</v>
      </c>
      <c r="I43" s="235">
        <v>4.6072879999999996</v>
      </c>
      <c r="J43" s="235">
        <v>9.3644660000000002</v>
      </c>
      <c r="K43" s="235">
        <v>26.794340000000005</v>
      </c>
      <c r="L43" s="235">
        <v>39.915998000000002</v>
      </c>
      <c r="M43" s="235">
        <v>66.375816</v>
      </c>
      <c r="N43" s="235">
        <v>17.63081</v>
      </c>
      <c r="O43" s="235">
        <v>62.605969999999999</v>
      </c>
      <c r="P43" s="235">
        <v>-10.494788</v>
      </c>
      <c r="Q43" s="235">
        <v>-5.3588699999999996</v>
      </c>
      <c r="R43" s="235">
        <v>-15.49112</v>
      </c>
      <c r="S43" s="235">
        <v>36.322969999999998</v>
      </c>
      <c r="T43" s="235">
        <v>9.210090000000001</v>
      </c>
      <c r="U43" s="235">
        <v>5.7764899999999999</v>
      </c>
      <c r="V43" s="235">
        <v>9.2872199999999996</v>
      </c>
      <c r="W43" s="235">
        <v>8.1139899999999994</v>
      </c>
      <c r="X43" s="235">
        <v>9.8301200000000009</v>
      </c>
      <c r="Y43" s="235">
        <v>14.49926</v>
      </c>
      <c r="Z43" s="235">
        <v>12.03308</v>
      </c>
      <c r="AA43" s="235">
        <v>4.5342399999999996</v>
      </c>
      <c r="AB43" s="235">
        <v>19.332849999999997</v>
      </c>
      <c r="AC43" s="235">
        <v>6.37479</v>
      </c>
      <c r="AD43" s="235">
        <v>9.2942099999999996</v>
      </c>
      <c r="AE43" s="235">
        <v>12.6425</v>
      </c>
      <c r="AF43" s="235">
        <v>6.9273500000000006</v>
      </c>
      <c r="AG43" s="235">
        <v>-7.20953</v>
      </c>
      <c r="AH43" s="235">
        <v>6.0791599999999999</v>
      </c>
      <c r="AI43" s="252">
        <v>6.5443199999999999</v>
      </c>
      <c r="AJ43" s="252">
        <v>13.23695</v>
      </c>
      <c r="AK43" s="252">
        <v>24.268612000000001</v>
      </c>
      <c r="AL43" s="252">
        <v>48.256724000000006</v>
      </c>
      <c r="AM43" s="252">
        <v>19.746093999999999</v>
      </c>
      <c r="AN43" s="211"/>
      <c r="AO43" s="211"/>
      <c r="AP43" s="211"/>
      <c r="AQ43" s="211"/>
      <c r="AR43" s="211"/>
      <c r="AS43" s="211"/>
      <c r="AT43" s="211"/>
      <c r="AU43" s="211"/>
      <c r="AV43" s="211"/>
      <c r="AW43" s="211"/>
      <c r="AX43" s="211"/>
      <c r="AY43" s="211"/>
    </row>
    <row r="44" spans="1:51" ht="15" x14ac:dyDescent="0.25">
      <c r="A44" s="191">
        <f>YampaRiverInflow.TotalOutflow!A44</f>
        <v>44652</v>
      </c>
      <c r="B44" s="165"/>
      <c r="C44" s="165"/>
      <c r="D44" s="165">
        <v>8.1</v>
      </c>
      <c r="E44" s="235">
        <v>28.007258</v>
      </c>
      <c r="F44" s="235">
        <v>23.441744000000003</v>
      </c>
      <c r="G44" s="235">
        <v>20.577144000000001</v>
      </c>
      <c r="H44" s="235">
        <v>25.502514000000001</v>
      </c>
      <c r="I44" s="235">
        <v>13.009960000000001</v>
      </c>
      <c r="J44" s="235">
        <v>4.4516200000000001</v>
      </c>
      <c r="K44" s="235">
        <v>18.399011999999999</v>
      </c>
      <c r="L44" s="235">
        <v>29.763325999999999</v>
      </c>
      <c r="M44" s="235">
        <v>41.261670000000002</v>
      </c>
      <c r="N44" s="235">
        <v>7.7661820000000006</v>
      </c>
      <c r="O44" s="235">
        <v>14.708754000000001</v>
      </c>
      <c r="P44" s="235">
        <v>23.635946000000001</v>
      </c>
      <c r="Q44" s="235">
        <v>6.8406400000000005</v>
      </c>
      <c r="R44" s="235">
        <v>-2.2138499999999999</v>
      </c>
      <c r="S44" s="235">
        <v>19.547470000000001</v>
      </c>
      <c r="T44" s="235">
        <v>11.52768</v>
      </c>
      <c r="U44" s="235">
        <v>17.343669999999999</v>
      </c>
      <c r="V44" s="235">
        <v>13.49269</v>
      </c>
      <c r="W44" s="235">
        <v>4.6643299999999996</v>
      </c>
      <c r="X44" s="235">
        <v>2.3306399999999998</v>
      </c>
      <c r="Y44" s="235">
        <v>9.179590000000001</v>
      </c>
      <c r="Z44" s="235">
        <v>14.534559999999999</v>
      </c>
      <c r="AA44" s="235">
        <v>4.0880400000000003</v>
      </c>
      <c r="AB44" s="235">
        <v>12.77216</v>
      </c>
      <c r="AC44" s="235">
        <v>7.4774700000000003</v>
      </c>
      <c r="AD44" s="235">
        <v>12.525</v>
      </c>
      <c r="AE44" s="235">
        <v>22.5366</v>
      </c>
      <c r="AF44" s="235">
        <v>5.4246600000000003</v>
      </c>
      <c r="AG44" s="235">
        <v>-1.42597</v>
      </c>
      <c r="AH44" s="235">
        <v>9.8915199999999999</v>
      </c>
      <c r="AI44" s="252">
        <v>9.72743</v>
      </c>
      <c r="AJ44" s="252">
        <v>7.0186580000000003</v>
      </c>
      <c r="AK44" s="252">
        <v>14.715734000000001</v>
      </c>
      <c r="AL44" s="252">
        <v>24.234504000000001</v>
      </c>
      <c r="AM44" s="252">
        <v>24.849282000000002</v>
      </c>
      <c r="AN44" s="211"/>
      <c r="AO44" s="211"/>
      <c r="AP44" s="211"/>
      <c r="AQ44" s="211"/>
      <c r="AR44" s="211"/>
      <c r="AS44" s="211"/>
      <c r="AT44" s="211"/>
      <c r="AU44" s="211"/>
      <c r="AV44" s="211"/>
      <c r="AW44" s="211"/>
      <c r="AX44" s="211"/>
      <c r="AY44" s="211"/>
    </row>
    <row r="45" spans="1:51" ht="15" x14ac:dyDescent="0.25">
      <c r="A45" s="191">
        <f>YampaRiverInflow.TotalOutflow!A45</f>
        <v>44682</v>
      </c>
      <c r="B45" s="165"/>
      <c r="C45" s="165"/>
      <c r="D45" s="165">
        <v>6.0880000000000001</v>
      </c>
      <c r="E45" s="235">
        <v>-0.27216800000000002</v>
      </c>
      <c r="F45" s="235">
        <v>-15.576908</v>
      </c>
      <c r="G45" s="235">
        <v>10.261580000000002</v>
      </c>
      <c r="H45" s="235">
        <v>14.939944000000001</v>
      </c>
      <c r="I45" s="235">
        <v>-6.4280240000000006</v>
      </c>
      <c r="J45" s="235">
        <v>-2.930132</v>
      </c>
      <c r="K45" s="235">
        <v>9.3170699999999993</v>
      </c>
      <c r="L45" s="235">
        <v>17.687328000000001</v>
      </c>
      <c r="M45" s="235">
        <v>30.256135999999998</v>
      </c>
      <c r="N45" s="235">
        <v>9.5716059999999992</v>
      </c>
      <c r="O45" s="235">
        <v>29.325434000000005</v>
      </c>
      <c r="P45" s="235">
        <v>5.5503300000000007</v>
      </c>
      <c r="Q45" s="235">
        <v>8.0619300000000003</v>
      </c>
      <c r="R45" s="235">
        <v>-4.66012</v>
      </c>
      <c r="S45" s="235">
        <v>9.683209999999999</v>
      </c>
      <c r="T45" s="235">
        <v>23.337949999999999</v>
      </c>
      <c r="U45" s="235">
        <v>11.09249</v>
      </c>
      <c r="V45" s="235">
        <v>14.89179</v>
      </c>
      <c r="W45" s="235">
        <v>9.6852700000000009</v>
      </c>
      <c r="X45" s="235">
        <v>5.5847100000000003</v>
      </c>
      <c r="Y45" s="235">
        <v>4.1686000000000005</v>
      </c>
      <c r="Z45" s="235">
        <v>14.016170000000001</v>
      </c>
      <c r="AA45" s="235">
        <v>5.02379</v>
      </c>
      <c r="AB45" s="235">
        <v>16.882990000000003</v>
      </c>
      <c r="AC45" s="235">
        <v>3.9549799999999999</v>
      </c>
      <c r="AD45" s="235">
        <v>10.53945</v>
      </c>
      <c r="AE45" s="235">
        <v>19.5229</v>
      </c>
      <c r="AF45" s="235">
        <v>4.9721899999999994</v>
      </c>
      <c r="AG45" s="235">
        <v>1.2309300000000001</v>
      </c>
      <c r="AH45" s="235">
        <v>4.9847600000000005</v>
      </c>
      <c r="AI45" s="252">
        <v>9.3964200000000009</v>
      </c>
      <c r="AJ45" s="252">
        <v>8.1567039999999995</v>
      </c>
      <c r="AK45" s="252">
        <v>18.447317999999999</v>
      </c>
      <c r="AL45" s="252">
        <v>41.574200000000005</v>
      </c>
      <c r="AM45" s="252">
        <v>8.2423100000000016</v>
      </c>
      <c r="AN45" s="211"/>
      <c r="AO45" s="211"/>
      <c r="AP45" s="211"/>
      <c r="AQ45" s="211"/>
      <c r="AR45" s="211"/>
      <c r="AS45" s="211"/>
      <c r="AT45" s="211"/>
      <c r="AU45" s="211"/>
      <c r="AV45" s="211"/>
      <c r="AW45" s="211"/>
      <c r="AX45" s="211"/>
      <c r="AY45" s="211"/>
    </row>
    <row r="46" spans="1:51" ht="15" x14ac:dyDescent="0.25">
      <c r="A46" s="191">
        <f>YampaRiverInflow.TotalOutflow!A46</f>
        <v>44713</v>
      </c>
      <c r="B46" s="165"/>
      <c r="C46" s="165"/>
      <c r="D46" s="165">
        <v>7.782</v>
      </c>
      <c r="E46" s="235">
        <v>20.665317999999999</v>
      </c>
      <c r="F46" s="235">
        <v>14.274572000000001</v>
      </c>
      <c r="G46" s="235">
        <v>14.059692000000002</v>
      </c>
      <c r="H46" s="235">
        <v>2.4844780000000002</v>
      </c>
      <c r="I46" s="235">
        <v>1.888352</v>
      </c>
      <c r="J46" s="235">
        <v>10.006266000000002</v>
      </c>
      <c r="K46" s="235">
        <v>19.542680000000001</v>
      </c>
      <c r="L46" s="235">
        <v>1.2684000000000002</v>
      </c>
      <c r="M46" s="235">
        <v>4.9412060000000002</v>
      </c>
      <c r="N46" s="235">
        <v>-1.180104</v>
      </c>
      <c r="O46" s="235">
        <v>16.706314000000003</v>
      </c>
      <c r="P46" s="235">
        <v>1.3633040000000001</v>
      </c>
      <c r="Q46" s="235">
        <v>-0.79383999999999999</v>
      </c>
      <c r="R46" s="235">
        <v>-23.251810000000003</v>
      </c>
      <c r="S46" s="235">
        <v>12.69872</v>
      </c>
      <c r="T46" s="235">
        <v>19.039000000000001</v>
      </c>
      <c r="U46" s="235">
        <v>6.8687700000000005</v>
      </c>
      <c r="V46" s="235">
        <v>14.246139999999999</v>
      </c>
      <c r="W46" s="235">
        <v>18.845080000000003</v>
      </c>
      <c r="X46" s="235">
        <v>7.4909099999999995</v>
      </c>
      <c r="Y46" s="235">
        <v>13.8124</v>
      </c>
      <c r="Z46" s="235">
        <v>24.775919999999999</v>
      </c>
      <c r="AA46" s="235">
        <v>9.7531100000000013</v>
      </c>
      <c r="AB46" s="235">
        <v>18.740459999999999</v>
      </c>
      <c r="AC46" s="235">
        <v>5.9942099999999998</v>
      </c>
      <c r="AD46" s="235">
        <v>10.93661</v>
      </c>
      <c r="AE46" s="235">
        <v>14.07673</v>
      </c>
      <c r="AF46" s="235">
        <v>3.54962</v>
      </c>
      <c r="AG46" s="235">
        <v>6.4226899999999993</v>
      </c>
      <c r="AH46" s="235">
        <v>10.59356</v>
      </c>
      <c r="AI46" s="252">
        <v>1.32226</v>
      </c>
      <c r="AJ46" s="252">
        <v>3.633238</v>
      </c>
      <c r="AK46" s="252">
        <v>2.8407460000000002</v>
      </c>
      <c r="AL46" s="252">
        <v>-4.0965480000000003</v>
      </c>
      <c r="AM46" s="252">
        <v>7.6460300000000005</v>
      </c>
      <c r="AN46" s="211"/>
      <c r="AO46" s="211"/>
      <c r="AP46" s="211"/>
      <c r="AQ46" s="211"/>
      <c r="AR46" s="211"/>
      <c r="AS46" s="211"/>
      <c r="AT46" s="211"/>
      <c r="AU46" s="211"/>
      <c r="AV46" s="211"/>
      <c r="AW46" s="211"/>
      <c r="AX46" s="211"/>
      <c r="AY46" s="211"/>
    </row>
    <row r="47" spans="1:51" ht="15" x14ac:dyDescent="0.25">
      <c r="A47" s="191">
        <f>YampaRiverInflow.TotalOutflow!A47</f>
        <v>44743</v>
      </c>
      <c r="B47" s="165"/>
      <c r="C47" s="165"/>
      <c r="D47" s="165">
        <v>18.847000000000001</v>
      </c>
      <c r="E47" s="235">
        <v>13.937982000000002</v>
      </c>
      <c r="F47" s="235">
        <v>-9.5202080000000002</v>
      </c>
      <c r="G47" s="235">
        <v>16.145548000000002</v>
      </c>
      <c r="H47" s="235">
        <v>8.3940580000000011</v>
      </c>
      <c r="I47" s="235">
        <v>24.153351999999998</v>
      </c>
      <c r="J47" s="235">
        <v>8.4327039999999993</v>
      </c>
      <c r="K47" s="235">
        <v>3.5028120000000005</v>
      </c>
      <c r="L47" s="235">
        <v>15.702810000000001</v>
      </c>
      <c r="M47" s="235">
        <v>2.0310160000000002</v>
      </c>
      <c r="N47" s="235">
        <v>8.0089059999999996</v>
      </c>
      <c r="O47" s="235">
        <v>20.697440000000004</v>
      </c>
      <c r="P47" s="235">
        <v>17.755964000000002</v>
      </c>
      <c r="Q47" s="235">
        <v>11.63293</v>
      </c>
      <c r="R47" s="235">
        <v>-12.476629999999998</v>
      </c>
      <c r="S47" s="235">
        <v>23.625509999999998</v>
      </c>
      <c r="T47" s="235">
        <v>20.54889</v>
      </c>
      <c r="U47" s="235">
        <v>8.319090000000001</v>
      </c>
      <c r="V47" s="235">
        <v>20.105460000000001</v>
      </c>
      <c r="W47" s="235">
        <v>19.50067</v>
      </c>
      <c r="X47" s="235">
        <v>8.3446700000000007</v>
      </c>
      <c r="Y47" s="235">
        <v>18.455950000000001</v>
      </c>
      <c r="Z47" s="235">
        <v>31.79073</v>
      </c>
      <c r="AA47" s="235">
        <v>14.55987</v>
      </c>
      <c r="AB47" s="235">
        <v>21.886839999999999</v>
      </c>
      <c r="AC47" s="235">
        <v>25.583909999999999</v>
      </c>
      <c r="AD47" s="235">
        <v>21.074020000000001</v>
      </c>
      <c r="AE47" s="235">
        <v>18.544400000000003</v>
      </c>
      <c r="AF47" s="235">
        <v>6.5901300000000003</v>
      </c>
      <c r="AG47" s="235">
        <v>14.91146</v>
      </c>
      <c r="AH47" s="235">
        <v>14.38373</v>
      </c>
      <c r="AI47" s="252">
        <v>27.614090000000001</v>
      </c>
      <c r="AJ47" s="252">
        <v>1.747992</v>
      </c>
      <c r="AK47" s="252">
        <v>12.233666000000001</v>
      </c>
      <c r="AL47" s="252">
        <v>40.837490000000003</v>
      </c>
      <c r="AM47" s="252">
        <v>46.478228000000001</v>
      </c>
      <c r="AN47" s="211"/>
      <c r="AO47" s="211"/>
      <c r="AP47" s="211"/>
      <c r="AQ47" s="211"/>
      <c r="AR47" s="211"/>
      <c r="AS47" s="211"/>
      <c r="AT47" s="211"/>
      <c r="AU47" s="211"/>
      <c r="AV47" s="211"/>
      <c r="AW47" s="211"/>
      <c r="AX47" s="211"/>
      <c r="AY47" s="211"/>
    </row>
    <row r="48" spans="1:51" ht="15" x14ac:dyDescent="0.25">
      <c r="A48" s="191">
        <f>YampaRiverInflow.TotalOutflow!A48</f>
        <v>44774</v>
      </c>
      <c r="B48" s="165"/>
      <c r="C48" s="165"/>
      <c r="D48" s="165">
        <v>17.846</v>
      </c>
      <c r="E48" s="235">
        <v>0.7424400000000001</v>
      </c>
      <c r="F48" s="235">
        <v>14.672851999999999</v>
      </c>
      <c r="G48" s="235">
        <v>32.564776000000002</v>
      </c>
      <c r="H48" s="235">
        <v>18.685385999999998</v>
      </c>
      <c r="I48" s="235">
        <v>18.337461999999999</v>
      </c>
      <c r="J48" s="235">
        <v>16.435265999999999</v>
      </c>
      <c r="K48" s="235">
        <v>21.988620000000001</v>
      </c>
      <c r="L48" s="235">
        <v>28.766426000000003</v>
      </c>
      <c r="M48" s="235">
        <v>19.739957999999998</v>
      </c>
      <c r="N48" s="235">
        <v>11.451958000000001</v>
      </c>
      <c r="O48" s="235">
        <v>20.660824000000002</v>
      </c>
      <c r="P48" s="235">
        <v>13.796706</v>
      </c>
      <c r="Q48" s="235">
        <v>9.7706299999999988</v>
      </c>
      <c r="R48" s="235">
        <v>7.4435000000000002</v>
      </c>
      <c r="S48" s="235">
        <v>20.504860000000001</v>
      </c>
      <c r="T48" s="235">
        <v>22.135639999999999</v>
      </c>
      <c r="U48" s="235">
        <v>5.2130799999999997</v>
      </c>
      <c r="V48" s="235">
        <v>14.802440000000001</v>
      </c>
      <c r="W48" s="235">
        <v>21.94164</v>
      </c>
      <c r="X48" s="235">
        <v>8.4181799999999996</v>
      </c>
      <c r="Y48" s="235">
        <v>21.659500000000001</v>
      </c>
      <c r="Z48" s="235">
        <v>35.8294</v>
      </c>
      <c r="AA48" s="235">
        <v>14.210139999999999</v>
      </c>
      <c r="AB48" s="235">
        <v>24.195160000000001</v>
      </c>
      <c r="AC48" s="235">
        <v>26.496269999999999</v>
      </c>
      <c r="AD48" s="235">
        <v>24.024999999999999</v>
      </c>
      <c r="AE48" s="235">
        <v>22.344560000000001</v>
      </c>
      <c r="AF48" s="235">
        <v>9.8739599999999985</v>
      </c>
      <c r="AG48" s="235">
        <v>13.84548</v>
      </c>
      <c r="AH48" s="235">
        <v>16.93469</v>
      </c>
      <c r="AI48" s="252">
        <v>14.48996</v>
      </c>
      <c r="AJ48" s="252">
        <v>23.217804000000005</v>
      </c>
      <c r="AK48" s="252">
        <v>21.390052000000001</v>
      </c>
      <c r="AL48" s="252">
        <v>33.227021999999998</v>
      </c>
      <c r="AM48" s="252">
        <v>46.634092000000003</v>
      </c>
      <c r="AN48" s="211"/>
      <c r="AO48" s="211"/>
      <c r="AP48" s="211"/>
      <c r="AQ48" s="211"/>
      <c r="AR48" s="211"/>
      <c r="AS48" s="211"/>
      <c r="AT48" s="211"/>
      <c r="AU48" s="211"/>
      <c r="AV48" s="211"/>
      <c r="AW48" s="211"/>
      <c r="AX48" s="211"/>
      <c r="AY48" s="211"/>
    </row>
    <row r="49" spans="1:1005" ht="15" x14ac:dyDescent="0.25">
      <c r="A49" s="191">
        <f>YampaRiverInflow.TotalOutflow!A49</f>
        <v>44805</v>
      </c>
      <c r="B49" s="165"/>
      <c r="C49" s="165"/>
      <c r="D49" s="165">
        <v>10.945</v>
      </c>
      <c r="E49" s="235">
        <v>12.485670000000001</v>
      </c>
      <c r="F49" s="235">
        <v>12.587112000000001</v>
      </c>
      <c r="G49" s="235">
        <v>13.715842000000002</v>
      </c>
      <c r="H49" s="235">
        <v>14.078788000000001</v>
      </c>
      <c r="I49" s="235">
        <v>17.133922000000002</v>
      </c>
      <c r="J49" s="235">
        <v>36.728893999999997</v>
      </c>
      <c r="K49" s="235">
        <v>21.500264000000001</v>
      </c>
      <c r="L49" s="235">
        <v>26.366382000000002</v>
      </c>
      <c r="M49" s="235">
        <v>15.737406</v>
      </c>
      <c r="N49" s="235">
        <v>14.914582000000003</v>
      </c>
      <c r="O49" s="235">
        <v>14.839589999999999</v>
      </c>
      <c r="P49" s="235">
        <v>10.647540000000001</v>
      </c>
      <c r="Q49" s="235">
        <v>-6.0112700000000006</v>
      </c>
      <c r="R49" s="235">
        <v>19.914009999999998</v>
      </c>
      <c r="S49" s="235">
        <v>13.555149999999999</v>
      </c>
      <c r="T49" s="235">
        <v>15.397549999999999</v>
      </c>
      <c r="U49" s="235">
        <v>7.1036899999999994</v>
      </c>
      <c r="V49" s="235">
        <v>8.6973899999999986</v>
      </c>
      <c r="W49" s="235">
        <v>11.841569999999999</v>
      </c>
      <c r="X49" s="235">
        <v>3.6388400000000001</v>
      </c>
      <c r="Y49" s="235">
        <v>18.084299999999999</v>
      </c>
      <c r="Z49" s="235">
        <v>24.926950000000001</v>
      </c>
      <c r="AA49" s="235">
        <v>13.032249999999999</v>
      </c>
      <c r="AB49" s="235">
        <v>14.707469999999999</v>
      </c>
      <c r="AC49" s="235">
        <v>15.101129999999999</v>
      </c>
      <c r="AD49" s="235">
        <v>9.3519199999999998</v>
      </c>
      <c r="AE49" s="235">
        <v>35.037589999999994</v>
      </c>
      <c r="AF49" s="235">
        <v>-2.8639899999999998</v>
      </c>
      <c r="AG49" s="235">
        <v>6.7481800000000005</v>
      </c>
      <c r="AH49" s="235">
        <v>15.02529</v>
      </c>
      <c r="AI49" s="252">
        <v>11.451879999999999</v>
      </c>
      <c r="AJ49" s="252">
        <v>15.371198000000001</v>
      </c>
      <c r="AK49" s="252">
        <v>22.553249999999998</v>
      </c>
      <c r="AL49" s="252">
        <v>8.4984000000000002</v>
      </c>
      <c r="AM49" s="252">
        <v>20.619562000000002</v>
      </c>
      <c r="AN49" s="211"/>
      <c r="AO49" s="211"/>
      <c r="AP49" s="211"/>
      <c r="AQ49" s="211"/>
      <c r="AR49" s="211"/>
      <c r="AS49" s="211"/>
      <c r="AT49" s="211"/>
      <c r="AU49" s="211"/>
      <c r="AV49" s="211"/>
      <c r="AW49" s="211"/>
      <c r="AX49" s="211"/>
      <c r="AY49" s="211"/>
    </row>
    <row r="50" spans="1:1005" ht="15" x14ac:dyDescent="0.25">
      <c r="A50" s="191">
        <f>YampaRiverInflow.TotalOutflow!A50</f>
        <v>44835</v>
      </c>
      <c r="B50" s="165"/>
      <c r="C50" s="165"/>
      <c r="D50" s="165">
        <v>5.67</v>
      </c>
      <c r="E50" s="235">
        <v>15.296984</v>
      </c>
      <c r="F50" s="235">
        <v>17.363528000000002</v>
      </c>
      <c r="G50" s="235">
        <v>15.145718</v>
      </c>
      <c r="H50" s="235">
        <v>19.380140000000001</v>
      </c>
      <c r="I50" s="235">
        <v>13.376776000000001</v>
      </c>
      <c r="J50" s="235">
        <v>4.7494760000000005</v>
      </c>
      <c r="K50" s="235">
        <v>8.6108960000000003</v>
      </c>
      <c r="L50" s="235">
        <v>17.934583999999997</v>
      </c>
      <c r="M50" s="235">
        <v>11.836898000000001</v>
      </c>
      <c r="N50" s="235">
        <v>11.503132000000001</v>
      </c>
      <c r="O50" s="235">
        <v>12.135444000000001</v>
      </c>
      <c r="P50" s="235">
        <v>6.3876860000000004</v>
      </c>
      <c r="Q50" s="235">
        <v>-7.82599</v>
      </c>
      <c r="R50" s="235">
        <v>24.362849999999998</v>
      </c>
      <c r="S50" s="235">
        <v>10.95425</v>
      </c>
      <c r="T50" s="235">
        <v>11.723360000000001</v>
      </c>
      <c r="U50" s="235">
        <v>4.6145899999999997</v>
      </c>
      <c r="V50" s="235">
        <v>6.6953500000000004</v>
      </c>
      <c r="W50" s="235">
        <v>9.5123700000000007</v>
      </c>
      <c r="X50" s="235">
        <v>-0.49925999999999998</v>
      </c>
      <c r="Y50" s="235">
        <v>18.132660000000001</v>
      </c>
      <c r="Z50" s="235">
        <v>19.22006</v>
      </c>
      <c r="AA50" s="235">
        <v>10.97871</v>
      </c>
      <c r="AB50" s="235">
        <v>13.21185</v>
      </c>
      <c r="AC50" s="235">
        <v>14.04824</v>
      </c>
      <c r="AD50" s="235">
        <v>6.9533999999999994</v>
      </c>
      <c r="AE50" s="235">
        <v>23.35398</v>
      </c>
      <c r="AF50" s="235">
        <v>-2.8656299999999999</v>
      </c>
      <c r="AG50" s="235">
        <v>2.3012199999999998</v>
      </c>
      <c r="AH50" s="235">
        <v>14.73507</v>
      </c>
      <c r="AI50" s="252">
        <v>8.505370000000001</v>
      </c>
      <c r="AJ50" s="252">
        <v>11.385834000000001</v>
      </c>
      <c r="AK50" s="252">
        <v>-0.71860800000000002</v>
      </c>
      <c r="AL50" s="252">
        <v>25.419446000000001</v>
      </c>
      <c r="AM50" s="252">
        <v>21.178598000000001</v>
      </c>
      <c r="AN50" s="211"/>
      <c r="AO50" s="211"/>
      <c r="AP50" s="211"/>
      <c r="AQ50" s="211"/>
      <c r="AR50" s="211"/>
      <c r="AS50" s="211"/>
      <c r="AT50" s="211"/>
      <c r="AU50" s="211"/>
      <c r="AV50" s="211"/>
      <c r="AW50" s="211"/>
      <c r="AX50" s="211"/>
      <c r="AY50" s="211"/>
    </row>
    <row r="51" spans="1:1005" ht="15" x14ac:dyDescent="0.25">
      <c r="A51" s="191">
        <f>YampaRiverInflow.TotalOutflow!A51</f>
        <v>44866</v>
      </c>
      <c r="B51" s="165"/>
      <c r="C51" s="165"/>
      <c r="D51" s="165">
        <v>0.06</v>
      </c>
      <c r="E51" s="235">
        <v>16.094632000000001</v>
      </c>
      <c r="F51" s="235">
        <v>11.450326</v>
      </c>
      <c r="G51" s="235">
        <v>26.131626000000004</v>
      </c>
      <c r="H51" s="235">
        <v>8.3835399999999982</v>
      </c>
      <c r="I51" s="235">
        <v>1.6175140000000001</v>
      </c>
      <c r="J51" s="235">
        <v>4.4911860000000008</v>
      </c>
      <c r="K51" s="235">
        <v>8.991363999999999</v>
      </c>
      <c r="L51" s="235">
        <v>10.960080000000001</v>
      </c>
      <c r="M51" s="235">
        <v>12.147136</v>
      </c>
      <c r="N51" s="235">
        <v>3.6625680000000003</v>
      </c>
      <c r="O51" s="235">
        <v>15.820898000000001</v>
      </c>
      <c r="P51" s="235">
        <v>14.533392000000001</v>
      </c>
      <c r="Q51" s="235">
        <v>-12.37326</v>
      </c>
      <c r="R51" s="235">
        <v>14.93168</v>
      </c>
      <c r="S51" s="235">
        <v>-5.1652700000000005</v>
      </c>
      <c r="T51" s="235">
        <v>10.395850000000001</v>
      </c>
      <c r="U51" s="235">
        <v>4.0648400000000002</v>
      </c>
      <c r="V51" s="235">
        <v>3.5380700000000003</v>
      </c>
      <c r="W51" s="235">
        <v>7.5272700000000006</v>
      </c>
      <c r="X51" s="235">
        <v>13.11669</v>
      </c>
      <c r="Y51" s="235">
        <v>15.47784</v>
      </c>
      <c r="Z51" s="235">
        <v>21.893450000000001</v>
      </c>
      <c r="AA51" s="235">
        <v>12.1463</v>
      </c>
      <c r="AB51" s="235">
        <v>8.651209999999999</v>
      </c>
      <c r="AC51" s="235">
        <v>9.7618099999999988</v>
      </c>
      <c r="AD51" s="235">
        <v>16.488720000000001</v>
      </c>
      <c r="AE51" s="235">
        <v>4.6226700000000003</v>
      </c>
      <c r="AF51" s="235">
        <v>5.9689499999999995</v>
      </c>
      <c r="AG51" s="235">
        <v>-1.0023</v>
      </c>
      <c r="AH51" s="235">
        <v>2.8529</v>
      </c>
      <c r="AI51" s="252">
        <v>5.8924399999999997</v>
      </c>
      <c r="AJ51" s="252">
        <v>14.328964000000001</v>
      </c>
      <c r="AK51" s="252">
        <v>10.843160000000001</v>
      </c>
      <c r="AL51" s="252">
        <v>18.386371999999998</v>
      </c>
      <c r="AM51" s="252">
        <v>19.311062000000003</v>
      </c>
      <c r="AN51" s="211"/>
      <c r="AO51" s="211"/>
      <c r="AP51" s="211"/>
      <c r="AQ51" s="211"/>
      <c r="AR51" s="211"/>
      <c r="AS51" s="211"/>
      <c r="AT51" s="211"/>
      <c r="AU51" s="211"/>
      <c r="AV51" s="211"/>
      <c r="AW51" s="211"/>
      <c r="AX51" s="211"/>
      <c r="AY51" s="211"/>
    </row>
    <row r="52" spans="1:1005" ht="15" x14ac:dyDescent="0.25">
      <c r="A52" s="191">
        <f>YampaRiverInflow.TotalOutflow!A52</f>
        <v>44896</v>
      </c>
      <c r="B52" s="165"/>
      <c r="C52" s="165"/>
      <c r="D52" s="165">
        <v>4.8710000000000004</v>
      </c>
      <c r="E52" s="235">
        <v>17.192216000000002</v>
      </c>
      <c r="F52" s="235">
        <v>14.472434000000002</v>
      </c>
      <c r="G52" s="235">
        <v>14.617889999999999</v>
      </c>
      <c r="H52" s="235">
        <v>12.40625</v>
      </c>
      <c r="I52" s="235">
        <v>14.303154000000003</v>
      </c>
      <c r="J52" s="235">
        <v>8.5718779999999999</v>
      </c>
      <c r="K52" s="235">
        <v>16.566911999999999</v>
      </c>
      <c r="L52" s="235">
        <v>23.606604000000004</v>
      </c>
      <c r="M52" s="235">
        <v>11.927992</v>
      </c>
      <c r="N52" s="235">
        <v>18.697578</v>
      </c>
      <c r="O52" s="235">
        <v>16.272072000000001</v>
      </c>
      <c r="P52" s="235">
        <v>6.2282960000000003</v>
      </c>
      <c r="Q52" s="235">
        <v>-16.238409999999998</v>
      </c>
      <c r="R52" s="235">
        <v>12.00187</v>
      </c>
      <c r="S52" s="235">
        <v>6.5915499999999998</v>
      </c>
      <c r="T52" s="235">
        <v>12.228569999999999</v>
      </c>
      <c r="U52" s="235">
        <v>1.01868</v>
      </c>
      <c r="V52" s="235">
        <v>6.6875100000000005</v>
      </c>
      <c r="W52" s="235">
        <v>11.483219999999999</v>
      </c>
      <c r="X52" s="235">
        <v>-2.7016499999999999</v>
      </c>
      <c r="Y52" s="235">
        <v>25.948370000000001</v>
      </c>
      <c r="Z52" s="235">
        <v>22.778939999999999</v>
      </c>
      <c r="AA52" s="235">
        <v>11.792920000000001</v>
      </c>
      <c r="AB52" s="235">
        <v>17.610810000000001</v>
      </c>
      <c r="AC52" s="235">
        <v>24.307770000000001</v>
      </c>
      <c r="AD52" s="235">
        <v>18.407709999999998</v>
      </c>
      <c r="AE52" s="235">
        <v>2.61571</v>
      </c>
      <c r="AF52" s="235">
        <v>-1.4079200000000001</v>
      </c>
      <c r="AG52" s="235">
        <v>-6.0315000000000003</v>
      </c>
      <c r="AH52" s="235">
        <v>15.691600000000001</v>
      </c>
      <c r="AI52" s="252">
        <v>6.0872700000000002</v>
      </c>
      <c r="AJ52" s="252">
        <v>11.088239999999999</v>
      </c>
      <c r="AK52" s="252">
        <v>24.479745999999999</v>
      </c>
      <c r="AL52" s="252">
        <v>28.815221999999999</v>
      </c>
      <c r="AM52" s="252">
        <v>25.261752000000001</v>
      </c>
      <c r="AN52" s="211"/>
      <c r="AO52" s="211"/>
      <c r="AP52" s="211"/>
      <c r="AQ52" s="211"/>
      <c r="AR52" s="211"/>
      <c r="AS52" s="211"/>
      <c r="AT52" s="211"/>
      <c r="AU52" s="211"/>
      <c r="AV52" s="211"/>
      <c r="AW52" s="211"/>
      <c r="AX52" s="211"/>
      <c r="AY52" s="211"/>
    </row>
    <row r="53" spans="1:1005" ht="15" x14ac:dyDescent="0.25">
      <c r="A53" s="191">
        <f>YampaRiverInflow.TotalOutflow!A53</f>
        <v>44927</v>
      </c>
      <c r="B53" s="165"/>
      <c r="C53" s="165"/>
      <c r="D53" s="165">
        <v>10.731999999999999</v>
      </c>
      <c r="E53" s="235">
        <v>13.399138000000001</v>
      </c>
      <c r="F53" s="235">
        <v>7.5585960000000014</v>
      </c>
      <c r="G53" s="235">
        <v>17.579034</v>
      </c>
      <c r="H53" s="235">
        <v>17.167010000000001</v>
      </c>
      <c r="I53" s="235">
        <v>17.192004000000001</v>
      </c>
      <c r="J53" s="235">
        <v>16.305914000000001</v>
      </c>
      <c r="K53" s="235">
        <v>18.317238</v>
      </c>
      <c r="L53" s="235">
        <v>101.21908400000001</v>
      </c>
      <c r="M53" s="235">
        <v>14.084605999999999</v>
      </c>
      <c r="N53" s="235">
        <v>35.531559999999999</v>
      </c>
      <c r="O53" s="235">
        <v>11.366462</v>
      </c>
      <c r="P53" s="235">
        <v>12.906422000000001</v>
      </c>
      <c r="Q53" s="235">
        <v>-12.26146</v>
      </c>
      <c r="R53" s="235">
        <v>9.9685600000000001</v>
      </c>
      <c r="S53" s="235">
        <v>3.9182399999999999</v>
      </c>
      <c r="T53" s="235">
        <v>5.2524799999999994</v>
      </c>
      <c r="U53" s="235">
        <v>0.65434000000000003</v>
      </c>
      <c r="V53" s="235">
        <v>10.38495</v>
      </c>
      <c r="W53" s="235">
        <v>14.23559</v>
      </c>
      <c r="X53" s="235">
        <v>9.8203300000000002</v>
      </c>
      <c r="Y53" s="235">
        <v>24.700430000000001</v>
      </c>
      <c r="Z53" s="235">
        <v>22.069479999999999</v>
      </c>
      <c r="AA53" s="235">
        <v>12.57952</v>
      </c>
      <c r="AB53" s="235">
        <v>19.210369999999998</v>
      </c>
      <c r="AC53" s="235">
        <v>24.414390000000001</v>
      </c>
      <c r="AD53" s="235">
        <v>14.356399999999999</v>
      </c>
      <c r="AE53" s="235">
        <v>-5.5168900000000001</v>
      </c>
      <c r="AF53" s="235">
        <v>8.7599999999999997E-2</v>
      </c>
      <c r="AG53" s="235">
        <v>10.52117</v>
      </c>
      <c r="AH53" s="235">
        <v>15.80128</v>
      </c>
      <c r="AI53" s="252">
        <v>6.6924780000000004</v>
      </c>
      <c r="AJ53" s="252">
        <v>12.522880000000001</v>
      </c>
      <c r="AK53" s="252">
        <v>13.408282000000002</v>
      </c>
      <c r="AL53" s="252">
        <v>20.393000000000001</v>
      </c>
      <c r="AM53" s="252">
        <v>26.830200000000001</v>
      </c>
      <c r="AN53" s="211"/>
      <c r="AO53" s="211"/>
      <c r="AP53" s="211"/>
      <c r="AQ53" s="211"/>
      <c r="AR53" s="211"/>
      <c r="AS53" s="211"/>
      <c r="AT53" s="211"/>
      <c r="AU53" s="211"/>
      <c r="AV53" s="211"/>
      <c r="AW53" s="211"/>
      <c r="AX53" s="211"/>
      <c r="AY53" s="211"/>
    </row>
    <row r="54" spans="1:1005" ht="15" x14ac:dyDescent="0.25">
      <c r="A54" s="191">
        <f>YampaRiverInflow.TotalOutflow!A54</f>
        <v>44958</v>
      </c>
      <c r="B54" s="165"/>
      <c r="C54" s="165"/>
      <c r="D54" s="165">
        <v>3.8969999999999998</v>
      </c>
      <c r="E54" s="235">
        <v>24.398584000000003</v>
      </c>
      <c r="F54" s="235">
        <v>22.760021999999999</v>
      </c>
      <c r="G54" s="235">
        <v>20.288758000000001</v>
      </c>
      <c r="H54" s="235">
        <v>20.558418000000003</v>
      </c>
      <c r="I54" s="235">
        <v>7.514894</v>
      </c>
      <c r="J54" s="235">
        <v>19.425978000000001</v>
      </c>
      <c r="K54" s="235">
        <v>27.521836</v>
      </c>
      <c r="L54" s="235">
        <v>75.754664000000005</v>
      </c>
      <c r="M54" s="235">
        <v>14.718234000000001</v>
      </c>
      <c r="N54" s="235">
        <v>33.481140000000003</v>
      </c>
      <c r="O54" s="235">
        <v>10.668854</v>
      </c>
      <c r="P54" s="235">
        <v>-2.5262600000000002</v>
      </c>
      <c r="Q54" s="235">
        <v>-10.192350000000001</v>
      </c>
      <c r="R54" s="235">
        <v>6.2821099999999994</v>
      </c>
      <c r="S54" s="235">
        <v>3.13246</v>
      </c>
      <c r="T54" s="235">
        <v>4.1601400000000002</v>
      </c>
      <c r="U54" s="235">
        <v>2.8380700000000001</v>
      </c>
      <c r="V54" s="235">
        <v>9.7490100000000002</v>
      </c>
      <c r="W54" s="235">
        <v>16.001570000000001</v>
      </c>
      <c r="X54" s="235">
        <v>9.5720700000000001</v>
      </c>
      <c r="Y54" s="235">
        <v>21.740169999999999</v>
      </c>
      <c r="Z54" s="235">
        <v>14.98456</v>
      </c>
      <c r="AA54" s="235">
        <v>10.01197</v>
      </c>
      <c r="AB54" s="235">
        <v>10.48507</v>
      </c>
      <c r="AC54" s="235">
        <v>13.671299999999999</v>
      </c>
      <c r="AD54" s="235">
        <v>11.7835</v>
      </c>
      <c r="AE54" s="235">
        <v>1.5763499999999999</v>
      </c>
      <c r="AF54" s="235">
        <v>-4.5615100000000002</v>
      </c>
      <c r="AG54" s="235">
        <v>4.3772399999999996</v>
      </c>
      <c r="AH54" s="235">
        <v>6.30464</v>
      </c>
      <c r="AI54" s="252">
        <v>11.420924000000001</v>
      </c>
      <c r="AJ54" s="252">
        <v>22.01473</v>
      </c>
      <c r="AK54" s="252">
        <v>19.386094</v>
      </c>
      <c r="AL54" s="252">
        <v>18.080170000000003</v>
      </c>
      <c r="AM54" s="252">
        <v>21.570738000000002</v>
      </c>
      <c r="AN54" s="211"/>
      <c r="AO54" s="211"/>
      <c r="AP54" s="211"/>
      <c r="AQ54" s="211"/>
      <c r="AR54" s="211"/>
      <c r="AS54" s="211"/>
      <c r="AT54" s="211"/>
      <c r="AU54" s="211"/>
      <c r="AV54" s="211"/>
      <c r="AW54" s="211"/>
      <c r="AX54" s="211"/>
      <c r="AY54" s="211"/>
    </row>
    <row r="55" spans="1:1005" ht="15" x14ac:dyDescent="0.25">
      <c r="A55" s="191">
        <f>YampaRiverInflow.TotalOutflow!A55</f>
        <v>44986</v>
      </c>
      <c r="B55" s="165"/>
      <c r="C55" s="165"/>
      <c r="D55" s="165">
        <v>5.12</v>
      </c>
      <c r="E55" s="235">
        <v>21.771910000000002</v>
      </c>
      <c r="F55" s="235">
        <v>6.9283080000000012</v>
      </c>
      <c r="G55" s="235">
        <v>9.9853559999999995</v>
      </c>
      <c r="H55" s="235">
        <v>4.6072879999999996</v>
      </c>
      <c r="I55" s="235">
        <v>9.3644660000000002</v>
      </c>
      <c r="J55" s="235">
        <v>26.794340000000005</v>
      </c>
      <c r="K55" s="235">
        <v>39.915998000000002</v>
      </c>
      <c r="L55" s="235">
        <v>66.375816</v>
      </c>
      <c r="M55" s="235">
        <v>17.63081</v>
      </c>
      <c r="N55" s="235">
        <v>62.605969999999999</v>
      </c>
      <c r="O55" s="235">
        <v>-10.494788</v>
      </c>
      <c r="P55" s="235">
        <v>-5.3588699999999996</v>
      </c>
      <c r="Q55" s="235">
        <v>-15.49112</v>
      </c>
      <c r="R55" s="235">
        <v>36.322969999999998</v>
      </c>
      <c r="S55" s="235">
        <v>9.210090000000001</v>
      </c>
      <c r="T55" s="235">
        <v>5.7764899999999999</v>
      </c>
      <c r="U55" s="235">
        <v>9.2872199999999996</v>
      </c>
      <c r="V55" s="235">
        <v>8.1139899999999994</v>
      </c>
      <c r="W55" s="235">
        <v>9.8301200000000009</v>
      </c>
      <c r="X55" s="235">
        <v>14.49926</v>
      </c>
      <c r="Y55" s="235">
        <v>12.03308</v>
      </c>
      <c r="Z55" s="235">
        <v>4.5342399999999996</v>
      </c>
      <c r="AA55" s="235">
        <v>19.332849999999997</v>
      </c>
      <c r="AB55" s="235">
        <v>6.37479</v>
      </c>
      <c r="AC55" s="235">
        <v>9.2942099999999996</v>
      </c>
      <c r="AD55" s="235">
        <v>12.6425</v>
      </c>
      <c r="AE55" s="235">
        <v>6.9273500000000006</v>
      </c>
      <c r="AF55" s="235">
        <v>-7.20953</v>
      </c>
      <c r="AG55" s="235">
        <v>6.0791599999999999</v>
      </c>
      <c r="AH55" s="235">
        <v>6.5443199999999999</v>
      </c>
      <c r="AI55" s="252">
        <v>13.23695</v>
      </c>
      <c r="AJ55" s="252">
        <v>24.268612000000001</v>
      </c>
      <c r="AK55" s="252">
        <v>48.256724000000006</v>
      </c>
      <c r="AL55" s="252">
        <v>19.746093999999999</v>
      </c>
      <c r="AM55" s="252">
        <v>35.103420000000007</v>
      </c>
      <c r="AN55" s="211"/>
      <c r="AO55" s="211"/>
      <c r="AP55" s="211"/>
      <c r="AQ55" s="211"/>
      <c r="AR55" s="211"/>
      <c r="AS55" s="211"/>
      <c r="AT55" s="211"/>
      <c r="AU55" s="211"/>
      <c r="AV55" s="211"/>
      <c r="AW55" s="211"/>
      <c r="AX55" s="211"/>
      <c r="AY55" s="211"/>
    </row>
    <row r="56" spans="1:1005" ht="15" x14ac:dyDescent="0.25">
      <c r="A56" s="191">
        <f>YampaRiverInflow.TotalOutflow!A56</f>
        <v>45017</v>
      </c>
      <c r="B56" s="165"/>
      <c r="C56" s="165"/>
      <c r="D56" s="165">
        <v>8.1</v>
      </c>
      <c r="E56" s="235">
        <v>23.441744000000003</v>
      </c>
      <c r="F56" s="235">
        <v>20.577144000000001</v>
      </c>
      <c r="G56" s="235">
        <v>25.502514000000001</v>
      </c>
      <c r="H56" s="235">
        <v>13.009960000000001</v>
      </c>
      <c r="I56" s="235">
        <v>4.4516200000000001</v>
      </c>
      <c r="J56" s="235">
        <v>18.399011999999999</v>
      </c>
      <c r="K56" s="235">
        <v>29.763325999999999</v>
      </c>
      <c r="L56" s="235">
        <v>41.261670000000002</v>
      </c>
      <c r="M56" s="235">
        <v>7.7661820000000006</v>
      </c>
      <c r="N56" s="235">
        <v>14.708754000000001</v>
      </c>
      <c r="O56" s="235">
        <v>23.635946000000001</v>
      </c>
      <c r="P56" s="235">
        <v>6.8406400000000005</v>
      </c>
      <c r="Q56" s="235">
        <v>-2.2138499999999999</v>
      </c>
      <c r="R56" s="235">
        <v>19.547470000000001</v>
      </c>
      <c r="S56" s="235">
        <v>11.52768</v>
      </c>
      <c r="T56" s="235">
        <v>17.343669999999999</v>
      </c>
      <c r="U56" s="235">
        <v>13.49269</v>
      </c>
      <c r="V56" s="235">
        <v>4.6643299999999996</v>
      </c>
      <c r="W56" s="235">
        <v>2.3306399999999998</v>
      </c>
      <c r="X56" s="235">
        <v>9.179590000000001</v>
      </c>
      <c r="Y56" s="235">
        <v>14.534559999999999</v>
      </c>
      <c r="Z56" s="235">
        <v>4.0880400000000003</v>
      </c>
      <c r="AA56" s="235">
        <v>12.77216</v>
      </c>
      <c r="AB56" s="235">
        <v>7.4774700000000003</v>
      </c>
      <c r="AC56" s="235">
        <v>12.525</v>
      </c>
      <c r="AD56" s="235">
        <v>22.5366</v>
      </c>
      <c r="AE56" s="235">
        <v>5.4246600000000003</v>
      </c>
      <c r="AF56" s="235">
        <v>-1.42597</v>
      </c>
      <c r="AG56" s="235">
        <v>9.8915199999999999</v>
      </c>
      <c r="AH56" s="235">
        <v>9.72743</v>
      </c>
      <c r="AI56" s="252">
        <v>7.0186580000000003</v>
      </c>
      <c r="AJ56" s="252">
        <v>14.715734000000001</v>
      </c>
      <c r="AK56" s="252">
        <v>24.234504000000001</v>
      </c>
      <c r="AL56" s="252">
        <v>24.849282000000002</v>
      </c>
      <c r="AM56" s="252">
        <v>28.551597999999998</v>
      </c>
      <c r="AN56" s="211"/>
      <c r="AO56" s="211"/>
      <c r="AP56" s="211"/>
      <c r="AQ56" s="211"/>
      <c r="AR56" s="211"/>
      <c r="AS56" s="211"/>
      <c r="AT56" s="211"/>
      <c r="AU56" s="211"/>
      <c r="AV56" s="211"/>
      <c r="AW56" s="211"/>
      <c r="AX56" s="211"/>
      <c r="AY56" s="211"/>
    </row>
    <row r="57" spans="1:1005" ht="15" x14ac:dyDescent="0.25">
      <c r="A57" s="191">
        <f>YampaRiverInflow.TotalOutflow!A57</f>
        <v>45047</v>
      </c>
      <c r="B57" s="165"/>
      <c r="C57" s="165"/>
      <c r="D57" s="165">
        <v>6.0880000000000001</v>
      </c>
      <c r="E57" s="235">
        <v>-15.576908</v>
      </c>
      <c r="F57" s="235">
        <v>10.261580000000002</v>
      </c>
      <c r="G57" s="235">
        <v>14.939944000000001</v>
      </c>
      <c r="H57" s="235">
        <v>-6.4280240000000006</v>
      </c>
      <c r="I57" s="235">
        <v>-2.930132</v>
      </c>
      <c r="J57" s="235">
        <v>9.3170699999999993</v>
      </c>
      <c r="K57" s="235">
        <v>17.687328000000001</v>
      </c>
      <c r="L57" s="235">
        <v>30.256135999999998</v>
      </c>
      <c r="M57" s="235">
        <v>9.5716059999999992</v>
      </c>
      <c r="N57" s="235">
        <v>29.325434000000005</v>
      </c>
      <c r="O57" s="235">
        <v>5.5503300000000007</v>
      </c>
      <c r="P57" s="235">
        <v>8.0619300000000003</v>
      </c>
      <c r="Q57" s="235">
        <v>-4.66012</v>
      </c>
      <c r="R57" s="235">
        <v>9.683209999999999</v>
      </c>
      <c r="S57" s="235">
        <v>23.337949999999999</v>
      </c>
      <c r="T57" s="235">
        <v>11.09249</v>
      </c>
      <c r="U57" s="235">
        <v>14.89179</v>
      </c>
      <c r="V57" s="235">
        <v>9.6852700000000009</v>
      </c>
      <c r="W57" s="235">
        <v>5.5847100000000003</v>
      </c>
      <c r="X57" s="235">
        <v>4.1686000000000005</v>
      </c>
      <c r="Y57" s="235">
        <v>14.016170000000001</v>
      </c>
      <c r="Z57" s="235">
        <v>5.02379</v>
      </c>
      <c r="AA57" s="235">
        <v>16.882990000000003</v>
      </c>
      <c r="AB57" s="235">
        <v>3.9549799999999999</v>
      </c>
      <c r="AC57" s="235">
        <v>10.53945</v>
      </c>
      <c r="AD57" s="235">
        <v>19.5229</v>
      </c>
      <c r="AE57" s="235">
        <v>4.9721899999999994</v>
      </c>
      <c r="AF57" s="235">
        <v>1.2309300000000001</v>
      </c>
      <c r="AG57" s="235">
        <v>4.9847600000000005</v>
      </c>
      <c r="AH57" s="235">
        <v>9.3964200000000009</v>
      </c>
      <c r="AI57" s="252">
        <v>8.1567039999999995</v>
      </c>
      <c r="AJ57" s="252">
        <v>18.447317999999999</v>
      </c>
      <c r="AK57" s="252">
        <v>41.574200000000005</v>
      </c>
      <c r="AL57" s="252">
        <v>8.2423100000000016</v>
      </c>
      <c r="AM57" s="252">
        <v>-0.94377600000000006</v>
      </c>
      <c r="AN57" s="211"/>
      <c r="AO57" s="211"/>
      <c r="AP57" s="211"/>
      <c r="AQ57" s="211"/>
      <c r="AR57" s="211"/>
      <c r="AS57" s="211"/>
      <c r="AT57" s="211"/>
      <c r="AU57" s="211"/>
      <c r="AV57" s="211"/>
      <c r="AW57" s="211"/>
      <c r="AX57" s="211"/>
      <c r="AY57" s="211"/>
    </row>
    <row r="58" spans="1:1005" ht="15" x14ac:dyDescent="0.25">
      <c r="A58" s="191">
        <f>YampaRiverInflow.TotalOutflow!A58</f>
        <v>45078</v>
      </c>
      <c r="B58" s="165"/>
      <c r="C58" s="165"/>
      <c r="D58" s="165">
        <v>7.782</v>
      </c>
      <c r="E58" s="235">
        <v>14.274572000000001</v>
      </c>
      <c r="F58" s="235">
        <v>14.059692000000002</v>
      </c>
      <c r="G58" s="235">
        <v>2.4844780000000002</v>
      </c>
      <c r="H58" s="235">
        <v>1.888352</v>
      </c>
      <c r="I58" s="235">
        <v>10.006266000000002</v>
      </c>
      <c r="J58" s="235">
        <v>19.542680000000001</v>
      </c>
      <c r="K58" s="235">
        <v>1.2684000000000002</v>
      </c>
      <c r="L58" s="235">
        <v>4.9412060000000002</v>
      </c>
      <c r="M58" s="235">
        <v>-1.180104</v>
      </c>
      <c r="N58" s="235">
        <v>16.706314000000003</v>
      </c>
      <c r="O58" s="235">
        <v>1.3633040000000001</v>
      </c>
      <c r="P58" s="235">
        <v>-0.79383999999999999</v>
      </c>
      <c r="Q58" s="235">
        <v>-23.251810000000003</v>
      </c>
      <c r="R58" s="235">
        <v>12.69872</v>
      </c>
      <c r="S58" s="235">
        <v>19.039000000000001</v>
      </c>
      <c r="T58" s="235">
        <v>6.8687700000000005</v>
      </c>
      <c r="U58" s="235">
        <v>14.246139999999999</v>
      </c>
      <c r="V58" s="235">
        <v>18.845080000000003</v>
      </c>
      <c r="W58" s="235">
        <v>7.4909099999999995</v>
      </c>
      <c r="X58" s="235">
        <v>13.8124</v>
      </c>
      <c r="Y58" s="235">
        <v>24.775919999999999</v>
      </c>
      <c r="Z58" s="235">
        <v>9.7531100000000013</v>
      </c>
      <c r="AA58" s="235">
        <v>18.740459999999999</v>
      </c>
      <c r="AB58" s="235">
        <v>5.9942099999999998</v>
      </c>
      <c r="AC58" s="235">
        <v>10.93661</v>
      </c>
      <c r="AD58" s="235">
        <v>14.07673</v>
      </c>
      <c r="AE58" s="235">
        <v>3.54962</v>
      </c>
      <c r="AF58" s="235">
        <v>6.4226899999999993</v>
      </c>
      <c r="AG58" s="235">
        <v>10.59356</v>
      </c>
      <c r="AH58" s="235">
        <v>1.32226</v>
      </c>
      <c r="AI58" s="252">
        <v>3.633238</v>
      </c>
      <c r="AJ58" s="252">
        <v>2.8407460000000002</v>
      </c>
      <c r="AK58" s="252">
        <v>-4.0965480000000003</v>
      </c>
      <c r="AL58" s="252">
        <v>7.6460300000000005</v>
      </c>
      <c r="AM58" s="252">
        <v>19.771796000000002</v>
      </c>
      <c r="AN58" s="211"/>
      <c r="AO58" s="211"/>
      <c r="AP58" s="211"/>
      <c r="AQ58" s="211"/>
      <c r="AR58" s="211"/>
      <c r="AS58" s="211"/>
      <c r="AT58" s="211"/>
      <c r="AU58" s="211"/>
      <c r="AV58" s="211"/>
      <c r="AW58" s="211"/>
      <c r="AX58" s="211"/>
      <c r="AY58" s="211"/>
    </row>
    <row r="59" spans="1:1005" ht="15" x14ac:dyDescent="0.25">
      <c r="A59" s="191">
        <f>YampaRiverInflow.TotalOutflow!A59</f>
        <v>45108</v>
      </c>
      <c r="B59" s="165"/>
      <c r="C59" s="165"/>
      <c r="D59" s="165">
        <v>18.847000000000001</v>
      </c>
      <c r="E59" s="235">
        <v>-9.5202080000000002</v>
      </c>
      <c r="F59" s="235">
        <v>16.145548000000002</v>
      </c>
      <c r="G59" s="235">
        <v>8.3940580000000011</v>
      </c>
      <c r="H59" s="235">
        <v>24.153351999999998</v>
      </c>
      <c r="I59" s="235">
        <v>8.4327039999999993</v>
      </c>
      <c r="J59" s="235">
        <v>3.5028120000000005</v>
      </c>
      <c r="K59" s="235">
        <v>15.702810000000001</v>
      </c>
      <c r="L59" s="235">
        <v>2.0310160000000002</v>
      </c>
      <c r="M59" s="235">
        <v>8.0089059999999996</v>
      </c>
      <c r="N59" s="235">
        <v>20.697440000000004</v>
      </c>
      <c r="O59" s="235">
        <v>17.755964000000002</v>
      </c>
      <c r="P59" s="235">
        <v>11.63293</v>
      </c>
      <c r="Q59" s="235">
        <v>-12.476629999999998</v>
      </c>
      <c r="R59" s="235">
        <v>23.625509999999998</v>
      </c>
      <c r="S59" s="235">
        <v>20.54889</v>
      </c>
      <c r="T59" s="235">
        <v>8.319090000000001</v>
      </c>
      <c r="U59" s="235">
        <v>20.105460000000001</v>
      </c>
      <c r="V59" s="235">
        <v>19.50067</v>
      </c>
      <c r="W59" s="235">
        <v>8.3446700000000007</v>
      </c>
      <c r="X59" s="235">
        <v>18.455950000000001</v>
      </c>
      <c r="Y59" s="235">
        <v>31.79073</v>
      </c>
      <c r="Z59" s="235">
        <v>14.55987</v>
      </c>
      <c r="AA59" s="235">
        <v>21.886839999999999</v>
      </c>
      <c r="AB59" s="235">
        <v>25.583909999999999</v>
      </c>
      <c r="AC59" s="235">
        <v>21.074020000000001</v>
      </c>
      <c r="AD59" s="235">
        <v>18.544400000000003</v>
      </c>
      <c r="AE59" s="235">
        <v>6.5901300000000003</v>
      </c>
      <c r="AF59" s="235">
        <v>14.91146</v>
      </c>
      <c r="AG59" s="235">
        <v>14.38373</v>
      </c>
      <c r="AH59" s="235">
        <v>27.614090000000001</v>
      </c>
      <c r="AI59" s="252">
        <v>1.747992</v>
      </c>
      <c r="AJ59" s="252">
        <v>12.233666000000001</v>
      </c>
      <c r="AK59" s="252">
        <v>40.837490000000003</v>
      </c>
      <c r="AL59" s="252">
        <v>46.478228000000001</v>
      </c>
      <c r="AM59" s="252">
        <v>13.864426000000002</v>
      </c>
      <c r="AN59" s="211"/>
      <c r="AO59" s="211"/>
      <c r="AP59" s="211"/>
      <c r="AQ59" s="211"/>
      <c r="AR59" s="211"/>
      <c r="AS59" s="211"/>
      <c r="AT59" s="211"/>
      <c r="AU59" s="211"/>
      <c r="AV59" s="211"/>
      <c r="AW59" s="211"/>
      <c r="AX59" s="211"/>
      <c r="AY59" s="211"/>
    </row>
    <row r="60" spans="1:1005" ht="15" x14ac:dyDescent="0.25">
      <c r="A60" s="191">
        <f>YampaRiverInflow.TotalOutflow!A60</f>
        <v>45139</v>
      </c>
      <c r="B60" s="165"/>
      <c r="C60" s="165"/>
      <c r="D60" s="165">
        <v>17.846</v>
      </c>
      <c r="E60" s="235">
        <v>14.672851999999999</v>
      </c>
      <c r="F60" s="235">
        <v>32.564776000000002</v>
      </c>
      <c r="G60" s="235">
        <v>18.685385999999998</v>
      </c>
      <c r="H60" s="235">
        <v>18.337461999999999</v>
      </c>
      <c r="I60" s="235">
        <v>16.435265999999999</v>
      </c>
      <c r="J60" s="235">
        <v>21.988620000000001</v>
      </c>
      <c r="K60" s="235">
        <v>28.766426000000003</v>
      </c>
      <c r="L60" s="235">
        <v>19.739957999999998</v>
      </c>
      <c r="M60" s="235">
        <v>11.451958000000001</v>
      </c>
      <c r="N60" s="235">
        <v>20.660824000000002</v>
      </c>
      <c r="O60" s="235">
        <v>13.796706</v>
      </c>
      <c r="P60" s="235">
        <v>9.7706299999999988</v>
      </c>
      <c r="Q60" s="235">
        <v>7.4435000000000002</v>
      </c>
      <c r="R60" s="235">
        <v>20.504860000000001</v>
      </c>
      <c r="S60" s="235">
        <v>22.135639999999999</v>
      </c>
      <c r="T60" s="235">
        <v>5.2130799999999997</v>
      </c>
      <c r="U60" s="235">
        <v>14.802440000000001</v>
      </c>
      <c r="V60" s="235">
        <v>21.94164</v>
      </c>
      <c r="W60" s="235">
        <v>8.4181799999999996</v>
      </c>
      <c r="X60" s="235">
        <v>21.659500000000001</v>
      </c>
      <c r="Y60" s="235">
        <v>35.8294</v>
      </c>
      <c r="Z60" s="235">
        <v>14.210139999999999</v>
      </c>
      <c r="AA60" s="235">
        <v>24.195160000000001</v>
      </c>
      <c r="AB60" s="235">
        <v>26.496269999999999</v>
      </c>
      <c r="AC60" s="235">
        <v>24.024999999999999</v>
      </c>
      <c r="AD60" s="235">
        <v>22.344560000000001</v>
      </c>
      <c r="AE60" s="235">
        <v>9.8739599999999985</v>
      </c>
      <c r="AF60" s="235">
        <v>13.84548</v>
      </c>
      <c r="AG60" s="235">
        <v>16.93469</v>
      </c>
      <c r="AH60" s="235">
        <v>14.48996</v>
      </c>
      <c r="AI60" s="252">
        <v>23.217804000000005</v>
      </c>
      <c r="AJ60" s="252">
        <v>21.390052000000001</v>
      </c>
      <c r="AK60" s="252">
        <v>33.227021999999998</v>
      </c>
      <c r="AL60" s="252">
        <v>46.634092000000003</v>
      </c>
      <c r="AM60" s="252">
        <v>0.76430000000000009</v>
      </c>
      <c r="AN60" s="211"/>
      <c r="AO60" s="211"/>
      <c r="AP60" s="211"/>
      <c r="AQ60" s="211"/>
      <c r="AR60" s="211"/>
      <c r="AS60" s="211"/>
      <c r="AT60" s="211"/>
      <c r="AU60" s="211"/>
      <c r="AV60" s="211"/>
      <c r="AW60" s="211"/>
      <c r="AX60" s="211"/>
      <c r="AY60" s="211"/>
    </row>
    <row r="61" spans="1:1005" ht="15" x14ac:dyDescent="0.25">
      <c r="A61" s="191">
        <f>YampaRiverInflow.TotalOutflow!A61</f>
        <v>45170</v>
      </c>
      <c r="B61" s="165"/>
      <c r="C61" s="165"/>
      <c r="D61" s="165">
        <v>10.945</v>
      </c>
      <c r="E61" s="235">
        <v>12.587112000000001</v>
      </c>
      <c r="F61" s="235">
        <v>13.715842000000002</v>
      </c>
      <c r="G61" s="235">
        <v>14.078788000000001</v>
      </c>
      <c r="H61" s="235">
        <v>17.133922000000002</v>
      </c>
      <c r="I61" s="235">
        <v>36.728893999999997</v>
      </c>
      <c r="J61" s="235">
        <v>21.500264000000001</v>
      </c>
      <c r="K61" s="235">
        <v>26.366382000000002</v>
      </c>
      <c r="L61" s="235">
        <v>15.737406</v>
      </c>
      <c r="M61" s="235">
        <v>14.914582000000003</v>
      </c>
      <c r="N61" s="235">
        <v>14.839589999999999</v>
      </c>
      <c r="O61" s="235">
        <v>10.647540000000001</v>
      </c>
      <c r="P61" s="235">
        <v>-6.0112700000000006</v>
      </c>
      <c r="Q61" s="235">
        <v>19.914009999999998</v>
      </c>
      <c r="R61" s="235">
        <v>13.555149999999999</v>
      </c>
      <c r="S61" s="235">
        <v>15.397549999999999</v>
      </c>
      <c r="T61" s="235">
        <v>7.1036899999999994</v>
      </c>
      <c r="U61" s="235">
        <v>8.6973899999999986</v>
      </c>
      <c r="V61" s="235">
        <v>11.841569999999999</v>
      </c>
      <c r="W61" s="235">
        <v>3.6388400000000001</v>
      </c>
      <c r="X61" s="235">
        <v>18.084299999999999</v>
      </c>
      <c r="Y61" s="235">
        <v>24.926950000000001</v>
      </c>
      <c r="Z61" s="235">
        <v>13.032249999999999</v>
      </c>
      <c r="AA61" s="235">
        <v>14.707469999999999</v>
      </c>
      <c r="AB61" s="235">
        <v>15.101129999999999</v>
      </c>
      <c r="AC61" s="235">
        <v>9.3519199999999998</v>
      </c>
      <c r="AD61" s="235">
        <v>35.037589999999994</v>
      </c>
      <c r="AE61" s="235">
        <v>-2.8639899999999998</v>
      </c>
      <c r="AF61" s="235">
        <v>6.7481800000000005</v>
      </c>
      <c r="AG61" s="235">
        <v>15.02529</v>
      </c>
      <c r="AH61" s="235">
        <v>11.451879999999999</v>
      </c>
      <c r="AI61" s="252">
        <v>15.371198000000001</v>
      </c>
      <c r="AJ61" s="252">
        <v>22.553249999999998</v>
      </c>
      <c r="AK61" s="252">
        <v>8.4984000000000002</v>
      </c>
      <c r="AL61" s="252">
        <v>20.619562000000002</v>
      </c>
      <c r="AM61" s="252">
        <v>12.313067999999999</v>
      </c>
      <c r="AN61" s="211"/>
      <c r="AO61" s="211"/>
      <c r="AP61" s="211"/>
      <c r="AQ61" s="211"/>
      <c r="AR61" s="211"/>
      <c r="AS61" s="211"/>
      <c r="AT61" s="211"/>
      <c r="AU61" s="211"/>
      <c r="AV61" s="211"/>
      <c r="AW61" s="211"/>
      <c r="AX61" s="211"/>
      <c r="AY61" s="211"/>
    </row>
    <row r="62" spans="1:1005" ht="15" x14ac:dyDescent="0.25">
      <c r="A62" s="191">
        <f>YampaRiverInflow.TotalOutflow!A62</f>
        <v>45200</v>
      </c>
      <c r="B62" s="165"/>
      <c r="C62" s="165"/>
      <c r="D62" s="165">
        <v>5.67</v>
      </c>
      <c r="E62" s="235">
        <v>17.363528000000002</v>
      </c>
      <c r="F62" s="235">
        <v>15.145718</v>
      </c>
      <c r="G62" s="235">
        <v>19.380140000000001</v>
      </c>
      <c r="H62" s="235">
        <v>13.376776000000001</v>
      </c>
      <c r="I62" s="235">
        <v>4.7494760000000005</v>
      </c>
      <c r="J62" s="235">
        <v>8.6108960000000003</v>
      </c>
      <c r="K62" s="235">
        <v>17.934583999999997</v>
      </c>
      <c r="L62" s="235">
        <v>11.836898000000001</v>
      </c>
      <c r="M62" s="235">
        <v>11.503132000000001</v>
      </c>
      <c r="N62" s="235">
        <v>12.135444000000001</v>
      </c>
      <c r="O62" s="235">
        <v>6.3876860000000004</v>
      </c>
      <c r="P62" s="235">
        <v>-7.82599</v>
      </c>
      <c r="Q62" s="235">
        <v>24.362849999999998</v>
      </c>
      <c r="R62" s="235">
        <v>10.95425</v>
      </c>
      <c r="S62" s="235">
        <v>11.723360000000001</v>
      </c>
      <c r="T62" s="235">
        <v>4.6145899999999997</v>
      </c>
      <c r="U62" s="235">
        <v>6.6953500000000004</v>
      </c>
      <c r="V62" s="235">
        <v>9.5123700000000007</v>
      </c>
      <c r="W62" s="235">
        <v>-0.49925999999999998</v>
      </c>
      <c r="X62" s="235">
        <v>18.132660000000001</v>
      </c>
      <c r="Y62" s="235">
        <v>19.22006</v>
      </c>
      <c r="Z62" s="235">
        <v>10.97871</v>
      </c>
      <c r="AA62" s="235">
        <v>13.21185</v>
      </c>
      <c r="AB62" s="235">
        <v>14.04824</v>
      </c>
      <c r="AC62" s="235">
        <v>6.9533999999999994</v>
      </c>
      <c r="AD62" s="235">
        <v>23.35398</v>
      </c>
      <c r="AE62" s="235">
        <v>-2.8656299999999999</v>
      </c>
      <c r="AF62" s="235">
        <v>2.3012199999999998</v>
      </c>
      <c r="AG62" s="235">
        <v>14.73507</v>
      </c>
      <c r="AH62" s="235">
        <v>8.505370000000001</v>
      </c>
      <c r="AI62" s="252">
        <v>11.385834000000001</v>
      </c>
      <c r="AJ62" s="252">
        <v>-0.71860800000000002</v>
      </c>
      <c r="AK62" s="252">
        <v>25.419446000000001</v>
      </c>
      <c r="AL62" s="252">
        <v>21.178598000000001</v>
      </c>
      <c r="AM62" s="252">
        <v>15.493984000000001</v>
      </c>
      <c r="AN62" s="211"/>
      <c r="AO62" s="211"/>
      <c r="AP62" s="211"/>
      <c r="AQ62" s="211"/>
      <c r="AR62" s="211"/>
      <c r="AS62" s="211"/>
      <c r="AT62" s="211"/>
      <c r="AU62" s="211"/>
      <c r="AV62" s="211"/>
      <c r="AW62" s="211"/>
      <c r="AX62" s="211"/>
      <c r="AY62" s="211"/>
    </row>
    <row r="63" spans="1:1005" ht="15" x14ac:dyDescent="0.25">
      <c r="A63" s="191">
        <f>YampaRiverInflow.TotalOutflow!A63</f>
        <v>45231</v>
      </c>
      <c r="B63" s="165"/>
      <c r="C63" s="165"/>
      <c r="D63" s="165">
        <v>0.06</v>
      </c>
      <c r="E63" s="235">
        <v>11.450326</v>
      </c>
      <c r="F63" s="235">
        <v>26.131626000000004</v>
      </c>
      <c r="G63" s="235">
        <v>8.3835399999999982</v>
      </c>
      <c r="H63" s="235">
        <v>1.6175140000000001</v>
      </c>
      <c r="I63" s="235">
        <v>4.4911860000000008</v>
      </c>
      <c r="J63" s="235">
        <v>8.991363999999999</v>
      </c>
      <c r="K63" s="235">
        <v>10.960080000000001</v>
      </c>
      <c r="L63" s="235">
        <v>12.147136</v>
      </c>
      <c r="M63" s="235">
        <v>3.6625680000000003</v>
      </c>
      <c r="N63" s="235">
        <v>15.820898000000001</v>
      </c>
      <c r="O63" s="235">
        <v>14.533392000000001</v>
      </c>
      <c r="P63" s="235">
        <v>-12.37326</v>
      </c>
      <c r="Q63" s="235">
        <v>14.93168</v>
      </c>
      <c r="R63" s="235">
        <v>-5.1652700000000005</v>
      </c>
      <c r="S63" s="235">
        <v>10.395850000000001</v>
      </c>
      <c r="T63" s="235">
        <v>4.0648400000000002</v>
      </c>
      <c r="U63" s="235">
        <v>3.5380700000000003</v>
      </c>
      <c r="V63" s="235">
        <v>7.5272700000000006</v>
      </c>
      <c r="W63" s="235">
        <v>13.11669</v>
      </c>
      <c r="X63" s="235">
        <v>15.47784</v>
      </c>
      <c r="Y63" s="235">
        <v>21.893450000000001</v>
      </c>
      <c r="Z63" s="235">
        <v>12.1463</v>
      </c>
      <c r="AA63" s="235">
        <v>8.651209999999999</v>
      </c>
      <c r="AB63" s="235">
        <v>9.7618099999999988</v>
      </c>
      <c r="AC63" s="235">
        <v>16.488720000000001</v>
      </c>
      <c r="AD63" s="235">
        <v>4.6226700000000003</v>
      </c>
      <c r="AE63" s="235">
        <v>5.9689499999999995</v>
      </c>
      <c r="AF63" s="235">
        <v>-1.0023</v>
      </c>
      <c r="AG63" s="235">
        <v>2.8529</v>
      </c>
      <c r="AH63" s="235">
        <v>5.8924399999999997</v>
      </c>
      <c r="AI63" s="252">
        <v>14.328964000000001</v>
      </c>
      <c r="AJ63" s="252">
        <v>10.843160000000001</v>
      </c>
      <c r="AK63" s="252">
        <v>18.386371999999998</v>
      </c>
      <c r="AL63" s="252">
        <v>19.311062000000003</v>
      </c>
      <c r="AM63" s="252">
        <v>16.448476000000003</v>
      </c>
      <c r="AN63" s="211"/>
      <c r="AO63" s="211"/>
      <c r="AP63" s="211"/>
      <c r="AQ63" s="211"/>
      <c r="AR63" s="211"/>
      <c r="AS63" s="211"/>
      <c r="AT63" s="211"/>
      <c r="AU63" s="211"/>
      <c r="AV63" s="211"/>
      <c r="AW63" s="211"/>
      <c r="AX63" s="211"/>
      <c r="AY63" s="211"/>
    </row>
    <row r="64" spans="1:1005" ht="15" x14ac:dyDescent="0.25">
      <c r="A64" s="191"/>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1"/>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1"/>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1"/>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1"/>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1"/>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1"/>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1"/>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LQ72" s="216" t="e">
        <v>#N/A</v>
      </c>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rgb="FFFF0000"/>
  </sheetPr>
  <dimension ref="A1:ALQ76"/>
  <sheetViews>
    <sheetView topLeftCell="AC1" workbookViewId="0">
      <pane ySplit="3" topLeftCell="A4" activePane="bottomLeft" state="frozen"/>
      <selection pane="bottomLeft" activeCell="B4" sqref="B4"/>
    </sheetView>
  </sheetViews>
  <sheetFormatPr defaultColWidth="18.7109375" defaultRowHeight="12.75" customHeight="1" x14ac:dyDescent="0.25"/>
  <cols>
    <col min="1" max="1" width="14.28515625" style="216" customWidth="1"/>
    <col min="2"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222</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ImpToMex_In_Time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43435</v>
      </c>
      <c r="B4" s="165"/>
      <c r="C4" s="165"/>
      <c r="D4" s="165">
        <v>9.0839999999999996</v>
      </c>
      <c r="E4" s="235">
        <f ca="1">INDEX(INDIRECT("ImpToMex_"&amp;E$2+YEAR($A4)-YEAR($A$4)),MONTH($A4))/1000</f>
        <v>17.004000000000001</v>
      </c>
      <c r="F4" s="235">
        <f t="shared" ref="F4:AI12" ca="1" si="0">INDEX(INDIRECT("ImpToMex_"&amp;F$2+YEAR($A4)-YEAR($A$4)),MONTH($A4))/1000</f>
        <v>9.5869999999999997</v>
      </c>
      <c r="G4" s="235">
        <f t="shared" ca="1" si="0"/>
        <v>0.30399999999999999</v>
      </c>
      <c r="H4" s="235">
        <f t="shared" ca="1" si="0"/>
        <v>-3.339</v>
      </c>
      <c r="I4" s="235">
        <f t="shared" ca="1" si="0"/>
        <v>-11.507999999999999</v>
      </c>
      <c r="J4" s="235">
        <f t="shared" ca="1" si="0"/>
        <v>-10.381</v>
      </c>
      <c r="K4" s="235">
        <f t="shared" ca="1" si="0"/>
        <v>5.13</v>
      </c>
      <c r="L4" s="235">
        <f t="shared" ca="1" si="0"/>
        <v>6.2859999999999996</v>
      </c>
      <c r="M4" s="235">
        <f t="shared" ca="1" si="0"/>
        <v>3.5110000000000001</v>
      </c>
      <c r="N4" s="235">
        <f t="shared" ca="1" si="0"/>
        <v>17.72</v>
      </c>
      <c r="O4" s="235">
        <f t="shared" ca="1" si="0"/>
        <v>8.3699999999999992</v>
      </c>
      <c r="P4" s="235">
        <f t="shared" ca="1" si="0"/>
        <v>26.24</v>
      </c>
      <c r="Q4" s="235">
        <f t="shared" ca="1" si="0"/>
        <v>9.7059999999999995</v>
      </c>
      <c r="R4" s="235">
        <f t="shared" ca="1" si="0"/>
        <v>15.848000000000001</v>
      </c>
      <c r="S4" s="235">
        <f t="shared" ca="1" si="0"/>
        <v>94.941000000000003</v>
      </c>
      <c r="T4" s="235">
        <f t="shared" ca="1" si="0"/>
        <v>-1.6679999999999999</v>
      </c>
      <c r="U4" s="235">
        <f t="shared" ca="1" si="0"/>
        <v>27.11</v>
      </c>
      <c r="V4" s="235">
        <f t="shared" ca="1" si="0"/>
        <v>15.473000000000001</v>
      </c>
      <c r="W4" s="235">
        <f t="shared" ca="1" si="0"/>
        <v>23.396999999999998</v>
      </c>
      <c r="X4" s="235">
        <f t="shared" ca="1" si="0"/>
        <v>-21.466999999999999</v>
      </c>
      <c r="Y4" s="235">
        <f t="shared" ca="1" si="0"/>
        <v>-1.9690000000000001</v>
      </c>
      <c r="Z4" s="235">
        <f t="shared" ca="1" si="0"/>
        <v>6.1689999999999996</v>
      </c>
      <c r="AA4" s="235">
        <f t="shared" ca="1" si="0"/>
        <v>-8.734</v>
      </c>
      <c r="AB4" s="235">
        <f t="shared" ca="1" si="0"/>
        <v>2.1890000000000001</v>
      </c>
      <c r="AC4" s="235">
        <f t="shared" ca="1" si="0"/>
        <v>6.22</v>
      </c>
      <c r="AD4" s="235">
        <f t="shared" ca="1" si="0"/>
        <v>-1.919</v>
      </c>
      <c r="AE4" s="235">
        <f t="shared" ca="1" si="0"/>
        <v>-0.40100000000000002</v>
      </c>
      <c r="AF4" s="235">
        <f t="shared" ca="1" si="0"/>
        <v>-10.759</v>
      </c>
      <c r="AG4" s="235">
        <f t="shared" ca="1" si="0"/>
        <v>-7.3310000000000004</v>
      </c>
      <c r="AH4" s="235">
        <f t="shared" ca="1" si="0"/>
        <v>7.5781999999999998</v>
      </c>
      <c r="AI4" s="235">
        <f t="shared" ca="1" si="0"/>
        <v>10.29767</v>
      </c>
      <c r="AJ4" s="235">
        <f t="shared" ref="AJ4:AM19" ca="1" si="1">INDEX(INDIRECT("ImpToMex_"&amp;AJ$2+YEAR($A4)-YEAR($A$4)),MONTH($A4))/1000</f>
        <v>-5.8699700000000004</v>
      </c>
      <c r="AK4" s="235">
        <f t="shared" ca="1" si="1"/>
        <v>24.633080000000003</v>
      </c>
      <c r="AL4" s="235">
        <f t="shared" ca="1" si="1"/>
        <v>23.363190082799999</v>
      </c>
      <c r="AM4" s="235">
        <f t="shared" ca="1" si="1"/>
        <v>-4.4305979113900005</v>
      </c>
      <c r="AN4" s="211"/>
      <c r="AO4" s="211"/>
      <c r="AP4" s="211"/>
      <c r="AQ4" s="211"/>
      <c r="AR4" s="211"/>
      <c r="AS4" s="211"/>
      <c r="AT4" s="211"/>
      <c r="AU4" s="211"/>
      <c r="AV4" s="211"/>
      <c r="AW4" s="211"/>
      <c r="AX4" s="211"/>
      <c r="AY4" s="211"/>
    </row>
    <row r="5" spans="1:54" ht="15" x14ac:dyDescent="0.25">
      <c r="A5" s="193">
        <f>YampaRiverInflow.TotalOutflow!A5</f>
        <v>43466</v>
      </c>
      <c r="B5" s="165"/>
      <c r="C5" s="165"/>
      <c r="D5" s="165">
        <v>1.262</v>
      </c>
      <c r="E5" s="235">
        <v>20.103999999999999</v>
      </c>
      <c r="F5" s="235">
        <v>1.06</v>
      </c>
      <c r="G5" s="235">
        <v>-6.7050000000000001</v>
      </c>
      <c r="H5" s="235">
        <v>5.38</v>
      </c>
      <c r="I5" s="235">
        <v>6.5129999999999999</v>
      </c>
      <c r="J5" s="235">
        <v>-4.4320000000000004</v>
      </c>
      <c r="K5" s="235">
        <v>5.085</v>
      </c>
      <c r="L5" s="235">
        <v>4.3979999999999997</v>
      </c>
      <c r="M5" s="235">
        <v>1.542</v>
      </c>
      <c r="N5" s="235">
        <v>7.4649999999999999</v>
      </c>
      <c r="O5" s="235">
        <v>6.9909999999999997</v>
      </c>
      <c r="P5" s="235">
        <v>-30.036999999999999</v>
      </c>
      <c r="Q5" s="235">
        <v>0.34799999999999998</v>
      </c>
      <c r="R5" s="235">
        <v>8.1069999999999993</v>
      </c>
      <c r="S5" s="235">
        <v>-4.0170000000000003</v>
      </c>
      <c r="T5" s="235">
        <v>-0.42499999999999999</v>
      </c>
      <c r="U5" s="235">
        <v>-9.2249999999999996</v>
      </c>
      <c r="V5" s="235">
        <v>16.908000000000001</v>
      </c>
      <c r="W5" s="235">
        <v>1.482</v>
      </c>
      <c r="X5" s="235">
        <v>-11.156000000000001</v>
      </c>
      <c r="Y5" s="235">
        <v>-10.212999999999999</v>
      </c>
      <c r="Z5" s="235">
        <v>-20.742999999999999</v>
      </c>
      <c r="AA5" s="235">
        <v>-9.2750000000000004</v>
      </c>
      <c r="AB5" s="235">
        <v>-13.997999999999999</v>
      </c>
      <c r="AC5" s="235">
        <v>-0.47799999999999998</v>
      </c>
      <c r="AD5" s="235">
        <v>-2.403</v>
      </c>
      <c r="AE5" s="235">
        <v>3.4119999999999999</v>
      </c>
      <c r="AF5" s="235">
        <v>-10.265000000000001</v>
      </c>
      <c r="AG5" s="235">
        <v>17.93282</v>
      </c>
      <c r="AH5" s="235">
        <v>-2.55436</v>
      </c>
      <c r="AI5" s="252">
        <v>-2.7433800000000002</v>
      </c>
      <c r="AJ5" s="252">
        <v>-21.323439999999998</v>
      </c>
      <c r="AK5" s="252">
        <v>2.6227190070699997</v>
      </c>
      <c r="AL5" s="252">
        <v>1.4601900836399999</v>
      </c>
      <c r="AM5" s="252">
        <v>18.143000000000001</v>
      </c>
      <c r="AN5" s="211"/>
      <c r="AO5" s="211"/>
      <c r="AP5" s="211"/>
      <c r="AQ5" s="211"/>
      <c r="AR5" s="211"/>
      <c r="AS5" s="211"/>
      <c r="AT5" s="211"/>
      <c r="AU5" s="211"/>
      <c r="AV5" s="211"/>
      <c r="AW5" s="211"/>
      <c r="AX5" s="211"/>
      <c r="AY5" s="211"/>
    </row>
    <row r="6" spans="1:54" ht="15" x14ac:dyDescent="0.25">
      <c r="A6" s="193">
        <f>YampaRiverInflow.TotalOutflow!A6</f>
        <v>43497</v>
      </c>
      <c r="B6" s="165"/>
      <c r="C6" s="165"/>
      <c r="D6" s="165">
        <v>-1.026</v>
      </c>
      <c r="E6" s="235">
        <v>17.045999999999999</v>
      </c>
      <c r="F6" s="235">
        <v>28.591000000000001</v>
      </c>
      <c r="G6" s="235">
        <v>33.414000000000001</v>
      </c>
      <c r="H6" s="235">
        <v>22.41</v>
      </c>
      <c r="I6" s="235">
        <v>32.200000000000003</v>
      </c>
      <c r="J6" s="235">
        <v>-3.0870000000000002</v>
      </c>
      <c r="K6" s="235">
        <v>5.883</v>
      </c>
      <c r="L6" s="235">
        <v>-0.33700000000000002</v>
      </c>
      <c r="M6" s="235">
        <v>5.5730000000000004</v>
      </c>
      <c r="N6" s="235">
        <v>9.9540000000000006</v>
      </c>
      <c r="O6" s="235">
        <v>4.1059999999999999</v>
      </c>
      <c r="P6" s="235">
        <v>-45.491</v>
      </c>
      <c r="Q6" s="235">
        <v>-8.9390000000000001</v>
      </c>
      <c r="R6" s="235">
        <v>14.935</v>
      </c>
      <c r="S6" s="235">
        <v>-2.7170000000000001</v>
      </c>
      <c r="T6" s="235">
        <v>1.121</v>
      </c>
      <c r="U6" s="235">
        <v>-12.965</v>
      </c>
      <c r="V6" s="235">
        <v>0.91800000000000004</v>
      </c>
      <c r="W6" s="235">
        <v>1.9139999999999999</v>
      </c>
      <c r="X6" s="235">
        <v>-9.2040000000000006</v>
      </c>
      <c r="Y6" s="235">
        <v>-8.66</v>
      </c>
      <c r="Z6" s="235">
        <v>-7.7130000000000001</v>
      </c>
      <c r="AA6" s="235">
        <v>-7.8449999999999998</v>
      </c>
      <c r="AB6" s="235">
        <v>-18.251999999999999</v>
      </c>
      <c r="AC6" s="235">
        <v>-3.117</v>
      </c>
      <c r="AD6" s="235">
        <v>-7.3280000000000003</v>
      </c>
      <c r="AE6" s="235">
        <v>1.02</v>
      </c>
      <c r="AF6" s="235">
        <v>-14.303000000000001</v>
      </c>
      <c r="AG6" s="235">
        <v>-13.95496</v>
      </c>
      <c r="AH6" s="235">
        <v>-11.963200000000001</v>
      </c>
      <c r="AI6" s="252">
        <v>-5.2006099999999993</v>
      </c>
      <c r="AJ6" s="252">
        <v>-1.8404100000000001</v>
      </c>
      <c r="AK6" s="252">
        <v>4.1879586768900001</v>
      </c>
      <c r="AL6" s="252">
        <v>8.4784876017200013</v>
      </c>
      <c r="AM6" s="252">
        <v>14.496</v>
      </c>
      <c r="AN6" s="211"/>
      <c r="AO6" s="211"/>
      <c r="AP6" s="211"/>
      <c r="AQ6" s="211"/>
      <c r="AR6" s="211"/>
      <c r="AS6" s="211"/>
      <c r="AT6" s="211"/>
      <c r="AU6" s="211"/>
      <c r="AV6" s="211"/>
      <c r="AW6" s="211"/>
      <c r="AX6" s="211"/>
      <c r="AY6" s="211"/>
    </row>
    <row r="7" spans="1:54" ht="15" x14ac:dyDescent="0.25">
      <c r="A7" s="193">
        <f>YampaRiverInflow.TotalOutflow!A7</f>
        <v>43525</v>
      </c>
      <c r="B7" s="165"/>
      <c r="C7" s="165"/>
      <c r="D7" s="165">
        <v>-7.3840000000000003</v>
      </c>
      <c r="E7" s="235">
        <v>6.1710000000000003</v>
      </c>
      <c r="F7" s="235">
        <v>11.651999999999999</v>
      </c>
      <c r="G7" s="235">
        <v>31.146000000000001</v>
      </c>
      <c r="H7" s="235">
        <v>5.4130000000000003</v>
      </c>
      <c r="I7" s="235">
        <v>22.428000000000001</v>
      </c>
      <c r="J7" s="235">
        <v>-10.952999999999999</v>
      </c>
      <c r="K7" s="235">
        <v>-3.7189999999999999</v>
      </c>
      <c r="L7" s="235">
        <v>-8.3870000000000005</v>
      </c>
      <c r="M7" s="235">
        <v>14.401999999999999</v>
      </c>
      <c r="N7" s="235">
        <v>2.5150000000000001</v>
      </c>
      <c r="O7" s="235">
        <v>-1.482</v>
      </c>
      <c r="P7" s="235">
        <v>-85.617000000000004</v>
      </c>
      <c r="Q7" s="235">
        <v>-18.977</v>
      </c>
      <c r="R7" s="235">
        <v>-3.0750000000000002</v>
      </c>
      <c r="S7" s="235">
        <v>33.225999999999999</v>
      </c>
      <c r="T7" s="235">
        <v>11.038</v>
      </c>
      <c r="U7" s="235">
        <v>4.673</v>
      </c>
      <c r="V7" s="235">
        <v>4.1000000000000002E-2</v>
      </c>
      <c r="W7" s="235">
        <v>8.1969999999999992</v>
      </c>
      <c r="X7" s="235">
        <v>5.577</v>
      </c>
      <c r="Y7" s="235">
        <v>-5.0199999999999996</v>
      </c>
      <c r="Z7" s="235">
        <v>-3.68</v>
      </c>
      <c r="AA7" s="235">
        <v>-25.69</v>
      </c>
      <c r="AB7" s="235">
        <v>16.045999999999999</v>
      </c>
      <c r="AC7" s="235">
        <v>-10.304</v>
      </c>
      <c r="AD7" s="235">
        <v>-11.891999999999999</v>
      </c>
      <c r="AE7" s="235">
        <v>0.318</v>
      </c>
      <c r="AF7" s="235">
        <v>-9.7430000000000003</v>
      </c>
      <c r="AG7" s="235">
        <v>-12.145200000000001</v>
      </c>
      <c r="AH7" s="235">
        <v>-6.3741000000000003</v>
      </c>
      <c r="AI7" s="252">
        <v>-11.246979999999999</v>
      </c>
      <c r="AJ7" s="252">
        <v>-5.8244099999999994</v>
      </c>
      <c r="AK7" s="252">
        <v>-14.067462812699999</v>
      </c>
      <c r="AL7" s="252">
        <v>-0.28571900964999997</v>
      </c>
      <c r="AM7" s="252">
        <v>8.0129999999999999</v>
      </c>
      <c r="AN7" s="211"/>
      <c r="AO7" s="211"/>
      <c r="AP7" s="211"/>
      <c r="AQ7" s="211"/>
      <c r="AR7" s="211"/>
      <c r="AS7" s="211"/>
      <c r="AT7" s="211"/>
      <c r="AU7" s="211"/>
      <c r="AV7" s="211"/>
      <c r="AW7" s="211"/>
      <c r="AX7" s="211"/>
      <c r="AY7" s="211"/>
    </row>
    <row r="8" spans="1:54" ht="15" x14ac:dyDescent="0.25">
      <c r="A8" s="193">
        <f>YampaRiverInflow.TotalOutflow!A8</f>
        <v>43556</v>
      </c>
      <c r="B8" s="165"/>
      <c r="C8" s="165"/>
      <c r="D8" s="165">
        <v>-3.72</v>
      </c>
      <c r="E8" s="235">
        <v>7.52</v>
      </c>
      <c r="F8" s="235">
        <v>-11.246</v>
      </c>
      <c r="G8" s="235">
        <v>4.5250000000000004</v>
      </c>
      <c r="H8" s="235">
        <v>-15.333</v>
      </c>
      <c r="I8" s="235">
        <v>18.954000000000001</v>
      </c>
      <c r="J8" s="235">
        <v>-3.2869999999999999</v>
      </c>
      <c r="K8" s="235">
        <v>-15.096</v>
      </c>
      <c r="L8" s="235">
        <v>0.37</v>
      </c>
      <c r="M8" s="235">
        <v>14.292</v>
      </c>
      <c r="N8" s="235">
        <v>5.7640000000000002</v>
      </c>
      <c r="O8" s="235">
        <v>12.843999999999999</v>
      </c>
      <c r="P8" s="235">
        <v>-51.061999999999998</v>
      </c>
      <c r="Q8" s="235">
        <v>-15.113</v>
      </c>
      <c r="R8" s="235">
        <v>-4.2430000000000003</v>
      </c>
      <c r="S8" s="235">
        <v>-7.5759999999999996</v>
      </c>
      <c r="T8" s="235">
        <v>15.396000000000001</v>
      </c>
      <c r="U8" s="235">
        <v>39.173999999999999</v>
      </c>
      <c r="V8" s="235">
        <v>-0.41699999999999998</v>
      </c>
      <c r="W8" s="235">
        <v>-3.9380000000000002</v>
      </c>
      <c r="X8" s="235">
        <v>0.93100000000000005</v>
      </c>
      <c r="Y8" s="235">
        <v>-11.872999999999999</v>
      </c>
      <c r="Z8" s="235">
        <v>-13.384</v>
      </c>
      <c r="AA8" s="235">
        <v>-6.9089999999999998</v>
      </c>
      <c r="AB8" s="235">
        <v>4.298</v>
      </c>
      <c r="AC8" s="235">
        <v>-1.605</v>
      </c>
      <c r="AD8" s="235">
        <v>-3.3879999999999999</v>
      </c>
      <c r="AE8" s="235">
        <v>-8.2620000000000005</v>
      </c>
      <c r="AF8" s="235">
        <v>-14.076000000000001</v>
      </c>
      <c r="AG8" s="235">
        <v>-15.64438</v>
      </c>
      <c r="AH8" s="235">
        <v>-20.393439999999998</v>
      </c>
      <c r="AI8" s="252">
        <v>-12.259069999999999</v>
      </c>
      <c r="AJ8" s="252">
        <v>-6.0398699999999996</v>
      </c>
      <c r="AK8" s="252">
        <v>14.1864628099</v>
      </c>
      <c r="AL8" s="252">
        <v>-8.4453140515699996</v>
      </c>
      <c r="AM8" s="252">
        <v>13.148999999999999</v>
      </c>
      <c r="AN8" s="211"/>
      <c r="AO8" s="211"/>
      <c r="AP8" s="211"/>
      <c r="AQ8" s="211"/>
      <c r="AR8" s="211"/>
      <c r="AS8" s="211"/>
      <c r="AT8" s="211"/>
      <c r="AU8" s="211"/>
      <c r="AV8" s="211"/>
      <c r="AW8" s="211"/>
      <c r="AX8" s="211"/>
      <c r="AY8" s="211"/>
    </row>
    <row r="9" spans="1:54" ht="15" x14ac:dyDescent="0.25">
      <c r="A9" s="193">
        <f>YampaRiverInflow.TotalOutflow!A9</f>
        <v>43586</v>
      </c>
      <c r="B9" s="165"/>
      <c r="C9" s="165"/>
      <c r="D9" s="165">
        <v>3.863</v>
      </c>
      <c r="E9" s="235">
        <v>12.454000000000001</v>
      </c>
      <c r="F9" s="235">
        <v>4.819</v>
      </c>
      <c r="G9" s="235">
        <v>26.466999999999999</v>
      </c>
      <c r="H9" s="235">
        <v>-2.0129999999999999</v>
      </c>
      <c r="I9" s="235">
        <v>-11.66</v>
      </c>
      <c r="J9" s="235">
        <v>0.27800000000000002</v>
      </c>
      <c r="K9" s="235">
        <v>-5.2439999999999998</v>
      </c>
      <c r="L9" s="235">
        <v>-3.9220000000000002</v>
      </c>
      <c r="M9" s="235">
        <v>17</v>
      </c>
      <c r="N9" s="235">
        <v>7.5990000000000002</v>
      </c>
      <c r="O9" s="235">
        <v>4.7030000000000003</v>
      </c>
      <c r="P9" s="235">
        <v>-61.749000000000002</v>
      </c>
      <c r="Q9" s="235">
        <v>-4.7960000000000003</v>
      </c>
      <c r="R9" s="235">
        <v>-13.974</v>
      </c>
      <c r="S9" s="235">
        <v>-8.2089999999999996</v>
      </c>
      <c r="T9" s="235">
        <v>11.73</v>
      </c>
      <c r="U9" s="235">
        <v>21.998999999999999</v>
      </c>
      <c r="V9" s="235">
        <v>0.111</v>
      </c>
      <c r="W9" s="235">
        <v>-14.868</v>
      </c>
      <c r="X9" s="235">
        <v>-7.181</v>
      </c>
      <c r="Y9" s="235">
        <v>-5.67</v>
      </c>
      <c r="Z9" s="235">
        <v>-33.700000000000003</v>
      </c>
      <c r="AA9" s="235">
        <v>-4.7220000000000004</v>
      </c>
      <c r="AB9" s="235">
        <v>-17.382000000000001</v>
      </c>
      <c r="AC9" s="235">
        <v>-33.279000000000003</v>
      </c>
      <c r="AD9" s="235">
        <v>-5.4210000000000003</v>
      </c>
      <c r="AE9" s="235">
        <v>-5.2460000000000004</v>
      </c>
      <c r="AF9" s="235">
        <v>3.149</v>
      </c>
      <c r="AG9" s="235">
        <v>-9.5569299999999995</v>
      </c>
      <c r="AH9" s="235">
        <v>4.5381899999999993</v>
      </c>
      <c r="AI9" s="252">
        <v>2.7454499999999999</v>
      </c>
      <c r="AJ9" s="252">
        <v>4.5651899999999994</v>
      </c>
      <c r="AK9" s="252">
        <v>0.109545453554</v>
      </c>
      <c r="AL9" s="252">
        <v>8.5840991759299996</v>
      </c>
      <c r="AM9" s="252">
        <v>15.768000000000001</v>
      </c>
      <c r="AN9" s="211"/>
      <c r="AO9" s="211"/>
      <c r="AP9" s="211"/>
      <c r="AQ9" s="211"/>
      <c r="AR9" s="211"/>
      <c r="AS9" s="211"/>
      <c r="AT9" s="211"/>
      <c r="AU9" s="211"/>
      <c r="AV9" s="211"/>
      <c r="AW9" s="211"/>
      <c r="AX9" s="211"/>
      <c r="AY9" s="211"/>
    </row>
    <row r="10" spans="1:54" ht="15" x14ac:dyDescent="0.25">
      <c r="A10" s="193">
        <f>YampaRiverInflow.TotalOutflow!A10</f>
        <v>43617</v>
      </c>
      <c r="B10" s="165"/>
      <c r="C10" s="165"/>
      <c r="D10" s="165">
        <v>-4.5209999999999999</v>
      </c>
      <c r="E10" s="235">
        <v>8.9730000000000008</v>
      </c>
      <c r="F10" s="235">
        <v>-56.872</v>
      </c>
      <c r="G10" s="235">
        <v>29.183</v>
      </c>
      <c r="H10" s="235">
        <v>-2.262</v>
      </c>
      <c r="I10" s="235">
        <v>-2.2789999999999999</v>
      </c>
      <c r="J10" s="235">
        <v>1.631</v>
      </c>
      <c r="K10" s="235">
        <v>-6.1520000000000001</v>
      </c>
      <c r="L10" s="235">
        <v>-8.4760000000000009</v>
      </c>
      <c r="M10" s="235">
        <v>24.515999999999998</v>
      </c>
      <c r="N10" s="235">
        <v>4.5979999999999999</v>
      </c>
      <c r="O10" s="235">
        <v>13.497999999999999</v>
      </c>
      <c r="P10" s="235">
        <v>-26.187000000000001</v>
      </c>
      <c r="Q10" s="235">
        <v>-3.3490000000000002</v>
      </c>
      <c r="R10" s="235">
        <v>4.0839999999999996</v>
      </c>
      <c r="S10" s="235">
        <v>-11.676</v>
      </c>
      <c r="T10" s="235">
        <v>-4.1000000000000002E-2</v>
      </c>
      <c r="U10" s="235">
        <v>5.609</v>
      </c>
      <c r="V10" s="235">
        <v>-3.698</v>
      </c>
      <c r="W10" s="235">
        <v>-11.834</v>
      </c>
      <c r="X10" s="235">
        <v>-9.2289999999999992</v>
      </c>
      <c r="Y10" s="235">
        <v>-8.5180000000000007</v>
      </c>
      <c r="Z10" s="235">
        <v>-26.905999999999999</v>
      </c>
      <c r="AA10" s="235">
        <v>-30.081</v>
      </c>
      <c r="AB10" s="235">
        <v>1.8560000000000001</v>
      </c>
      <c r="AC10" s="235">
        <v>-14.717000000000001</v>
      </c>
      <c r="AD10" s="235">
        <v>-14.012</v>
      </c>
      <c r="AE10" s="235">
        <v>-1.52</v>
      </c>
      <c r="AF10" s="235">
        <v>-16.565999999999999</v>
      </c>
      <c r="AG10" s="235">
        <v>-17.778869999999998</v>
      </c>
      <c r="AH10" s="235">
        <v>-8.3348700000000004</v>
      </c>
      <c r="AI10" s="252">
        <v>-5.4185299999999996</v>
      </c>
      <c r="AJ10" s="252">
        <v>-7.2006999999999994</v>
      </c>
      <c r="AK10" s="252">
        <v>-0.73851239867699991</v>
      </c>
      <c r="AL10" s="252">
        <v>3.31216528727</v>
      </c>
      <c r="AM10" s="252">
        <v>10.185</v>
      </c>
      <c r="AN10" s="211"/>
      <c r="AO10" s="211"/>
      <c r="AP10" s="211"/>
      <c r="AQ10" s="211"/>
      <c r="AR10" s="211"/>
      <c r="AS10" s="211"/>
      <c r="AT10" s="211"/>
      <c r="AU10" s="211"/>
      <c r="AV10" s="211"/>
      <c r="AW10" s="211"/>
      <c r="AX10" s="211"/>
      <c r="AY10" s="211"/>
    </row>
    <row r="11" spans="1:54" ht="15" x14ac:dyDescent="0.25">
      <c r="A11" s="193">
        <f>YampaRiverInflow.TotalOutflow!A11</f>
        <v>43647</v>
      </c>
      <c r="B11" s="165"/>
      <c r="C11" s="165"/>
      <c r="D11" s="165">
        <v>-3.2919999999999998</v>
      </c>
      <c r="E11" s="235">
        <v>7.9630000000000001</v>
      </c>
      <c r="F11" s="235">
        <v>79.977000000000004</v>
      </c>
      <c r="G11" s="235">
        <v>-11.765000000000001</v>
      </c>
      <c r="H11" s="235">
        <v>-10.845000000000001</v>
      </c>
      <c r="I11" s="235">
        <v>-4.5999999999999999E-2</v>
      </c>
      <c r="J11" s="235">
        <v>-5.7720000000000002</v>
      </c>
      <c r="K11" s="235">
        <v>-9.9499999999999993</v>
      </c>
      <c r="L11" s="235">
        <v>-11.750999999999999</v>
      </c>
      <c r="M11" s="235">
        <v>20.866</v>
      </c>
      <c r="N11" s="235">
        <v>1.85</v>
      </c>
      <c r="O11" s="235">
        <v>3.0960000000000001</v>
      </c>
      <c r="P11" s="235">
        <v>-10.608000000000001</v>
      </c>
      <c r="Q11" s="235">
        <v>-7.6440000000000001</v>
      </c>
      <c r="R11" s="235">
        <v>8.1270000000000007</v>
      </c>
      <c r="S11" s="235">
        <v>-11.493</v>
      </c>
      <c r="T11" s="235">
        <v>10.728</v>
      </c>
      <c r="U11" s="235">
        <v>8.7200000000000006</v>
      </c>
      <c r="V11" s="235">
        <v>-1.2669999999999999</v>
      </c>
      <c r="W11" s="235">
        <v>-11.347</v>
      </c>
      <c r="X11" s="235">
        <v>-18.335999999999999</v>
      </c>
      <c r="Y11" s="235">
        <v>-2.9430000000000001</v>
      </c>
      <c r="Z11" s="235">
        <v>-31.49</v>
      </c>
      <c r="AA11" s="235">
        <v>-20.471</v>
      </c>
      <c r="AB11" s="235">
        <v>-11.896000000000001</v>
      </c>
      <c r="AC11" s="235">
        <v>-5.8959999999999999</v>
      </c>
      <c r="AD11" s="235">
        <v>-9.4190000000000005</v>
      </c>
      <c r="AE11" s="235">
        <v>-9.65</v>
      </c>
      <c r="AF11" s="235">
        <v>-13.497</v>
      </c>
      <c r="AG11" s="235">
        <v>-20.782049999999998</v>
      </c>
      <c r="AH11" s="235">
        <v>-5.3935699999999995</v>
      </c>
      <c r="AI11" s="252">
        <v>-16.034389999999998</v>
      </c>
      <c r="AJ11" s="252">
        <v>-7.2505600000000001</v>
      </c>
      <c r="AK11" s="252">
        <v>-12.2247933908</v>
      </c>
      <c r="AL11" s="252">
        <v>-1.1186446296900001</v>
      </c>
      <c r="AM11" s="252">
        <v>9.4459999999999997</v>
      </c>
      <c r="AN11" s="211"/>
      <c r="AO11" s="211"/>
      <c r="AP11" s="211"/>
      <c r="AQ11" s="211"/>
      <c r="AR11" s="211"/>
      <c r="AS11" s="211"/>
      <c r="AT11" s="211"/>
      <c r="AU11" s="211"/>
      <c r="AV11" s="211"/>
      <c r="AW11" s="211"/>
      <c r="AX11" s="211"/>
      <c r="AY11" s="211"/>
    </row>
    <row r="12" spans="1:54" ht="15" x14ac:dyDescent="0.25">
      <c r="A12" s="193">
        <f>YampaRiverInflow.TotalOutflow!A12</f>
        <v>43678</v>
      </c>
      <c r="B12" s="165"/>
      <c r="C12" s="165"/>
      <c r="D12" s="165">
        <v>2.028</v>
      </c>
      <c r="E12" s="235">
        <v>10.664999999999999</v>
      </c>
      <c r="F12" s="235">
        <v>5.9720000000000004</v>
      </c>
      <c r="G12" s="235">
        <v>-4.8890000000000002</v>
      </c>
      <c r="H12" s="235">
        <v>-3.1019999999999999</v>
      </c>
      <c r="I12" s="235">
        <v>12.827999999999999</v>
      </c>
      <c r="J12" s="235">
        <v>-4.125</v>
      </c>
      <c r="K12" s="235">
        <v>-0.66400000000000003</v>
      </c>
      <c r="L12" s="235">
        <v>-1.9179999999999999</v>
      </c>
      <c r="M12" s="235">
        <v>27.553999999999998</v>
      </c>
      <c r="N12" s="235">
        <v>4.3259999999999996</v>
      </c>
      <c r="O12" s="235">
        <v>3.7869999999999999</v>
      </c>
      <c r="P12" s="235">
        <v>-3.95</v>
      </c>
      <c r="Q12" s="235">
        <v>-0.94599999999999995</v>
      </c>
      <c r="R12" s="235">
        <v>2.1970000000000001</v>
      </c>
      <c r="S12" s="235">
        <v>-4.3259999999999996</v>
      </c>
      <c r="T12" s="235">
        <v>-10.675000000000001</v>
      </c>
      <c r="U12" s="235">
        <v>1.804</v>
      </c>
      <c r="V12" s="235">
        <v>4.2789999999999999</v>
      </c>
      <c r="W12" s="235">
        <v>-12.226000000000001</v>
      </c>
      <c r="X12" s="235">
        <v>-3.8130000000000002</v>
      </c>
      <c r="Y12" s="235">
        <v>-0.78500000000000003</v>
      </c>
      <c r="Z12" s="235">
        <v>-7.6040000000000001</v>
      </c>
      <c r="AA12" s="235">
        <v>-5.4119999999999999</v>
      </c>
      <c r="AB12" s="235">
        <v>-13.86</v>
      </c>
      <c r="AC12" s="235">
        <v>-14.737</v>
      </c>
      <c r="AD12" s="235">
        <v>-6.2569999999999997</v>
      </c>
      <c r="AE12" s="235">
        <v>-22.553999999999998</v>
      </c>
      <c r="AF12" s="235">
        <v>-2.4489999999999998</v>
      </c>
      <c r="AG12" s="235">
        <v>-15.135450000000001</v>
      </c>
      <c r="AH12" s="235">
        <v>2.9768400000000002</v>
      </c>
      <c r="AI12" s="252">
        <v>5.9177799999999996</v>
      </c>
      <c r="AJ12" s="252">
        <v>3.3304999999999998</v>
      </c>
      <c r="AK12" s="252">
        <v>10.5769677696</v>
      </c>
      <c r="AL12" s="252">
        <v>-6.3205289276000007</v>
      </c>
      <c r="AM12" s="252">
        <v>5.1120000000000001</v>
      </c>
      <c r="AN12" s="211"/>
      <c r="AO12" s="211"/>
      <c r="AP12" s="211"/>
      <c r="AQ12" s="211"/>
      <c r="AR12" s="211"/>
      <c r="AS12" s="211"/>
      <c r="AT12" s="211"/>
      <c r="AU12" s="211"/>
      <c r="AV12" s="211"/>
      <c r="AW12" s="211"/>
      <c r="AX12" s="211"/>
      <c r="AY12" s="211"/>
    </row>
    <row r="13" spans="1:54" ht="15" x14ac:dyDescent="0.25">
      <c r="A13" s="193">
        <f>YampaRiverInflow.TotalOutflow!A13</f>
        <v>43709</v>
      </c>
      <c r="B13" s="165"/>
      <c r="C13" s="165"/>
      <c r="D13" s="165">
        <v>0.75</v>
      </c>
      <c r="E13" s="235">
        <v>7.843</v>
      </c>
      <c r="F13" s="235">
        <v>21.111000000000001</v>
      </c>
      <c r="G13" s="235">
        <v>-9.8369999999999997</v>
      </c>
      <c r="H13" s="235">
        <v>10.523999999999999</v>
      </c>
      <c r="I13" s="235">
        <v>-8.4480000000000004</v>
      </c>
      <c r="J13" s="235">
        <v>-5.992</v>
      </c>
      <c r="K13" s="235">
        <v>7.3310000000000004</v>
      </c>
      <c r="L13" s="235">
        <v>-4.6890000000000001</v>
      </c>
      <c r="M13" s="235">
        <v>14.712999999999999</v>
      </c>
      <c r="N13" s="235">
        <v>2.484</v>
      </c>
      <c r="O13" s="235">
        <v>5.2409999999999997</v>
      </c>
      <c r="P13" s="235">
        <v>-12.904</v>
      </c>
      <c r="Q13" s="235">
        <v>8.5779999999999994</v>
      </c>
      <c r="R13" s="235">
        <v>15.861000000000001</v>
      </c>
      <c r="S13" s="235">
        <v>4.218</v>
      </c>
      <c r="T13" s="235">
        <v>2.15</v>
      </c>
      <c r="U13" s="235">
        <v>-6.8959999999999999</v>
      </c>
      <c r="V13" s="235">
        <v>-12.975</v>
      </c>
      <c r="W13" s="235">
        <v>-7.1189999999999998</v>
      </c>
      <c r="X13" s="235">
        <v>-2.2879999999999998</v>
      </c>
      <c r="Y13" s="235">
        <v>-15.519</v>
      </c>
      <c r="Z13" s="235">
        <v>-21.178000000000001</v>
      </c>
      <c r="AA13" s="235">
        <v>-6.0739999999999998</v>
      </c>
      <c r="AB13" s="235">
        <v>-3.6960000000000002</v>
      </c>
      <c r="AC13" s="235">
        <v>0.23</v>
      </c>
      <c r="AD13" s="235">
        <v>-2.0470000000000002</v>
      </c>
      <c r="AE13" s="235">
        <v>-1.55</v>
      </c>
      <c r="AF13" s="235">
        <v>8.7729999999999997</v>
      </c>
      <c r="AG13" s="235">
        <v>-8.4957199999999986</v>
      </c>
      <c r="AH13" s="235">
        <v>10.460270000000001</v>
      </c>
      <c r="AI13" s="252">
        <v>-5.7617600000000007</v>
      </c>
      <c r="AJ13" s="252">
        <v>-2.9507099999999999</v>
      </c>
      <c r="AK13" s="252">
        <v>5.5732644647899994</v>
      </c>
      <c r="AL13" s="252">
        <v>7.3737107418200001</v>
      </c>
      <c r="AM13" s="252">
        <v>12.664999999999999</v>
      </c>
      <c r="AN13" s="211"/>
      <c r="AO13" s="211"/>
      <c r="AP13" s="211"/>
      <c r="AQ13" s="211"/>
      <c r="AR13" s="211"/>
      <c r="AS13" s="211"/>
      <c r="AT13" s="211"/>
      <c r="AU13" s="211"/>
      <c r="AV13" s="211"/>
      <c r="AW13" s="211"/>
      <c r="AX13" s="211"/>
      <c r="AY13" s="211"/>
    </row>
    <row r="14" spans="1:54" ht="15" x14ac:dyDescent="0.25">
      <c r="A14" s="193">
        <f>YampaRiverInflow.TotalOutflow!A14</f>
        <v>43739</v>
      </c>
      <c r="B14" s="165"/>
      <c r="C14" s="165"/>
      <c r="D14" s="165">
        <v>5.944</v>
      </c>
      <c r="E14" s="235">
        <v>9.3710000000000004</v>
      </c>
      <c r="F14" s="235">
        <v>15.488</v>
      </c>
      <c r="G14" s="235">
        <v>-6.1580000000000004</v>
      </c>
      <c r="H14" s="235">
        <v>3.9750000000000001</v>
      </c>
      <c r="I14" s="235">
        <v>-1.39</v>
      </c>
      <c r="J14" s="235">
        <v>1.2050000000000001</v>
      </c>
      <c r="K14" s="235">
        <v>5.649</v>
      </c>
      <c r="L14" s="235">
        <v>-0.52300000000000002</v>
      </c>
      <c r="M14" s="235">
        <v>14.474</v>
      </c>
      <c r="N14" s="235">
        <v>4.5730000000000004</v>
      </c>
      <c r="O14" s="235">
        <v>16.068000000000001</v>
      </c>
      <c r="P14" s="235">
        <v>-0.16700000000000001</v>
      </c>
      <c r="Q14" s="235">
        <v>3.9340000000000002</v>
      </c>
      <c r="R14" s="235">
        <v>-8.1950000000000003</v>
      </c>
      <c r="S14" s="235">
        <v>1.153</v>
      </c>
      <c r="T14" s="235">
        <v>4.8550000000000004</v>
      </c>
      <c r="U14" s="235">
        <v>-2.7719999999999998</v>
      </c>
      <c r="V14" s="235">
        <v>10.111000000000001</v>
      </c>
      <c r="W14" s="235">
        <v>-7.88</v>
      </c>
      <c r="X14" s="235">
        <v>4.2610000000000001</v>
      </c>
      <c r="Y14" s="235">
        <v>-9.0299999999999994</v>
      </c>
      <c r="Z14" s="235">
        <v>-19.219000000000001</v>
      </c>
      <c r="AA14" s="235">
        <v>-22.152000000000001</v>
      </c>
      <c r="AB14" s="235">
        <v>1.0089999999999999</v>
      </c>
      <c r="AC14" s="235">
        <v>-7.5469999999999997</v>
      </c>
      <c r="AD14" s="235">
        <v>3.0539999999999998</v>
      </c>
      <c r="AE14" s="235">
        <v>-0.55300000000000005</v>
      </c>
      <c r="AF14" s="235">
        <v>-10.613</v>
      </c>
      <c r="AG14" s="235">
        <v>-11.085850000000001</v>
      </c>
      <c r="AH14" s="235">
        <v>5.77902</v>
      </c>
      <c r="AI14" s="252">
        <v>-2.5799099999999999</v>
      </c>
      <c r="AJ14" s="252">
        <v>11.36007</v>
      </c>
      <c r="AK14" s="252">
        <v>13.2843884321</v>
      </c>
      <c r="AL14" s="252">
        <v>-7.7399921552699995</v>
      </c>
      <c r="AM14" s="252">
        <v>14.252000000000001</v>
      </c>
      <c r="AN14" s="211"/>
      <c r="AO14" s="211"/>
      <c r="AP14" s="211"/>
      <c r="AQ14" s="211"/>
      <c r="AR14" s="211"/>
      <c r="AS14" s="211"/>
      <c r="AT14" s="211"/>
      <c r="AU14" s="211"/>
      <c r="AV14" s="211"/>
      <c r="AW14" s="211"/>
      <c r="AX14" s="211"/>
      <c r="AY14" s="211"/>
    </row>
    <row r="15" spans="1:54" ht="15" x14ac:dyDescent="0.25">
      <c r="A15" s="193">
        <f>YampaRiverInflow.TotalOutflow!A15</f>
        <v>43770</v>
      </c>
      <c r="B15" s="165"/>
      <c r="C15" s="165"/>
      <c r="D15" s="165">
        <v>6.4560000000000004</v>
      </c>
      <c r="E15" s="235">
        <v>11.958</v>
      </c>
      <c r="F15" s="235">
        <v>26.683</v>
      </c>
      <c r="G15" s="235">
        <v>-13.926</v>
      </c>
      <c r="H15" s="235">
        <v>-7.468</v>
      </c>
      <c r="I15" s="235">
        <v>-28.899000000000001</v>
      </c>
      <c r="J15" s="235">
        <v>2.085</v>
      </c>
      <c r="K15" s="235">
        <v>8.407</v>
      </c>
      <c r="L15" s="235">
        <v>-0.58899999999999997</v>
      </c>
      <c r="M15" s="235">
        <v>22.443999999999999</v>
      </c>
      <c r="N15" s="235">
        <v>6.7830000000000004</v>
      </c>
      <c r="O15" s="235">
        <v>12.221</v>
      </c>
      <c r="P15" s="235">
        <v>-13.337999999999999</v>
      </c>
      <c r="Q15" s="235">
        <v>4.8029999999999999</v>
      </c>
      <c r="R15" s="235">
        <v>7.5140000000000002</v>
      </c>
      <c r="S15" s="235">
        <v>2.7349999999999999</v>
      </c>
      <c r="T15" s="235">
        <v>6.601</v>
      </c>
      <c r="U15" s="235">
        <v>0.97699999999999998</v>
      </c>
      <c r="V15" s="235">
        <v>8.3629999999999995</v>
      </c>
      <c r="W15" s="235">
        <v>1.911</v>
      </c>
      <c r="X15" s="235">
        <v>-3.2410000000000001</v>
      </c>
      <c r="Y15" s="235">
        <v>2.9350000000000001</v>
      </c>
      <c r="Z15" s="235">
        <v>-7.6369999999999996</v>
      </c>
      <c r="AA15" s="235">
        <v>3.4329999999999998</v>
      </c>
      <c r="AB15" s="235">
        <v>5.0679999999999996</v>
      </c>
      <c r="AC15" s="235">
        <v>-2.4470000000000001</v>
      </c>
      <c r="AD15" s="235">
        <v>9.4309999999999992</v>
      </c>
      <c r="AE15" s="235">
        <v>-7.2889999999999997</v>
      </c>
      <c r="AF15" s="235">
        <v>-3.6389999999999998</v>
      </c>
      <c r="AG15" s="235">
        <v>0.89403999999999995</v>
      </c>
      <c r="AH15" s="235">
        <v>10.06827</v>
      </c>
      <c r="AI15" s="252">
        <v>6.3182299999999998</v>
      </c>
      <c r="AJ15" s="252">
        <v>14.429110000000001</v>
      </c>
      <c r="AK15" s="252">
        <v>13.142818181799999</v>
      </c>
      <c r="AL15" s="252">
        <v>-3.7337908998399998</v>
      </c>
      <c r="AM15" s="252">
        <v>10.364000000000001</v>
      </c>
      <c r="AN15" s="211"/>
      <c r="AO15" s="211"/>
      <c r="AP15" s="211"/>
      <c r="AQ15" s="211"/>
      <c r="AR15" s="211"/>
      <c r="AS15" s="211"/>
      <c r="AT15" s="211"/>
      <c r="AU15" s="211"/>
      <c r="AV15" s="211"/>
      <c r="AW15" s="211"/>
      <c r="AX15" s="211"/>
      <c r="AY15" s="211"/>
    </row>
    <row r="16" spans="1:54" ht="15" x14ac:dyDescent="0.25">
      <c r="A16" s="193">
        <f>YampaRiverInflow.TotalOutflow!A16</f>
        <v>43800</v>
      </c>
      <c r="B16" s="165"/>
      <c r="C16" s="165"/>
      <c r="D16" s="165">
        <v>9.0839999999999996</v>
      </c>
      <c r="E16" s="235">
        <v>9.5869999999999997</v>
      </c>
      <c r="F16" s="235">
        <v>0.30399999999999999</v>
      </c>
      <c r="G16" s="235">
        <v>-3.339</v>
      </c>
      <c r="H16" s="235">
        <v>-11.507999999999999</v>
      </c>
      <c r="I16" s="235">
        <v>-10.381</v>
      </c>
      <c r="J16" s="235">
        <v>5.13</v>
      </c>
      <c r="K16" s="235">
        <v>6.2859999999999996</v>
      </c>
      <c r="L16" s="235">
        <v>3.5110000000000001</v>
      </c>
      <c r="M16" s="235">
        <v>17.72</v>
      </c>
      <c r="N16" s="235">
        <v>8.3699999999999992</v>
      </c>
      <c r="O16" s="235">
        <v>26.24</v>
      </c>
      <c r="P16" s="235">
        <v>9.7059999999999995</v>
      </c>
      <c r="Q16" s="235">
        <v>15.848000000000001</v>
      </c>
      <c r="R16" s="235">
        <v>94.941000000000003</v>
      </c>
      <c r="S16" s="235">
        <v>-1.6679999999999999</v>
      </c>
      <c r="T16" s="235">
        <v>27.11</v>
      </c>
      <c r="U16" s="235">
        <v>15.473000000000001</v>
      </c>
      <c r="V16" s="235">
        <v>23.396999999999998</v>
      </c>
      <c r="W16" s="235">
        <v>-21.466999999999999</v>
      </c>
      <c r="X16" s="235">
        <v>-1.9690000000000001</v>
      </c>
      <c r="Y16" s="235">
        <v>6.1689999999999996</v>
      </c>
      <c r="Z16" s="235">
        <v>-8.734</v>
      </c>
      <c r="AA16" s="235">
        <v>2.1890000000000001</v>
      </c>
      <c r="AB16" s="235">
        <v>6.22</v>
      </c>
      <c r="AC16" s="235">
        <v>-1.919</v>
      </c>
      <c r="AD16" s="235">
        <v>-0.40100000000000002</v>
      </c>
      <c r="AE16" s="235">
        <v>-10.759</v>
      </c>
      <c r="AF16" s="235">
        <v>-7.3310000000000004</v>
      </c>
      <c r="AG16" s="235">
        <v>7.5781999999999998</v>
      </c>
      <c r="AH16" s="235">
        <v>10.29767</v>
      </c>
      <c r="AI16" s="252">
        <v>-5.8699700000000004</v>
      </c>
      <c r="AJ16" s="252">
        <v>24.633080000000003</v>
      </c>
      <c r="AK16" s="252">
        <v>23.363190082799999</v>
      </c>
      <c r="AL16" s="252">
        <v>-4.4305979113900005</v>
      </c>
      <c r="AM16" s="252">
        <v>17.004000000000001</v>
      </c>
      <c r="AN16" s="211"/>
      <c r="AO16" s="211"/>
      <c r="AP16" s="211"/>
      <c r="AQ16" s="211"/>
      <c r="AR16" s="211"/>
      <c r="AS16" s="211"/>
      <c r="AT16" s="211"/>
      <c r="AU16" s="211"/>
      <c r="AV16" s="211"/>
      <c r="AW16" s="211"/>
      <c r="AX16" s="211"/>
      <c r="AY16" s="211"/>
    </row>
    <row r="17" spans="1:51" ht="15" x14ac:dyDescent="0.25">
      <c r="A17" s="193">
        <f>YampaRiverInflow.TotalOutflow!A17</f>
        <v>43831</v>
      </c>
      <c r="B17" s="165"/>
      <c r="C17" s="165"/>
      <c r="D17" s="165">
        <v>1.262</v>
      </c>
      <c r="E17" s="235">
        <v>1.06</v>
      </c>
      <c r="F17" s="235">
        <v>-6.7050000000000001</v>
      </c>
      <c r="G17" s="235">
        <v>5.38</v>
      </c>
      <c r="H17" s="235">
        <v>6.5129999999999999</v>
      </c>
      <c r="I17" s="235">
        <v>-4.4320000000000004</v>
      </c>
      <c r="J17" s="235">
        <v>5.085</v>
      </c>
      <c r="K17" s="235">
        <v>4.3979999999999997</v>
      </c>
      <c r="L17" s="235">
        <v>1.542</v>
      </c>
      <c r="M17" s="235">
        <v>7.4649999999999999</v>
      </c>
      <c r="N17" s="235">
        <v>6.9909999999999997</v>
      </c>
      <c r="O17" s="235">
        <v>-30.036999999999999</v>
      </c>
      <c r="P17" s="235">
        <v>0.34799999999999998</v>
      </c>
      <c r="Q17" s="235">
        <v>8.1069999999999993</v>
      </c>
      <c r="R17" s="235">
        <v>-4.0170000000000003</v>
      </c>
      <c r="S17" s="235">
        <v>-0.42499999999999999</v>
      </c>
      <c r="T17" s="235">
        <v>-9.2249999999999996</v>
      </c>
      <c r="U17" s="235">
        <v>16.908000000000001</v>
      </c>
      <c r="V17" s="235">
        <v>1.482</v>
      </c>
      <c r="W17" s="235">
        <v>-11.156000000000001</v>
      </c>
      <c r="X17" s="235">
        <v>-10.212999999999999</v>
      </c>
      <c r="Y17" s="235">
        <v>-20.742999999999999</v>
      </c>
      <c r="Z17" s="235">
        <v>-9.2750000000000004</v>
      </c>
      <c r="AA17" s="235">
        <v>-13.997999999999999</v>
      </c>
      <c r="AB17" s="235">
        <v>-0.47799999999999998</v>
      </c>
      <c r="AC17" s="235">
        <v>-2.403</v>
      </c>
      <c r="AD17" s="235">
        <v>3.4119999999999999</v>
      </c>
      <c r="AE17" s="235">
        <v>-10.265000000000001</v>
      </c>
      <c r="AF17" s="235">
        <v>17.93282</v>
      </c>
      <c r="AG17" s="235">
        <v>-2.55436</v>
      </c>
      <c r="AH17" s="235">
        <v>-2.7433800000000002</v>
      </c>
      <c r="AI17" s="252">
        <v>-21.323439999999998</v>
      </c>
      <c r="AJ17" s="252">
        <v>2.6227190070699997</v>
      </c>
      <c r="AK17" s="252">
        <v>1.4601900836399999</v>
      </c>
      <c r="AL17" s="252">
        <v>18.143000000000001</v>
      </c>
      <c r="AM17" s="252">
        <v>20.103999999999999</v>
      </c>
      <c r="AN17" s="211"/>
      <c r="AO17" s="211"/>
      <c r="AP17" s="211"/>
      <c r="AQ17" s="211"/>
      <c r="AR17" s="211"/>
      <c r="AS17" s="211"/>
      <c r="AT17" s="211"/>
      <c r="AU17" s="211"/>
      <c r="AV17" s="211"/>
      <c r="AW17" s="211"/>
      <c r="AX17" s="211"/>
      <c r="AY17" s="211"/>
    </row>
    <row r="18" spans="1:51" ht="15" x14ac:dyDescent="0.25">
      <c r="A18" s="193">
        <f>YampaRiverInflow.TotalOutflow!A18</f>
        <v>43862</v>
      </c>
      <c r="B18" s="165"/>
      <c r="C18" s="165"/>
      <c r="D18" s="165">
        <v>-1.026</v>
      </c>
      <c r="E18" s="235">
        <v>28.591000000000001</v>
      </c>
      <c r="F18" s="235">
        <v>33.414000000000001</v>
      </c>
      <c r="G18" s="235">
        <v>22.41</v>
      </c>
      <c r="H18" s="235">
        <v>32.200000000000003</v>
      </c>
      <c r="I18" s="235">
        <v>-3.0870000000000002</v>
      </c>
      <c r="J18" s="235">
        <v>5.883</v>
      </c>
      <c r="K18" s="235">
        <v>-0.33700000000000002</v>
      </c>
      <c r="L18" s="235">
        <v>5.5730000000000004</v>
      </c>
      <c r="M18" s="235">
        <v>9.9540000000000006</v>
      </c>
      <c r="N18" s="235">
        <v>4.1059999999999999</v>
      </c>
      <c r="O18" s="235">
        <v>-45.491</v>
      </c>
      <c r="P18" s="235">
        <v>-8.9390000000000001</v>
      </c>
      <c r="Q18" s="235">
        <v>14.935</v>
      </c>
      <c r="R18" s="235">
        <v>-2.7170000000000001</v>
      </c>
      <c r="S18" s="235">
        <v>1.121</v>
      </c>
      <c r="T18" s="235">
        <v>-12.965</v>
      </c>
      <c r="U18" s="235">
        <v>0.91800000000000004</v>
      </c>
      <c r="V18" s="235">
        <v>1.9139999999999999</v>
      </c>
      <c r="W18" s="235">
        <v>-9.2040000000000006</v>
      </c>
      <c r="X18" s="235">
        <v>-8.66</v>
      </c>
      <c r="Y18" s="235">
        <v>-7.7130000000000001</v>
      </c>
      <c r="Z18" s="235">
        <v>-7.8449999999999998</v>
      </c>
      <c r="AA18" s="235">
        <v>-18.251999999999999</v>
      </c>
      <c r="AB18" s="235">
        <v>-3.117</v>
      </c>
      <c r="AC18" s="235">
        <v>-7.3280000000000003</v>
      </c>
      <c r="AD18" s="235">
        <v>1.02</v>
      </c>
      <c r="AE18" s="235">
        <v>-14.303000000000001</v>
      </c>
      <c r="AF18" s="235">
        <v>-13.95496</v>
      </c>
      <c r="AG18" s="235">
        <v>-11.963200000000001</v>
      </c>
      <c r="AH18" s="235">
        <v>-5.2006099999999993</v>
      </c>
      <c r="AI18" s="252">
        <v>-1.8404100000000001</v>
      </c>
      <c r="AJ18" s="252">
        <v>4.1879586768900001</v>
      </c>
      <c r="AK18" s="252">
        <v>8.4784876017200013</v>
      </c>
      <c r="AL18" s="252">
        <v>14.496</v>
      </c>
      <c r="AM18" s="252">
        <v>17.045999999999999</v>
      </c>
      <c r="AN18" s="211"/>
      <c r="AO18" s="211"/>
      <c r="AP18" s="211"/>
      <c r="AQ18" s="211"/>
      <c r="AR18" s="211"/>
      <c r="AS18" s="211"/>
      <c r="AT18" s="211"/>
      <c r="AU18" s="211"/>
      <c r="AV18" s="211"/>
      <c r="AW18" s="211"/>
      <c r="AX18" s="211"/>
      <c r="AY18" s="211"/>
    </row>
    <row r="19" spans="1:51" ht="15" x14ac:dyDescent="0.25">
      <c r="A19" s="193">
        <f>YampaRiverInflow.TotalOutflow!A19</f>
        <v>43891</v>
      </c>
      <c r="B19" s="165"/>
      <c r="C19" s="165"/>
      <c r="D19" s="165">
        <v>-7.3840000000000003</v>
      </c>
      <c r="E19" s="235">
        <v>11.651999999999999</v>
      </c>
      <c r="F19" s="235">
        <v>31.146000000000001</v>
      </c>
      <c r="G19" s="235">
        <v>5.4130000000000003</v>
      </c>
      <c r="H19" s="235">
        <v>22.428000000000001</v>
      </c>
      <c r="I19" s="235">
        <v>-10.952999999999999</v>
      </c>
      <c r="J19" s="235">
        <v>-3.7189999999999999</v>
      </c>
      <c r="K19" s="235">
        <v>-8.3870000000000005</v>
      </c>
      <c r="L19" s="235">
        <v>14.401999999999999</v>
      </c>
      <c r="M19" s="235">
        <v>2.5150000000000001</v>
      </c>
      <c r="N19" s="235">
        <v>-1.482</v>
      </c>
      <c r="O19" s="235">
        <v>-85.617000000000004</v>
      </c>
      <c r="P19" s="235">
        <v>-18.977</v>
      </c>
      <c r="Q19" s="235">
        <v>-3.0750000000000002</v>
      </c>
      <c r="R19" s="235">
        <v>33.225999999999999</v>
      </c>
      <c r="S19" s="235">
        <v>11.038</v>
      </c>
      <c r="T19" s="235">
        <v>4.673</v>
      </c>
      <c r="U19" s="235">
        <v>4.1000000000000002E-2</v>
      </c>
      <c r="V19" s="235">
        <v>8.1969999999999992</v>
      </c>
      <c r="W19" s="235">
        <v>5.577</v>
      </c>
      <c r="X19" s="235">
        <v>-5.0199999999999996</v>
      </c>
      <c r="Y19" s="235">
        <v>-3.68</v>
      </c>
      <c r="Z19" s="235">
        <v>-25.69</v>
      </c>
      <c r="AA19" s="235">
        <v>16.045999999999999</v>
      </c>
      <c r="AB19" s="235">
        <v>-10.304</v>
      </c>
      <c r="AC19" s="235">
        <v>-11.891999999999999</v>
      </c>
      <c r="AD19" s="235">
        <v>0.318</v>
      </c>
      <c r="AE19" s="235">
        <v>-9.7430000000000003</v>
      </c>
      <c r="AF19" s="235">
        <v>-12.145200000000001</v>
      </c>
      <c r="AG19" s="235">
        <v>-6.3741000000000003</v>
      </c>
      <c r="AH19" s="235">
        <v>-11.246979999999999</v>
      </c>
      <c r="AI19" s="252">
        <v>-5.8244099999999994</v>
      </c>
      <c r="AJ19" s="252">
        <v>-14.067462812699999</v>
      </c>
      <c r="AK19" s="252">
        <v>-0.28571900964999997</v>
      </c>
      <c r="AL19" s="252">
        <v>8.0129999999999999</v>
      </c>
      <c r="AM19" s="252">
        <v>6.1710000000000003</v>
      </c>
      <c r="AN19" s="211"/>
      <c r="AO19" s="211"/>
      <c r="AP19" s="211"/>
      <c r="AQ19" s="211"/>
      <c r="AR19" s="211"/>
      <c r="AS19" s="211"/>
      <c r="AT19" s="211"/>
      <c r="AU19" s="211"/>
      <c r="AV19" s="211"/>
      <c r="AW19" s="211"/>
      <c r="AX19" s="211"/>
      <c r="AY19" s="211"/>
    </row>
    <row r="20" spans="1:51" ht="15" x14ac:dyDescent="0.25">
      <c r="A20" s="193">
        <f>YampaRiverInflow.TotalOutflow!A20</f>
        <v>43922</v>
      </c>
      <c r="B20" s="165"/>
      <c r="C20" s="165"/>
      <c r="D20" s="165">
        <v>-3.72</v>
      </c>
      <c r="E20" s="235">
        <v>-11.246</v>
      </c>
      <c r="F20" s="235">
        <v>4.5250000000000004</v>
      </c>
      <c r="G20" s="235">
        <v>-15.333</v>
      </c>
      <c r="H20" s="235">
        <v>18.954000000000001</v>
      </c>
      <c r="I20" s="235">
        <v>-3.2869999999999999</v>
      </c>
      <c r="J20" s="235">
        <v>-15.096</v>
      </c>
      <c r="K20" s="235">
        <v>0.37</v>
      </c>
      <c r="L20" s="235">
        <v>14.292</v>
      </c>
      <c r="M20" s="235">
        <v>5.7640000000000002</v>
      </c>
      <c r="N20" s="235">
        <v>12.843999999999999</v>
      </c>
      <c r="O20" s="235">
        <v>-51.061999999999998</v>
      </c>
      <c r="P20" s="235">
        <v>-15.113</v>
      </c>
      <c r="Q20" s="235">
        <v>-4.2430000000000003</v>
      </c>
      <c r="R20" s="235">
        <v>-7.5759999999999996</v>
      </c>
      <c r="S20" s="235">
        <v>15.396000000000001</v>
      </c>
      <c r="T20" s="235">
        <v>39.173999999999999</v>
      </c>
      <c r="U20" s="235">
        <v>-0.41699999999999998</v>
      </c>
      <c r="V20" s="235">
        <v>-3.9380000000000002</v>
      </c>
      <c r="W20" s="235">
        <v>0.93100000000000005</v>
      </c>
      <c r="X20" s="235">
        <v>-11.872999999999999</v>
      </c>
      <c r="Y20" s="235">
        <v>-13.384</v>
      </c>
      <c r="Z20" s="235">
        <v>-6.9089999999999998</v>
      </c>
      <c r="AA20" s="235">
        <v>4.298</v>
      </c>
      <c r="AB20" s="235">
        <v>-1.605</v>
      </c>
      <c r="AC20" s="235">
        <v>-3.3879999999999999</v>
      </c>
      <c r="AD20" s="235">
        <v>-8.2620000000000005</v>
      </c>
      <c r="AE20" s="235">
        <v>-14.076000000000001</v>
      </c>
      <c r="AF20" s="235">
        <v>-15.64438</v>
      </c>
      <c r="AG20" s="235">
        <v>-20.393439999999998</v>
      </c>
      <c r="AH20" s="235">
        <v>-12.259069999999999</v>
      </c>
      <c r="AI20" s="252">
        <v>-6.0398699999999996</v>
      </c>
      <c r="AJ20" s="252">
        <v>14.1864628099</v>
      </c>
      <c r="AK20" s="252">
        <v>-8.4453140515699996</v>
      </c>
      <c r="AL20" s="252">
        <v>13.148999999999999</v>
      </c>
      <c r="AM20" s="252">
        <v>7.52</v>
      </c>
      <c r="AN20" s="211"/>
      <c r="AO20" s="211"/>
      <c r="AP20" s="211"/>
      <c r="AQ20" s="211"/>
      <c r="AR20" s="211"/>
      <c r="AS20" s="211"/>
      <c r="AT20" s="211"/>
      <c r="AU20" s="211"/>
      <c r="AV20" s="211"/>
      <c r="AW20" s="211"/>
      <c r="AX20" s="211"/>
      <c r="AY20" s="211"/>
    </row>
    <row r="21" spans="1:51" ht="15" x14ac:dyDescent="0.25">
      <c r="A21" s="193">
        <f>YampaRiverInflow.TotalOutflow!A21</f>
        <v>43952</v>
      </c>
      <c r="B21" s="165"/>
      <c r="C21" s="165"/>
      <c r="D21" s="165">
        <v>3.863</v>
      </c>
      <c r="E21" s="235">
        <v>4.819</v>
      </c>
      <c r="F21" s="235">
        <v>26.466999999999999</v>
      </c>
      <c r="G21" s="235">
        <v>-2.0129999999999999</v>
      </c>
      <c r="H21" s="235">
        <v>-11.66</v>
      </c>
      <c r="I21" s="235">
        <v>0.27800000000000002</v>
      </c>
      <c r="J21" s="235">
        <v>-5.2439999999999998</v>
      </c>
      <c r="K21" s="235">
        <v>-3.9220000000000002</v>
      </c>
      <c r="L21" s="235">
        <v>17</v>
      </c>
      <c r="M21" s="235">
        <v>7.5990000000000002</v>
      </c>
      <c r="N21" s="235">
        <v>4.7030000000000003</v>
      </c>
      <c r="O21" s="235">
        <v>-61.749000000000002</v>
      </c>
      <c r="P21" s="235">
        <v>-4.7960000000000003</v>
      </c>
      <c r="Q21" s="235">
        <v>-13.974</v>
      </c>
      <c r="R21" s="235">
        <v>-8.2089999999999996</v>
      </c>
      <c r="S21" s="235">
        <v>11.73</v>
      </c>
      <c r="T21" s="235">
        <v>21.998999999999999</v>
      </c>
      <c r="U21" s="235">
        <v>0.111</v>
      </c>
      <c r="V21" s="235">
        <v>-14.868</v>
      </c>
      <c r="W21" s="235">
        <v>-7.181</v>
      </c>
      <c r="X21" s="235">
        <v>-5.67</v>
      </c>
      <c r="Y21" s="235">
        <v>-33.700000000000003</v>
      </c>
      <c r="Z21" s="235">
        <v>-4.7220000000000004</v>
      </c>
      <c r="AA21" s="235">
        <v>-17.382000000000001</v>
      </c>
      <c r="AB21" s="235">
        <v>-33.279000000000003</v>
      </c>
      <c r="AC21" s="235">
        <v>-5.4210000000000003</v>
      </c>
      <c r="AD21" s="235">
        <v>-5.2460000000000004</v>
      </c>
      <c r="AE21" s="235">
        <v>3.149</v>
      </c>
      <c r="AF21" s="235">
        <v>-9.5569299999999995</v>
      </c>
      <c r="AG21" s="235">
        <v>4.5381899999999993</v>
      </c>
      <c r="AH21" s="235">
        <v>2.7454499999999999</v>
      </c>
      <c r="AI21" s="252">
        <v>4.5651899999999994</v>
      </c>
      <c r="AJ21" s="252">
        <v>0.109545453554</v>
      </c>
      <c r="AK21" s="252">
        <v>8.5840991759299996</v>
      </c>
      <c r="AL21" s="252">
        <v>15.768000000000001</v>
      </c>
      <c r="AM21" s="252">
        <v>12.454000000000001</v>
      </c>
      <c r="AN21" s="211"/>
      <c r="AO21" s="211"/>
      <c r="AP21" s="211"/>
      <c r="AQ21" s="211"/>
      <c r="AR21" s="211"/>
      <c r="AS21" s="211"/>
      <c r="AT21" s="211"/>
      <c r="AU21" s="211"/>
      <c r="AV21" s="211"/>
      <c r="AW21" s="211"/>
      <c r="AX21" s="211"/>
      <c r="AY21" s="211"/>
    </row>
    <row r="22" spans="1:51" ht="15" x14ac:dyDescent="0.25">
      <c r="A22" s="193">
        <f>YampaRiverInflow.TotalOutflow!A22</f>
        <v>43983</v>
      </c>
      <c r="B22" s="165"/>
      <c r="C22" s="165"/>
      <c r="D22" s="165">
        <v>-4.5209999999999999</v>
      </c>
      <c r="E22" s="235">
        <v>-56.872</v>
      </c>
      <c r="F22" s="235">
        <v>29.183</v>
      </c>
      <c r="G22" s="235">
        <v>-2.262</v>
      </c>
      <c r="H22" s="235">
        <v>-2.2789999999999999</v>
      </c>
      <c r="I22" s="235">
        <v>1.631</v>
      </c>
      <c r="J22" s="235">
        <v>-6.1520000000000001</v>
      </c>
      <c r="K22" s="235">
        <v>-8.4760000000000009</v>
      </c>
      <c r="L22" s="235">
        <v>24.515999999999998</v>
      </c>
      <c r="M22" s="235">
        <v>4.5979999999999999</v>
      </c>
      <c r="N22" s="235">
        <v>13.497999999999999</v>
      </c>
      <c r="O22" s="235">
        <v>-26.187000000000001</v>
      </c>
      <c r="P22" s="235">
        <v>-3.3490000000000002</v>
      </c>
      <c r="Q22" s="235">
        <v>4.0839999999999996</v>
      </c>
      <c r="R22" s="235">
        <v>-11.676</v>
      </c>
      <c r="S22" s="235">
        <v>-4.1000000000000002E-2</v>
      </c>
      <c r="T22" s="235">
        <v>5.609</v>
      </c>
      <c r="U22" s="235">
        <v>-3.698</v>
      </c>
      <c r="V22" s="235">
        <v>-11.834</v>
      </c>
      <c r="W22" s="235">
        <v>-9.2289999999999992</v>
      </c>
      <c r="X22" s="235">
        <v>-8.5180000000000007</v>
      </c>
      <c r="Y22" s="235">
        <v>-26.905999999999999</v>
      </c>
      <c r="Z22" s="235">
        <v>-30.081</v>
      </c>
      <c r="AA22" s="235">
        <v>1.8560000000000001</v>
      </c>
      <c r="AB22" s="235">
        <v>-14.717000000000001</v>
      </c>
      <c r="AC22" s="235">
        <v>-14.012</v>
      </c>
      <c r="AD22" s="235">
        <v>-1.52</v>
      </c>
      <c r="AE22" s="235">
        <v>-16.565999999999999</v>
      </c>
      <c r="AF22" s="235">
        <v>-17.778869999999998</v>
      </c>
      <c r="AG22" s="235">
        <v>-8.3348700000000004</v>
      </c>
      <c r="AH22" s="235">
        <v>-5.4185299999999996</v>
      </c>
      <c r="AI22" s="252">
        <v>-7.2006999999999994</v>
      </c>
      <c r="AJ22" s="252">
        <v>-0.73851239867699991</v>
      </c>
      <c r="AK22" s="252">
        <v>3.31216528727</v>
      </c>
      <c r="AL22" s="252">
        <v>10.185</v>
      </c>
      <c r="AM22" s="252">
        <v>8.9730000000000008</v>
      </c>
      <c r="AN22" s="211"/>
      <c r="AO22" s="211"/>
      <c r="AP22" s="211"/>
      <c r="AQ22" s="211"/>
      <c r="AR22" s="211"/>
      <c r="AS22" s="211"/>
      <c r="AT22" s="211"/>
      <c r="AU22" s="211"/>
      <c r="AV22" s="211"/>
      <c r="AW22" s="211"/>
      <c r="AX22" s="211"/>
      <c r="AY22" s="211"/>
    </row>
    <row r="23" spans="1:51" ht="15" x14ac:dyDescent="0.25">
      <c r="A23" s="193">
        <f>YampaRiverInflow.TotalOutflow!A23</f>
        <v>44013</v>
      </c>
      <c r="B23" s="165"/>
      <c r="C23" s="165"/>
      <c r="D23" s="165">
        <v>-3.2919999999999998</v>
      </c>
      <c r="E23" s="235">
        <v>79.977000000000004</v>
      </c>
      <c r="F23" s="235">
        <v>-11.765000000000001</v>
      </c>
      <c r="G23" s="235">
        <v>-10.845000000000001</v>
      </c>
      <c r="H23" s="235">
        <v>-4.5999999999999999E-2</v>
      </c>
      <c r="I23" s="235">
        <v>-5.7720000000000002</v>
      </c>
      <c r="J23" s="235">
        <v>-9.9499999999999993</v>
      </c>
      <c r="K23" s="235">
        <v>-11.750999999999999</v>
      </c>
      <c r="L23" s="235">
        <v>20.866</v>
      </c>
      <c r="M23" s="235">
        <v>1.85</v>
      </c>
      <c r="N23" s="235">
        <v>3.0960000000000001</v>
      </c>
      <c r="O23" s="235">
        <v>-10.608000000000001</v>
      </c>
      <c r="P23" s="235">
        <v>-7.6440000000000001</v>
      </c>
      <c r="Q23" s="235">
        <v>8.1270000000000007</v>
      </c>
      <c r="R23" s="235">
        <v>-11.493</v>
      </c>
      <c r="S23" s="235">
        <v>10.728</v>
      </c>
      <c r="T23" s="235">
        <v>8.7200000000000006</v>
      </c>
      <c r="U23" s="235">
        <v>-1.2669999999999999</v>
      </c>
      <c r="V23" s="235">
        <v>-11.347</v>
      </c>
      <c r="W23" s="235">
        <v>-18.335999999999999</v>
      </c>
      <c r="X23" s="235">
        <v>-2.9430000000000001</v>
      </c>
      <c r="Y23" s="235">
        <v>-31.49</v>
      </c>
      <c r="Z23" s="235">
        <v>-20.471</v>
      </c>
      <c r="AA23" s="235">
        <v>-11.896000000000001</v>
      </c>
      <c r="AB23" s="235">
        <v>-5.8959999999999999</v>
      </c>
      <c r="AC23" s="235">
        <v>-9.4190000000000005</v>
      </c>
      <c r="AD23" s="235">
        <v>-9.65</v>
      </c>
      <c r="AE23" s="235">
        <v>-13.497</v>
      </c>
      <c r="AF23" s="235">
        <v>-20.782049999999998</v>
      </c>
      <c r="AG23" s="235">
        <v>-5.3935699999999995</v>
      </c>
      <c r="AH23" s="235">
        <v>-16.034389999999998</v>
      </c>
      <c r="AI23" s="252">
        <v>-7.2505600000000001</v>
      </c>
      <c r="AJ23" s="252">
        <v>-12.2247933908</v>
      </c>
      <c r="AK23" s="252">
        <v>-1.1186446296900001</v>
      </c>
      <c r="AL23" s="252">
        <v>9.4459999999999997</v>
      </c>
      <c r="AM23" s="252">
        <v>7.9630000000000001</v>
      </c>
      <c r="AN23" s="211"/>
      <c r="AO23" s="211"/>
      <c r="AP23" s="211"/>
      <c r="AQ23" s="211"/>
      <c r="AR23" s="211"/>
      <c r="AS23" s="211"/>
      <c r="AT23" s="211"/>
      <c r="AU23" s="211"/>
      <c r="AV23" s="211"/>
      <c r="AW23" s="211"/>
      <c r="AX23" s="211"/>
      <c r="AY23" s="211"/>
    </row>
    <row r="24" spans="1:51" ht="15" x14ac:dyDescent="0.25">
      <c r="A24" s="193">
        <f>YampaRiverInflow.TotalOutflow!A24</f>
        <v>44044</v>
      </c>
      <c r="B24" s="165"/>
      <c r="C24" s="165"/>
      <c r="D24" s="165">
        <v>2.028</v>
      </c>
      <c r="E24" s="235">
        <v>5.9720000000000004</v>
      </c>
      <c r="F24" s="235">
        <v>-4.8890000000000002</v>
      </c>
      <c r="G24" s="235">
        <v>-3.1019999999999999</v>
      </c>
      <c r="H24" s="235">
        <v>12.827999999999999</v>
      </c>
      <c r="I24" s="235">
        <v>-4.125</v>
      </c>
      <c r="J24" s="235">
        <v>-0.66400000000000003</v>
      </c>
      <c r="K24" s="235">
        <v>-1.9179999999999999</v>
      </c>
      <c r="L24" s="235">
        <v>27.553999999999998</v>
      </c>
      <c r="M24" s="235">
        <v>4.3259999999999996</v>
      </c>
      <c r="N24" s="235">
        <v>3.7869999999999999</v>
      </c>
      <c r="O24" s="235">
        <v>-3.95</v>
      </c>
      <c r="P24" s="235">
        <v>-0.94599999999999995</v>
      </c>
      <c r="Q24" s="235">
        <v>2.1970000000000001</v>
      </c>
      <c r="R24" s="235">
        <v>-4.3259999999999996</v>
      </c>
      <c r="S24" s="235">
        <v>-10.675000000000001</v>
      </c>
      <c r="T24" s="235">
        <v>1.804</v>
      </c>
      <c r="U24" s="235">
        <v>4.2789999999999999</v>
      </c>
      <c r="V24" s="235">
        <v>-12.226000000000001</v>
      </c>
      <c r="W24" s="235">
        <v>-3.8130000000000002</v>
      </c>
      <c r="X24" s="235">
        <v>-0.78500000000000003</v>
      </c>
      <c r="Y24" s="235">
        <v>-7.6040000000000001</v>
      </c>
      <c r="Z24" s="235">
        <v>-5.4119999999999999</v>
      </c>
      <c r="AA24" s="235">
        <v>-13.86</v>
      </c>
      <c r="AB24" s="235">
        <v>-14.737</v>
      </c>
      <c r="AC24" s="235">
        <v>-6.2569999999999997</v>
      </c>
      <c r="AD24" s="235">
        <v>-22.553999999999998</v>
      </c>
      <c r="AE24" s="235">
        <v>-2.4489999999999998</v>
      </c>
      <c r="AF24" s="235">
        <v>-15.135450000000001</v>
      </c>
      <c r="AG24" s="235">
        <v>2.9768400000000002</v>
      </c>
      <c r="AH24" s="235">
        <v>5.9177799999999996</v>
      </c>
      <c r="AI24" s="252">
        <v>3.3304999999999998</v>
      </c>
      <c r="AJ24" s="252">
        <v>10.5769677696</v>
      </c>
      <c r="AK24" s="252">
        <v>-6.3205289276000007</v>
      </c>
      <c r="AL24" s="252">
        <v>5.1120000000000001</v>
      </c>
      <c r="AM24" s="252">
        <v>10.664999999999999</v>
      </c>
      <c r="AN24" s="211"/>
      <c r="AO24" s="211"/>
      <c r="AP24" s="211"/>
      <c r="AQ24" s="211"/>
      <c r="AR24" s="211"/>
      <c r="AS24" s="211"/>
      <c r="AT24" s="211"/>
      <c r="AU24" s="211"/>
      <c r="AV24" s="211"/>
      <c r="AW24" s="211"/>
      <c r="AX24" s="211"/>
      <c r="AY24" s="211"/>
    </row>
    <row r="25" spans="1:51" ht="15" x14ac:dyDescent="0.25">
      <c r="A25" s="193">
        <f>YampaRiverInflow.TotalOutflow!A25</f>
        <v>44075</v>
      </c>
      <c r="B25" s="165"/>
      <c r="C25" s="165"/>
      <c r="D25" s="165">
        <v>0.75</v>
      </c>
      <c r="E25" s="235">
        <v>21.111000000000001</v>
      </c>
      <c r="F25" s="235">
        <v>-9.8369999999999997</v>
      </c>
      <c r="G25" s="235">
        <v>10.523999999999999</v>
      </c>
      <c r="H25" s="235">
        <v>-8.4480000000000004</v>
      </c>
      <c r="I25" s="235">
        <v>-5.992</v>
      </c>
      <c r="J25" s="235">
        <v>7.3310000000000004</v>
      </c>
      <c r="K25" s="235">
        <v>-4.6890000000000001</v>
      </c>
      <c r="L25" s="235">
        <v>14.712999999999999</v>
      </c>
      <c r="M25" s="235">
        <v>2.484</v>
      </c>
      <c r="N25" s="235">
        <v>5.2409999999999997</v>
      </c>
      <c r="O25" s="235">
        <v>-12.904</v>
      </c>
      <c r="P25" s="235">
        <v>8.5779999999999994</v>
      </c>
      <c r="Q25" s="235">
        <v>15.861000000000001</v>
      </c>
      <c r="R25" s="235">
        <v>4.218</v>
      </c>
      <c r="S25" s="235">
        <v>2.15</v>
      </c>
      <c r="T25" s="235">
        <v>-6.8959999999999999</v>
      </c>
      <c r="U25" s="235">
        <v>-12.975</v>
      </c>
      <c r="V25" s="235">
        <v>-7.1189999999999998</v>
      </c>
      <c r="W25" s="235">
        <v>-2.2879999999999998</v>
      </c>
      <c r="X25" s="235">
        <v>-15.519</v>
      </c>
      <c r="Y25" s="235">
        <v>-21.178000000000001</v>
      </c>
      <c r="Z25" s="235">
        <v>-6.0739999999999998</v>
      </c>
      <c r="AA25" s="235">
        <v>-3.6960000000000002</v>
      </c>
      <c r="AB25" s="235">
        <v>0.23</v>
      </c>
      <c r="AC25" s="235">
        <v>-2.0470000000000002</v>
      </c>
      <c r="AD25" s="235">
        <v>-1.55</v>
      </c>
      <c r="AE25" s="235">
        <v>8.7729999999999997</v>
      </c>
      <c r="AF25" s="235">
        <v>-8.4957199999999986</v>
      </c>
      <c r="AG25" s="235">
        <v>10.460270000000001</v>
      </c>
      <c r="AH25" s="235">
        <v>-5.7617600000000007</v>
      </c>
      <c r="AI25" s="252">
        <v>-2.9507099999999999</v>
      </c>
      <c r="AJ25" s="252">
        <v>5.5732644647899994</v>
      </c>
      <c r="AK25" s="252">
        <v>7.3737107418200001</v>
      </c>
      <c r="AL25" s="252">
        <v>12.664999999999999</v>
      </c>
      <c r="AM25" s="252">
        <v>7.843</v>
      </c>
      <c r="AN25" s="211"/>
      <c r="AO25" s="211"/>
      <c r="AP25" s="211"/>
      <c r="AQ25" s="211"/>
      <c r="AR25" s="211"/>
      <c r="AS25" s="211"/>
      <c r="AT25" s="211"/>
      <c r="AU25" s="211"/>
      <c r="AV25" s="211"/>
      <c r="AW25" s="211"/>
      <c r="AX25" s="211"/>
      <c r="AY25" s="211"/>
    </row>
    <row r="26" spans="1:51" ht="15" x14ac:dyDescent="0.25">
      <c r="A26" s="193">
        <f>YampaRiverInflow.TotalOutflow!A26</f>
        <v>44105</v>
      </c>
      <c r="B26" s="165"/>
      <c r="C26" s="165"/>
      <c r="D26" s="165">
        <v>5.944</v>
      </c>
      <c r="E26" s="235">
        <v>15.488</v>
      </c>
      <c r="F26" s="235">
        <v>-6.1580000000000004</v>
      </c>
      <c r="G26" s="235">
        <v>3.9750000000000001</v>
      </c>
      <c r="H26" s="235">
        <v>-1.39</v>
      </c>
      <c r="I26" s="235">
        <v>1.2050000000000001</v>
      </c>
      <c r="J26" s="235">
        <v>5.649</v>
      </c>
      <c r="K26" s="235">
        <v>-0.52300000000000002</v>
      </c>
      <c r="L26" s="235">
        <v>14.474</v>
      </c>
      <c r="M26" s="235">
        <v>4.5730000000000004</v>
      </c>
      <c r="N26" s="235">
        <v>16.068000000000001</v>
      </c>
      <c r="O26" s="235">
        <v>-0.16700000000000001</v>
      </c>
      <c r="P26" s="235">
        <v>3.9340000000000002</v>
      </c>
      <c r="Q26" s="235">
        <v>-8.1950000000000003</v>
      </c>
      <c r="R26" s="235">
        <v>1.153</v>
      </c>
      <c r="S26" s="235">
        <v>4.8550000000000004</v>
      </c>
      <c r="T26" s="235">
        <v>-2.7719999999999998</v>
      </c>
      <c r="U26" s="235">
        <v>10.111000000000001</v>
      </c>
      <c r="V26" s="235">
        <v>-7.88</v>
      </c>
      <c r="W26" s="235">
        <v>4.2610000000000001</v>
      </c>
      <c r="X26" s="235">
        <v>-9.0299999999999994</v>
      </c>
      <c r="Y26" s="235">
        <v>-19.219000000000001</v>
      </c>
      <c r="Z26" s="235">
        <v>-22.152000000000001</v>
      </c>
      <c r="AA26" s="235">
        <v>1.0089999999999999</v>
      </c>
      <c r="AB26" s="235">
        <v>-7.5469999999999997</v>
      </c>
      <c r="AC26" s="235">
        <v>3.0539999999999998</v>
      </c>
      <c r="AD26" s="235">
        <v>-0.55300000000000005</v>
      </c>
      <c r="AE26" s="235">
        <v>-10.613</v>
      </c>
      <c r="AF26" s="235">
        <v>-11.085850000000001</v>
      </c>
      <c r="AG26" s="235">
        <v>5.77902</v>
      </c>
      <c r="AH26" s="235">
        <v>-2.5799099999999999</v>
      </c>
      <c r="AI26" s="252">
        <v>11.36007</v>
      </c>
      <c r="AJ26" s="252">
        <v>13.2843884321</v>
      </c>
      <c r="AK26" s="252">
        <v>-7.7399921552699995</v>
      </c>
      <c r="AL26" s="252">
        <v>14.252000000000001</v>
      </c>
      <c r="AM26" s="252">
        <v>9.3710000000000004</v>
      </c>
      <c r="AN26" s="211"/>
      <c r="AO26" s="211"/>
      <c r="AP26" s="211"/>
      <c r="AQ26" s="211"/>
      <c r="AR26" s="211"/>
      <c r="AS26" s="211"/>
      <c r="AT26" s="211"/>
      <c r="AU26" s="211"/>
      <c r="AV26" s="211"/>
      <c r="AW26" s="211"/>
      <c r="AX26" s="211"/>
      <c r="AY26" s="211"/>
    </row>
    <row r="27" spans="1:51" ht="15" x14ac:dyDescent="0.25">
      <c r="A27" s="193">
        <f>YampaRiverInflow.TotalOutflow!A27</f>
        <v>44136</v>
      </c>
      <c r="B27" s="165"/>
      <c r="C27" s="165"/>
      <c r="D27" s="165">
        <v>6.4560000000000004</v>
      </c>
      <c r="E27" s="235">
        <v>26.683</v>
      </c>
      <c r="F27" s="235">
        <v>-13.926</v>
      </c>
      <c r="G27" s="235">
        <v>-7.468</v>
      </c>
      <c r="H27" s="235">
        <v>-28.899000000000001</v>
      </c>
      <c r="I27" s="235">
        <v>2.085</v>
      </c>
      <c r="J27" s="235">
        <v>8.407</v>
      </c>
      <c r="K27" s="235">
        <v>-0.58899999999999997</v>
      </c>
      <c r="L27" s="235">
        <v>22.443999999999999</v>
      </c>
      <c r="M27" s="235">
        <v>6.7830000000000004</v>
      </c>
      <c r="N27" s="235">
        <v>12.221</v>
      </c>
      <c r="O27" s="235">
        <v>-13.337999999999999</v>
      </c>
      <c r="P27" s="235">
        <v>4.8029999999999999</v>
      </c>
      <c r="Q27" s="235">
        <v>7.5140000000000002</v>
      </c>
      <c r="R27" s="235">
        <v>2.7349999999999999</v>
      </c>
      <c r="S27" s="235">
        <v>6.601</v>
      </c>
      <c r="T27" s="235">
        <v>0.97699999999999998</v>
      </c>
      <c r="U27" s="235">
        <v>8.3629999999999995</v>
      </c>
      <c r="V27" s="235">
        <v>1.911</v>
      </c>
      <c r="W27" s="235">
        <v>-3.2410000000000001</v>
      </c>
      <c r="X27" s="235">
        <v>2.9350000000000001</v>
      </c>
      <c r="Y27" s="235">
        <v>-7.6369999999999996</v>
      </c>
      <c r="Z27" s="235">
        <v>3.4329999999999998</v>
      </c>
      <c r="AA27" s="235">
        <v>5.0679999999999996</v>
      </c>
      <c r="AB27" s="235">
        <v>-2.4470000000000001</v>
      </c>
      <c r="AC27" s="235">
        <v>9.4309999999999992</v>
      </c>
      <c r="AD27" s="235">
        <v>-7.2889999999999997</v>
      </c>
      <c r="AE27" s="235">
        <v>-3.6389999999999998</v>
      </c>
      <c r="AF27" s="235">
        <v>0.89403999999999995</v>
      </c>
      <c r="AG27" s="235">
        <v>10.06827</v>
      </c>
      <c r="AH27" s="235">
        <v>6.3182299999999998</v>
      </c>
      <c r="AI27" s="252">
        <v>14.429110000000001</v>
      </c>
      <c r="AJ27" s="252">
        <v>13.142818181799999</v>
      </c>
      <c r="AK27" s="252">
        <v>-3.7337908998399998</v>
      </c>
      <c r="AL27" s="252">
        <v>10.364000000000001</v>
      </c>
      <c r="AM27" s="252">
        <v>11.958</v>
      </c>
      <c r="AN27" s="211"/>
      <c r="AO27" s="211"/>
      <c r="AP27" s="211"/>
      <c r="AQ27" s="211"/>
      <c r="AR27" s="211"/>
      <c r="AS27" s="211"/>
      <c r="AT27" s="211"/>
      <c r="AU27" s="211"/>
      <c r="AV27" s="211"/>
      <c r="AW27" s="211"/>
      <c r="AX27" s="211"/>
      <c r="AY27" s="211"/>
    </row>
    <row r="28" spans="1:51" ht="15" x14ac:dyDescent="0.25">
      <c r="A28" s="193">
        <f>YampaRiverInflow.TotalOutflow!A28</f>
        <v>44166</v>
      </c>
      <c r="B28" s="165"/>
      <c r="C28" s="165"/>
      <c r="D28" s="165">
        <v>9.0839999999999996</v>
      </c>
      <c r="E28" s="235">
        <v>0.30399999999999999</v>
      </c>
      <c r="F28" s="235">
        <v>-3.339</v>
      </c>
      <c r="G28" s="235">
        <v>-11.507999999999999</v>
      </c>
      <c r="H28" s="235">
        <v>-10.381</v>
      </c>
      <c r="I28" s="235">
        <v>5.13</v>
      </c>
      <c r="J28" s="235">
        <v>6.2859999999999996</v>
      </c>
      <c r="K28" s="235">
        <v>3.5110000000000001</v>
      </c>
      <c r="L28" s="235">
        <v>17.72</v>
      </c>
      <c r="M28" s="235">
        <v>8.3699999999999992</v>
      </c>
      <c r="N28" s="235">
        <v>26.24</v>
      </c>
      <c r="O28" s="235">
        <v>9.7059999999999995</v>
      </c>
      <c r="P28" s="235">
        <v>15.848000000000001</v>
      </c>
      <c r="Q28" s="235">
        <v>94.941000000000003</v>
      </c>
      <c r="R28" s="235">
        <v>-1.6679999999999999</v>
      </c>
      <c r="S28" s="235">
        <v>27.11</v>
      </c>
      <c r="T28" s="235">
        <v>15.473000000000001</v>
      </c>
      <c r="U28" s="235">
        <v>23.396999999999998</v>
      </c>
      <c r="V28" s="235">
        <v>-21.466999999999999</v>
      </c>
      <c r="W28" s="235">
        <v>-1.9690000000000001</v>
      </c>
      <c r="X28" s="235">
        <v>6.1689999999999996</v>
      </c>
      <c r="Y28" s="235">
        <v>-8.734</v>
      </c>
      <c r="Z28" s="235">
        <v>2.1890000000000001</v>
      </c>
      <c r="AA28" s="235">
        <v>6.22</v>
      </c>
      <c r="AB28" s="235">
        <v>-1.919</v>
      </c>
      <c r="AC28" s="235">
        <v>-0.40100000000000002</v>
      </c>
      <c r="AD28" s="235">
        <v>-10.759</v>
      </c>
      <c r="AE28" s="235">
        <v>-7.3310000000000004</v>
      </c>
      <c r="AF28" s="235">
        <v>7.5781999999999998</v>
      </c>
      <c r="AG28" s="235">
        <v>10.29767</v>
      </c>
      <c r="AH28" s="235">
        <v>-5.8699700000000004</v>
      </c>
      <c r="AI28" s="252">
        <v>24.633080000000003</v>
      </c>
      <c r="AJ28" s="252">
        <v>23.363190082799999</v>
      </c>
      <c r="AK28" s="252">
        <v>-4.4305979113900005</v>
      </c>
      <c r="AL28" s="252">
        <v>17.004000000000001</v>
      </c>
      <c r="AM28" s="252">
        <v>9.5869999999999997</v>
      </c>
      <c r="AN28" s="211"/>
      <c r="AO28" s="211"/>
      <c r="AP28" s="211"/>
      <c r="AQ28" s="211"/>
      <c r="AR28" s="211"/>
      <c r="AS28" s="211"/>
      <c r="AT28" s="211"/>
      <c r="AU28" s="211"/>
      <c r="AV28" s="211"/>
      <c r="AW28" s="211"/>
      <c r="AX28" s="211"/>
      <c r="AY28" s="211"/>
    </row>
    <row r="29" spans="1:51" ht="15" x14ac:dyDescent="0.25">
      <c r="A29" s="193">
        <f>YampaRiverInflow.TotalOutflow!A29</f>
        <v>44197</v>
      </c>
      <c r="B29" s="165"/>
      <c r="C29" s="165"/>
      <c r="D29" s="165">
        <v>1.262</v>
      </c>
      <c r="E29" s="235">
        <v>-6.7050000000000001</v>
      </c>
      <c r="F29" s="235">
        <v>5.38</v>
      </c>
      <c r="G29" s="235">
        <v>6.5129999999999999</v>
      </c>
      <c r="H29" s="235">
        <v>-4.4320000000000004</v>
      </c>
      <c r="I29" s="235">
        <v>5.085</v>
      </c>
      <c r="J29" s="235">
        <v>4.3979999999999997</v>
      </c>
      <c r="K29" s="235">
        <v>1.542</v>
      </c>
      <c r="L29" s="235">
        <v>7.4649999999999999</v>
      </c>
      <c r="M29" s="235">
        <v>6.9909999999999997</v>
      </c>
      <c r="N29" s="235">
        <v>-30.036999999999999</v>
      </c>
      <c r="O29" s="235">
        <v>0.34799999999999998</v>
      </c>
      <c r="P29" s="235">
        <v>8.1069999999999993</v>
      </c>
      <c r="Q29" s="235">
        <v>-4.0170000000000003</v>
      </c>
      <c r="R29" s="235">
        <v>-0.42499999999999999</v>
      </c>
      <c r="S29" s="235">
        <v>-9.2249999999999996</v>
      </c>
      <c r="T29" s="235">
        <v>16.908000000000001</v>
      </c>
      <c r="U29" s="235">
        <v>1.482</v>
      </c>
      <c r="V29" s="235">
        <v>-11.156000000000001</v>
      </c>
      <c r="W29" s="235">
        <v>-10.212999999999999</v>
      </c>
      <c r="X29" s="235">
        <v>-20.742999999999999</v>
      </c>
      <c r="Y29" s="235">
        <v>-9.2750000000000004</v>
      </c>
      <c r="Z29" s="235">
        <v>-13.997999999999999</v>
      </c>
      <c r="AA29" s="235">
        <v>-0.47799999999999998</v>
      </c>
      <c r="AB29" s="235">
        <v>-2.403</v>
      </c>
      <c r="AC29" s="235">
        <v>3.4119999999999999</v>
      </c>
      <c r="AD29" s="235">
        <v>-10.265000000000001</v>
      </c>
      <c r="AE29" s="235">
        <v>17.93282</v>
      </c>
      <c r="AF29" s="235">
        <v>-2.55436</v>
      </c>
      <c r="AG29" s="235">
        <v>-2.7433800000000002</v>
      </c>
      <c r="AH29" s="235">
        <v>-21.323439999999998</v>
      </c>
      <c r="AI29" s="252">
        <v>2.6227190070699997</v>
      </c>
      <c r="AJ29" s="252">
        <v>1.4601900836399999</v>
      </c>
      <c r="AK29" s="252">
        <v>18.143000000000001</v>
      </c>
      <c r="AL29" s="252">
        <v>20.103999999999999</v>
      </c>
      <c r="AM29" s="252">
        <v>1.06</v>
      </c>
      <c r="AN29" s="211"/>
      <c r="AO29" s="211"/>
      <c r="AP29" s="211"/>
      <c r="AQ29" s="211"/>
      <c r="AR29" s="211"/>
      <c r="AS29" s="211"/>
      <c r="AT29" s="211"/>
      <c r="AU29" s="211"/>
      <c r="AV29" s="211"/>
      <c r="AW29" s="211"/>
      <c r="AX29" s="211"/>
      <c r="AY29" s="211"/>
    </row>
    <row r="30" spans="1:51" ht="15" x14ac:dyDescent="0.25">
      <c r="A30" s="193">
        <f>YampaRiverInflow.TotalOutflow!A30</f>
        <v>44228</v>
      </c>
      <c r="B30" s="165"/>
      <c r="C30" s="165"/>
      <c r="D30" s="165">
        <v>-1.026</v>
      </c>
      <c r="E30" s="235">
        <v>33.414000000000001</v>
      </c>
      <c r="F30" s="235">
        <v>22.41</v>
      </c>
      <c r="G30" s="235">
        <v>32.200000000000003</v>
      </c>
      <c r="H30" s="235">
        <v>-3.0870000000000002</v>
      </c>
      <c r="I30" s="235">
        <v>5.883</v>
      </c>
      <c r="J30" s="235">
        <v>-0.33700000000000002</v>
      </c>
      <c r="K30" s="235">
        <v>5.5730000000000004</v>
      </c>
      <c r="L30" s="235">
        <v>9.9540000000000006</v>
      </c>
      <c r="M30" s="235">
        <v>4.1059999999999999</v>
      </c>
      <c r="N30" s="235">
        <v>-45.491</v>
      </c>
      <c r="O30" s="235">
        <v>-8.9390000000000001</v>
      </c>
      <c r="P30" s="235">
        <v>14.935</v>
      </c>
      <c r="Q30" s="235">
        <v>-2.7170000000000001</v>
      </c>
      <c r="R30" s="235">
        <v>1.121</v>
      </c>
      <c r="S30" s="235">
        <v>-12.965</v>
      </c>
      <c r="T30" s="235">
        <v>0.91800000000000004</v>
      </c>
      <c r="U30" s="235">
        <v>1.9139999999999999</v>
      </c>
      <c r="V30" s="235">
        <v>-9.2040000000000006</v>
      </c>
      <c r="W30" s="235">
        <v>-8.66</v>
      </c>
      <c r="X30" s="235">
        <v>-7.7130000000000001</v>
      </c>
      <c r="Y30" s="235">
        <v>-7.8449999999999998</v>
      </c>
      <c r="Z30" s="235">
        <v>-18.251999999999999</v>
      </c>
      <c r="AA30" s="235">
        <v>-3.117</v>
      </c>
      <c r="AB30" s="235">
        <v>-7.3280000000000003</v>
      </c>
      <c r="AC30" s="235">
        <v>1.02</v>
      </c>
      <c r="AD30" s="235">
        <v>-14.303000000000001</v>
      </c>
      <c r="AE30" s="235">
        <v>-13.95496</v>
      </c>
      <c r="AF30" s="235">
        <v>-11.963200000000001</v>
      </c>
      <c r="AG30" s="235">
        <v>-5.2006099999999993</v>
      </c>
      <c r="AH30" s="235">
        <v>-1.8404100000000001</v>
      </c>
      <c r="AI30" s="252">
        <v>4.1879586768900001</v>
      </c>
      <c r="AJ30" s="252">
        <v>8.4784876017200013</v>
      </c>
      <c r="AK30" s="252">
        <v>14.496</v>
      </c>
      <c r="AL30" s="252">
        <v>17.045999999999999</v>
      </c>
      <c r="AM30" s="252">
        <v>28.591000000000001</v>
      </c>
      <c r="AN30" s="211"/>
      <c r="AO30" s="211"/>
      <c r="AP30" s="211"/>
      <c r="AQ30" s="211"/>
      <c r="AR30" s="211"/>
      <c r="AS30" s="211"/>
      <c r="AT30" s="211"/>
      <c r="AU30" s="211"/>
      <c r="AV30" s="211"/>
      <c r="AW30" s="211"/>
      <c r="AX30" s="211"/>
      <c r="AY30" s="211"/>
    </row>
    <row r="31" spans="1:51" ht="15" x14ac:dyDescent="0.25">
      <c r="A31" s="193">
        <f>YampaRiverInflow.TotalOutflow!A31</f>
        <v>44256</v>
      </c>
      <c r="B31" s="165"/>
      <c r="C31" s="165"/>
      <c r="D31" s="165">
        <v>-7.3840000000000003</v>
      </c>
      <c r="E31" s="235">
        <v>31.146000000000001</v>
      </c>
      <c r="F31" s="235">
        <v>5.4130000000000003</v>
      </c>
      <c r="G31" s="235">
        <v>22.428000000000001</v>
      </c>
      <c r="H31" s="235">
        <v>-10.952999999999999</v>
      </c>
      <c r="I31" s="235">
        <v>-3.7189999999999999</v>
      </c>
      <c r="J31" s="235">
        <v>-8.3870000000000005</v>
      </c>
      <c r="K31" s="235">
        <v>14.401999999999999</v>
      </c>
      <c r="L31" s="235">
        <v>2.5150000000000001</v>
      </c>
      <c r="M31" s="235">
        <v>-1.482</v>
      </c>
      <c r="N31" s="235">
        <v>-85.617000000000004</v>
      </c>
      <c r="O31" s="235">
        <v>-18.977</v>
      </c>
      <c r="P31" s="235">
        <v>-3.0750000000000002</v>
      </c>
      <c r="Q31" s="235">
        <v>33.225999999999999</v>
      </c>
      <c r="R31" s="235">
        <v>11.038</v>
      </c>
      <c r="S31" s="235">
        <v>4.673</v>
      </c>
      <c r="T31" s="235">
        <v>4.1000000000000002E-2</v>
      </c>
      <c r="U31" s="235">
        <v>8.1969999999999992</v>
      </c>
      <c r="V31" s="235">
        <v>5.577</v>
      </c>
      <c r="W31" s="235">
        <v>-5.0199999999999996</v>
      </c>
      <c r="X31" s="235">
        <v>-3.68</v>
      </c>
      <c r="Y31" s="235">
        <v>-25.69</v>
      </c>
      <c r="Z31" s="235">
        <v>16.045999999999999</v>
      </c>
      <c r="AA31" s="235">
        <v>-10.304</v>
      </c>
      <c r="AB31" s="235">
        <v>-11.891999999999999</v>
      </c>
      <c r="AC31" s="235">
        <v>0.318</v>
      </c>
      <c r="AD31" s="235">
        <v>-9.7430000000000003</v>
      </c>
      <c r="AE31" s="235">
        <v>-12.145200000000001</v>
      </c>
      <c r="AF31" s="235">
        <v>-6.3741000000000003</v>
      </c>
      <c r="AG31" s="235">
        <v>-11.246979999999999</v>
      </c>
      <c r="AH31" s="235">
        <v>-5.8244099999999994</v>
      </c>
      <c r="AI31" s="252">
        <v>-14.067462812699999</v>
      </c>
      <c r="AJ31" s="252">
        <v>-0.28571900964999997</v>
      </c>
      <c r="AK31" s="252">
        <v>8.0129999999999999</v>
      </c>
      <c r="AL31" s="252">
        <v>6.1710000000000003</v>
      </c>
      <c r="AM31" s="252">
        <v>11.651999999999999</v>
      </c>
      <c r="AN31" s="211"/>
      <c r="AO31" s="211"/>
      <c r="AP31" s="211"/>
      <c r="AQ31" s="211"/>
      <c r="AR31" s="211"/>
      <c r="AS31" s="211"/>
      <c r="AT31" s="211"/>
      <c r="AU31" s="211"/>
      <c r="AV31" s="211"/>
      <c r="AW31" s="211"/>
      <c r="AX31" s="211"/>
      <c r="AY31" s="211"/>
    </row>
    <row r="32" spans="1:51" ht="15" x14ac:dyDescent="0.25">
      <c r="A32" s="193">
        <f>YampaRiverInflow.TotalOutflow!A32</f>
        <v>44287</v>
      </c>
      <c r="B32" s="165"/>
      <c r="C32" s="165"/>
      <c r="D32" s="165">
        <v>-3.72</v>
      </c>
      <c r="E32" s="235">
        <v>4.5250000000000004</v>
      </c>
      <c r="F32" s="235">
        <v>-15.333</v>
      </c>
      <c r="G32" s="235">
        <v>18.954000000000001</v>
      </c>
      <c r="H32" s="235">
        <v>-3.2869999999999999</v>
      </c>
      <c r="I32" s="235">
        <v>-15.096</v>
      </c>
      <c r="J32" s="235">
        <v>0.37</v>
      </c>
      <c r="K32" s="235">
        <v>14.292</v>
      </c>
      <c r="L32" s="235">
        <v>5.7640000000000002</v>
      </c>
      <c r="M32" s="235">
        <v>12.843999999999999</v>
      </c>
      <c r="N32" s="235">
        <v>-51.061999999999998</v>
      </c>
      <c r="O32" s="235">
        <v>-15.113</v>
      </c>
      <c r="P32" s="235">
        <v>-4.2430000000000003</v>
      </c>
      <c r="Q32" s="235">
        <v>-7.5759999999999996</v>
      </c>
      <c r="R32" s="235">
        <v>15.396000000000001</v>
      </c>
      <c r="S32" s="235">
        <v>39.173999999999999</v>
      </c>
      <c r="T32" s="235">
        <v>-0.41699999999999998</v>
      </c>
      <c r="U32" s="235">
        <v>-3.9380000000000002</v>
      </c>
      <c r="V32" s="235">
        <v>0.93100000000000005</v>
      </c>
      <c r="W32" s="235">
        <v>-11.872999999999999</v>
      </c>
      <c r="X32" s="235">
        <v>-13.384</v>
      </c>
      <c r="Y32" s="235">
        <v>-6.9089999999999998</v>
      </c>
      <c r="Z32" s="235">
        <v>4.298</v>
      </c>
      <c r="AA32" s="235">
        <v>-1.605</v>
      </c>
      <c r="AB32" s="235">
        <v>-3.3879999999999999</v>
      </c>
      <c r="AC32" s="235">
        <v>-8.2620000000000005</v>
      </c>
      <c r="AD32" s="235">
        <v>-14.076000000000001</v>
      </c>
      <c r="AE32" s="235">
        <v>-15.64438</v>
      </c>
      <c r="AF32" s="235">
        <v>-20.393439999999998</v>
      </c>
      <c r="AG32" s="235">
        <v>-12.259069999999999</v>
      </c>
      <c r="AH32" s="235">
        <v>-6.0398699999999996</v>
      </c>
      <c r="AI32" s="252">
        <v>14.1864628099</v>
      </c>
      <c r="AJ32" s="252">
        <v>-8.4453140515699996</v>
      </c>
      <c r="AK32" s="252">
        <v>13.148999999999999</v>
      </c>
      <c r="AL32" s="252">
        <v>7.52</v>
      </c>
      <c r="AM32" s="252">
        <v>-11.246</v>
      </c>
      <c r="AN32" s="211"/>
      <c r="AO32" s="211"/>
      <c r="AP32" s="211"/>
      <c r="AQ32" s="211"/>
      <c r="AR32" s="211"/>
      <c r="AS32" s="211"/>
      <c r="AT32" s="211"/>
      <c r="AU32" s="211"/>
      <c r="AV32" s="211"/>
      <c r="AW32" s="211"/>
      <c r="AX32" s="211"/>
      <c r="AY32" s="211"/>
    </row>
    <row r="33" spans="1:51" ht="15" x14ac:dyDescent="0.25">
      <c r="A33" s="193">
        <f>YampaRiverInflow.TotalOutflow!A33</f>
        <v>44317</v>
      </c>
      <c r="B33" s="165"/>
      <c r="C33" s="165"/>
      <c r="D33" s="165">
        <v>3.863</v>
      </c>
      <c r="E33" s="235">
        <v>26.466999999999999</v>
      </c>
      <c r="F33" s="235">
        <v>-2.0129999999999999</v>
      </c>
      <c r="G33" s="235">
        <v>-11.66</v>
      </c>
      <c r="H33" s="235">
        <v>0.27800000000000002</v>
      </c>
      <c r="I33" s="235">
        <v>-5.2439999999999998</v>
      </c>
      <c r="J33" s="235">
        <v>-3.9220000000000002</v>
      </c>
      <c r="K33" s="235">
        <v>17</v>
      </c>
      <c r="L33" s="235">
        <v>7.5990000000000002</v>
      </c>
      <c r="M33" s="235">
        <v>4.7030000000000003</v>
      </c>
      <c r="N33" s="235">
        <v>-61.749000000000002</v>
      </c>
      <c r="O33" s="235">
        <v>-4.7960000000000003</v>
      </c>
      <c r="P33" s="235">
        <v>-13.974</v>
      </c>
      <c r="Q33" s="235">
        <v>-8.2089999999999996</v>
      </c>
      <c r="R33" s="235">
        <v>11.73</v>
      </c>
      <c r="S33" s="235">
        <v>21.998999999999999</v>
      </c>
      <c r="T33" s="235">
        <v>0.111</v>
      </c>
      <c r="U33" s="235">
        <v>-14.868</v>
      </c>
      <c r="V33" s="235">
        <v>-7.181</v>
      </c>
      <c r="W33" s="235">
        <v>-5.67</v>
      </c>
      <c r="X33" s="235">
        <v>-33.700000000000003</v>
      </c>
      <c r="Y33" s="235">
        <v>-4.7220000000000004</v>
      </c>
      <c r="Z33" s="235">
        <v>-17.382000000000001</v>
      </c>
      <c r="AA33" s="235">
        <v>-33.279000000000003</v>
      </c>
      <c r="AB33" s="235">
        <v>-5.4210000000000003</v>
      </c>
      <c r="AC33" s="235">
        <v>-5.2460000000000004</v>
      </c>
      <c r="AD33" s="235">
        <v>3.149</v>
      </c>
      <c r="AE33" s="235">
        <v>-9.5569299999999995</v>
      </c>
      <c r="AF33" s="235">
        <v>4.5381899999999993</v>
      </c>
      <c r="AG33" s="235">
        <v>2.7454499999999999</v>
      </c>
      <c r="AH33" s="235">
        <v>4.5651899999999994</v>
      </c>
      <c r="AI33" s="252">
        <v>0.109545453554</v>
      </c>
      <c r="AJ33" s="252">
        <v>8.5840991759299996</v>
      </c>
      <c r="AK33" s="252">
        <v>15.768000000000001</v>
      </c>
      <c r="AL33" s="252">
        <v>12.454000000000001</v>
      </c>
      <c r="AM33" s="252">
        <v>4.819</v>
      </c>
      <c r="AN33" s="211"/>
      <c r="AO33" s="211"/>
      <c r="AP33" s="211"/>
      <c r="AQ33" s="211"/>
      <c r="AR33" s="211"/>
      <c r="AS33" s="211"/>
      <c r="AT33" s="211"/>
      <c r="AU33" s="211"/>
      <c r="AV33" s="211"/>
      <c r="AW33" s="211"/>
      <c r="AX33" s="211"/>
      <c r="AY33" s="211"/>
    </row>
    <row r="34" spans="1:51" ht="15" x14ac:dyDescent="0.25">
      <c r="A34" s="193">
        <f>YampaRiverInflow.TotalOutflow!A34</f>
        <v>44348</v>
      </c>
      <c r="B34" s="165"/>
      <c r="C34" s="165"/>
      <c r="D34" s="165">
        <v>-4.5209999999999999</v>
      </c>
      <c r="E34" s="235">
        <v>29.183</v>
      </c>
      <c r="F34" s="235">
        <v>-2.262</v>
      </c>
      <c r="G34" s="235">
        <v>-2.2789999999999999</v>
      </c>
      <c r="H34" s="235">
        <v>1.631</v>
      </c>
      <c r="I34" s="235">
        <v>-6.1520000000000001</v>
      </c>
      <c r="J34" s="235">
        <v>-8.4760000000000009</v>
      </c>
      <c r="K34" s="235">
        <v>24.515999999999998</v>
      </c>
      <c r="L34" s="235">
        <v>4.5979999999999999</v>
      </c>
      <c r="M34" s="235">
        <v>13.497999999999999</v>
      </c>
      <c r="N34" s="235">
        <v>-26.187000000000001</v>
      </c>
      <c r="O34" s="235">
        <v>-3.3490000000000002</v>
      </c>
      <c r="P34" s="235">
        <v>4.0839999999999996</v>
      </c>
      <c r="Q34" s="235">
        <v>-11.676</v>
      </c>
      <c r="R34" s="235">
        <v>-4.1000000000000002E-2</v>
      </c>
      <c r="S34" s="235">
        <v>5.609</v>
      </c>
      <c r="T34" s="235">
        <v>-3.698</v>
      </c>
      <c r="U34" s="235">
        <v>-11.834</v>
      </c>
      <c r="V34" s="235">
        <v>-9.2289999999999992</v>
      </c>
      <c r="W34" s="235">
        <v>-8.5180000000000007</v>
      </c>
      <c r="X34" s="235">
        <v>-26.905999999999999</v>
      </c>
      <c r="Y34" s="235">
        <v>-30.081</v>
      </c>
      <c r="Z34" s="235">
        <v>1.8560000000000001</v>
      </c>
      <c r="AA34" s="235">
        <v>-14.717000000000001</v>
      </c>
      <c r="AB34" s="235">
        <v>-14.012</v>
      </c>
      <c r="AC34" s="235">
        <v>-1.52</v>
      </c>
      <c r="AD34" s="235">
        <v>-16.565999999999999</v>
      </c>
      <c r="AE34" s="235">
        <v>-17.778869999999998</v>
      </c>
      <c r="AF34" s="235">
        <v>-8.3348700000000004</v>
      </c>
      <c r="AG34" s="235">
        <v>-5.4185299999999996</v>
      </c>
      <c r="AH34" s="235">
        <v>-7.2006999999999994</v>
      </c>
      <c r="AI34" s="252">
        <v>-0.73851239867699991</v>
      </c>
      <c r="AJ34" s="252">
        <v>3.31216528727</v>
      </c>
      <c r="AK34" s="252">
        <v>10.185</v>
      </c>
      <c r="AL34" s="252">
        <v>8.9730000000000008</v>
      </c>
      <c r="AM34" s="252">
        <v>-56.872</v>
      </c>
      <c r="AN34" s="211"/>
      <c r="AO34" s="211"/>
      <c r="AP34" s="211"/>
      <c r="AQ34" s="211"/>
      <c r="AR34" s="211"/>
      <c r="AS34" s="211"/>
      <c r="AT34" s="211"/>
      <c r="AU34" s="211"/>
      <c r="AV34" s="211"/>
      <c r="AW34" s="211"/>
      <c r="AX34" s="211"/>
      <c r="AY34" s="211"/>
    </row>
    <row r="35" spans="1:51" ht="15" x14ac:dyDescent="0.25">
      <c r="A35" s="193">
        <f>YampaRiverInflow.TotalOutflow!A35</f>
        <v>44378</v>
      </c>
      <c r="B35" s="165"/>
      <c r="C35" s="165"/>
      <c r="D35" s="165">
        <v>-3.2919999999999998</v>
      </c>
      <c r="E35" s="235">
        <v>-11.765000000000001</v>
      </c>
      <c r="F35" s="235">
        <v>-10.845000000000001</v>
      </c>
      <c r="G35" s="235">
        <v>-4.5999999999999999E-2</v>
      </c>
      <c r="H35" s="235">
        <v>-5.7720000000000002</v>
      </c>
      <c r="I35" s="235">
        <v>-9.9499999999999993</v>
      </c>
      <c r="J35" s="235">
        <v>-11.750999999999999</v>
      </c>
      <c r="K35" s="235">
        <v>20.866</v>
      </c>
      <c r="L35" s="235">
        <v>1.85</v>
      </c>
      <c r="M35" s="235">
        <v>3.0960000000000001</v>
      </c>
      <c r="N35" s="235">
        <v>-10.608000000000001</v>
      </c>
      <c r="O35" s="235">
        <v>-7.6440000000000001</v>
      </c>
      <c r="P35" s="235">
        <v>8.1270000000000007</v>
      </c>
      <c r="Q35" s="235">
        <v>-11.493</v>
      </c>
      <c r="R35" s="235">
        <v>10.728</v>
      </c>
      <c r="S35" s="235">
        <v>8.7200000000000006</v>
      </c>
      <c r="T35" s="235">
        <v>-1.2669999999999999</v>
      </c>
      <c r="U35" s="235">
        <v>-11.347</v>
      </c>
      <c r="V35" s="235">
        <v>-18.335999999999999</v>
      </c>
      <c r="W35" s="235">
        <v>-2.9430000000000001</v>
      </c>
      <c r="X35" s="235">
        <v>-31.49</v>
      </c>
      <c r="Y35" s="235">
        <v>-20.471</v>
      </c>
      <c r="Z35" s="235">
        <v>-11.896000000000001</v>
      </c>
      <c r="AA35" s="235">
        <v>-5.8959999999999999</v>
      </c>
      <c r="AB35" s="235">
        <v>-9.4190000000000005</v>
      </c>
      <c r="AC35" s="235">
        <v>-9.65</v>
      </c>
      <c r="AD35" s="235">
        <v>-13.497</v>
      </c>
      <c r="AE35" s="235">
        <v>-20.782049999999998</v>
      </c>
      <c r="AF35" s="235">
        <v>-5.3935699999999995</v>
      </c>
      <c r="AG35" s="235">
        <v>-16.034389999999998</v>
      </c>
      <c r="AH35" s="235">
        <v>-7.2505600000000001</v>
      </c>
      <c r="AI35" s="252">
        <v>-12.2247933908</v>
      </c>
      <c r="AJ35" s="252">
        <v>-1.1186446296900001</v>
      </c>
      <c r="AK35" s="252">
        <v>9.4459999999999997</v>
      </c>
      <c r="AL35" s="252">
        <v>7.9630000000000001</v>
      </c>
      <c r="AM35" s="252">
        <v>79.977000000000004</v>
      </c>
      <c r="AN35" s="211"/>
      <c r="AO35" s="211"/>
      <c r="AP35" s="211"/>
      <c r="AQ35" s="211"/>
      <c r="AR35" s="211"/>
      <c r="AS35" s="211"/>
      <c r="AT35" s="211"/>
      <c r="AU35" s="211"/>
      <c r="AV35" s="211"/>
      <c r="AW35" s="211"/>
      <c r="AX35" s="211"/>
      <c r="AY35" s="211"/>
    </row>
    <row r="36" spans="1:51" ht="15" x14ac:dyDescent="0.25">
      <c r="A36" s="193">
        <f>YampaRiverInflow.TotalOutflow!A36</f>
        <v>44409</v>
      </c>
      <c r="B36" s="165"/>
      <c r="C36" s="165"/>
      <c r="D36" s="165">
        <v>2.028</v>
      </c>
      <c r="E36" s="235">
        <v>-4.8890000000000002</v>
      </c>
      <c r="F36" s="235">
        <v>-3.1019999999999999</v>
      </c>
      <c r="G36" s="235">
        <v>12.827999999999999</v>
      </c>
      <c r="H36" s="235">
        <v>-4.125</v>
      </c>
      <c r="I36" s="235">
        <v>-0.66400000000000003</v>
      </c>
      <c r="J36" s="235">
        <v>-1.9179999999999999</v>
      </c>
      <c r="K36" s="235">
        <v>27.553999999999998</v>
      </c>
      <c r="L36" s="235">
        <v>4.3259999999999996</v>
      </c>
      <c r="M36" s="235">
        <v>3.7869999999999999</v>
      </c>
      <c r="N36" s="235">
        <v>-3.95</v>
      </c>
      <c r="O36" s="235">
        <v>-0.94599999999999995</v>
      </c>
      <c r="P36" s="235">
        <v>2.1970000000000001</v>
      </c>
      <c r="Q36" s="235">
        <v>-4.3259999999999996</v>
      </c>
      <c r="R36" s="235">
        <v>-10.675000000000001</v>
      </c>
      <c r="S36" s="235">
        <v>1.804</v>
      </c>
      <c r="T36" s="235">
        <v>4.2789999999999999</v>
      </c>
      <c r="U36" s="235">
        <v>-12.226000000000001</v>
      </c>
      <c r="V36" s="235">
        <v>-3.8130000000000002</v>
      </c>
      <c r="W36" s="235">
        <v>-0.78500000000000003</v>
      </c>
      <c r="X36" s="235">
        <v>-7.6040000000000001</v>
      </c>
      <c r="Y36" s="235">
        <v>-5.4119999999999999</v>
      </c>
      <c r="Z36" s="235">
        <v>-13.86</v>
      </c>
      <c r="AA36" s="235">
        <v>-14.737</v>
      </c>
      <c r="AB36" s="235">
        <v>-6.2569999999999997</v>
      </c>
      <c r="AC36" s="235">
        <v>-22.553999999999998</v>
      </c>
      <c r="AD36" s="235">
        <v>-2.4489999999999998</v>
      </c>
      <c r="AE36" s="235">
        <v>-15.135450000000001</v>
      </c>
      <c r="AF36" s="235">
        <v>2.9768400000000002</v>
      </c>
      <c r="AG36" s="235">
        <v>5.9177799999999996</v>
      </c>
      <c r="AH36" s="235">
        <v>3.3304999999999998</v>
      </c>
      <c r="AI36" s="252">
        <v>10.5769677696</v>
      </c>
      <c r="AJ36" s="252">
        <v>-6.3205289276000007</v>
      </c>
      <c r="AK36" s="252">
        <v>5.1120000000000001</v>
      </c>
      <c r="AL36" s="252">
        <v>10.664999999999999</v>
      </c>
      <c r="AM36" s="252">
        <v>5.9720000000000004</v>
      </c>
      <c r="AN36" s="211"/>
      <c r="AO36" s="211"/>
      <c r="AP36" s="211"/>
      <c r="AQ36" s="211"/>
      <c r="AR36" s="211"/>
      <c r="AS36" s="211"/>
      <c r="AT36" s="211"/>
      <c r="AU36" s="211"/>
      <c r="AV36" s="211"/>
      <c r="AW36" s="211"/>
      <c r="AX36" s="211"/>
      <c r="AY36" s="211"/>
    </row>
    <row r="37" spans="1:51" ht="15" x14ac:dyDescent="0.25">
      <c r="A37" s="193">
        <f>YampaRiverInflow.TotalOutflow!A37</f>
        <v>44440</v>
      </c>
      <c r="B37" s="165"/>
      <c r="C37" s="165"/>
      <c r="D37" s="165">
        <v>0.75</v>
      </c>
      <c r="E37" s="235">
        <v>-9.8369999999999997</v>
      </c>
      <c r="F37" s="235">
        <v>10.523999999999999</v>
      </c>
      <c r="G37" s="235">
        <v>-8.4480000000000004</v>
      </c>
      <c r="H37" s="235">
        <v>-5.992</v>
      </c>
      <c r="I37" s="235">
        <v>7.3310000000000004</v>
      </c>
      <c r="J37" s="235">
        <v>-4.6890000000000001</v>
      </c>
      <c r="K37" s="235">
        <v>14.712999999999999</v>
      </c>
      <c r="L37" s="235">
        <v>2.484</v>
      </c>
      <c r="M37" s="235">
        <v>5.2409999999999997</v>
      </c>
      <c r="N37" s="235">
        <v>-12.904</v>
      </c>
      <c r="O37" s="235">
        <v>8.5779999999999994</v>
      </c>
      <c r="P37" s="235">
        <v>15.861000000000001</v>
      </c>
      <c r="Q37" s="235">
        <v>4.218</v>
      </c>
      <c r="R37" s="235">
        <v>2.15</v>
      </c>
      <c r="S37" s="235">
        <v>-6.8959999999999999</v>
      </c>
      <c r="T37" s="235">
        <v>-12.975</v>
      </c>
      <c r="U37" s="235">
        <v>-7.1189999999999998</v>
      </c>
      <c r="V37" s="235">
        <v>-2.2879999999999998</v>
      </c>
      <c r="W37" s="235">
        <v>-15.519</v>
      </c>
      <c r="X37" s="235">
        <v>-21.178000000000001</v>
      </c>
      <c r="Y37" s="235">
        <v>-6.0739999999999998</v>
      </c>
      <c r="Z37" s="235">
        <v>-3.6960000000000002</v>
      </c>
      <c r="AA37" s="235">
        <v>0.23</v>
      </c>
      <c r="AB37" s="235">
        <v>-2.0470000000000002</v>
      </c>
      <c r="AC37" s="235">
        <v>-1.55</v>
      </c>
      <c r="AD37" s="235">
        <v>8.7729999999999997</v>
      </c>
      <c r="AE37" s="235">
        <v>-8.4957199999999986</v>
      </c>
      <c r="AF37" s="235">
        <v>10.460270000000001</v>
      </c>
      <c r="AG37" s="235">
        <v>-5.7617600000000007</v>
      </c>
      <c r="AH37" s="235">
        <v>-2.9507099999999999</v>
      </c>
      <c r="AI37" s="252">
        <v>5.5732644647899994</v>
      </c>
      <c r="AJ37" s="252">
        <v>7.3737107418200001</v>
      </c>
      <c r="AK37" s="252">
        <v>12.664999999999999</v>
      </c>
      <c r="AL37" s="252">
        <v>7.843</v>
      </c>
      <c r="AM37" s="252">
        <v>21.111000000000001</v>
      </c>
      <c r="AN37" s="211"/>
      <c r="AO37" s="211"/>
      <c r="AP37" s="211"/>
      <c r="AQ37" s="211"/>
      <c r="AR37" s="211"/>
      <c r="AS37" s="211"/>
      <c r="AT37" s="211"/>
      <c r="AU37" s="211"/>
      <c r="AV37" s="211"/>
      <c r="AW37" s="211"/>
      <c r="AX37" s="211"/>
      <c r="AY37" s="211"/>
    </row>
    <row r="38" spans="1:51" ht="15" x14ac:dyDescent="0.25">
      <c r="A38" s="193">
        <f>YampaRiverInflow.TotalOutflow!A38</f>
        <v>44470</v>
      </c>
      <c r="B38" s="165"/>
      <c r="C38" s="165"/>
      <c r="D38" s="165">
        <v>5.944</v>
      </c>
      <c r="E38" s="235">
        <v>-6.1580000000000004</v>
      </c>
      <c r="F38" s="235">
        <v>3.9750000000000001</v>
      </c>
      <c r="G38" s="235">
        <v>-1.39</v>
      </c>
      <c r="H38" s="235">
        <v>1.2050000000000001</v>
      </c>
      <c r="I38" s="235">
        <v>5.649</v>
      </c>
      <c r="J38" s="235">
        <v>-0.52300000000000002</v>
      </c>
      <c r="K38" s="235">
        <v>14.474</v>
      </c>
      <c r="L38" s="235">
        <v>4.5730000000000004</v>
      </c>
      <c r="M38" s="235">
        <v>16.068000000000001</v>
      </c>
      <c r="N38" s="235">
        <v>-0.16700000000000001</v>
      </c>
      <c r="O38" s="235">
        <v>3.9340000000000002</v>
      </c>
      <c r="P38" s="235">
        <v>-8.1950000000000003</v>
      </c>
      <c r="Q38" s="235">
        <v>1.153</v>
      </c>
      <c r="R38" s="235">
        <v>4.8550000000000004</v>
      </c>
      <c r="S38" s="235">
        <v>-2.7719999999999998</v>
      </c>
      <c r="T38" s="235">
        <v>10.111000000000001</v>
      </c>
      <c r="U38" s="235">
        <v>-7.88</v>
      </c>
      <c r="V38" s="235">
        <v>4.2610000000000001</v>
      </c>
      <c r="W38" s="235">
        <v>-9.0299999999999994</v>
      </c>
      <c r="X38" s="235">
        <v>-19.219000000000001</v>
      </c>
      <c r="Y38" s="235">
        <v>-22.152000000000001</v>
      </c>
      <c r="Z38" s="235">
        <v>1.0089999999999999</v>
      </c>
      <c r="AA38" s="235">
        <v>-7.5469999999999997</v>
      </c>
      <c r="AB38" s="235">
        <v>3.0539999999999998</v>
      </c>
      <c r="AC38" s="235">
        <v>-0.55300000000000005</v>
      </c>
      <c r="AD38" s="235">
        <v>-10.613</v>
      </c>
      <c r="AE38" s="235">
        <v>-11.085850000000001</v>
      </c>
      <c r="AF38" s="235">
        <v>5.77902</v>
      </c>
      <c r="AG38" s="235">
        <v>-2.5799099999999999</v>
      </c>
      <c r="AH38" s="235">
        <v>11.36007</v>
      </c>
      <c r="AI38" s="252">
        <v>13.2843884321</v>
      </c>
      <c r="AJ38" s="252">
        <v>-7.7399921552699995</v>
      </c>
      <c r="AK38" s="252">
        <v>14.252000000000001</v>
      </c>
      <c r="AL38" s="252">
        <v>9.3710000000000004</v>
      </c>
      <c r="AM38" s="252">
        <v>15.488</v>
      </c>
      <c r="AN38" s="211"/>
      <c r="AO38" s="211"/>
      <c r="AP38" s="211"/>
      <c r="AQ38" s="211"/>
      <c r="AR38" s="211"/>
      <c r="AS38" s="211"/>
      <c r="AT38" s="211"/>
      <c r="AU38" s="211"/>
      <c r="AV38" s="211"/>
      <c r="AW38" s="211"/>
      <c r="AX38" s="211"/>
      <c r="AY38" s="211"/>
    </row>
    <row r="39" spans="1:51" ht="15" x14ac:dyDescent="0.25">
      <c r="A39" s="193">
        <f>YampaRiverInflow.TotalOutflow!A39</f>
        <v>44501</v>
      </c>
      <c r="B39" s="165"/>
      <c r="C39" s="165"/>
      <c r="D39" s="165">
        <v>6.4560000000000004</v>
      </c>
      <c r="E39" s="235">
        <v>-13.926</v>
      </c>
      <c r="F39" s="235">
        <v>-7.468</v>
      </c>
      <c r="G39" s="235">
        <v>-28.899000000000001</v>
      </c>
      <c r="H39" s="235">
        <v>2.085</v>
      </c>
      <c r="I39" s="235">
        <v>8.407</v>
      </c>
      <c r="J39" s="235">
        <v>-0.58899999999999997</v>
      </c>
      <c r="K39" s="235">
        <v>22.443999999999999</v>
      </c>
      <c r="L39" s="235">
        <v>6.7830000000000004</v>
      </c>
      <c r="M39" s="235">
        <v>12.221</v>
      </c>
      <c r="N39" s="235">
        <v>-13.337999999999999</v>
      </c>
      <c r="O39" s="235">
        <v>4.8029999999999999</v>
      </c>
      <c r="P39" s="235">
        <v>7.5140000000000002</v>
      </c>
      <c r="Q39" s="235">
        <v>2.7349999999999999</v>
      </c>
      <c r="R39" s="235">
        <v>6.601</v>
      </c>
      <c r="S39" s="235">
        <v>0.97699999999999998</v>
      </c>
      <c r="T39" s="235">
        <v>8.3629999999999995</v>
      </c>
      <c r="U39" s="235">
        <v>1.911</v>
      </c>
      <c r="V39" s="235">
        <v>-3.2410000000000001</v>
      </c>
      <c r="W39" s="235">
        <v>2.9350000000000001</v>
      </c>
      <c r="X39" s="235">
        <v>-7.6369999999999996</v>
      </c>
      <c r="Y39" s="235">
        <v>3.4329999999999998</v>
      </c>
      <c r="Z39" s="235">
        <v>5.0679999999999996</v>
      </c>
      <c r="AA39" s="235">
        <v>-2.4470000000000001</v>
      </c>
      <c r="AB39" s="235">
        <v>9.4309999999999992</v>
      </c>
      <c r="AC39" s="235">
        <v>-7.2889999999999997</v>
      </c>
      <c r="AD39" s="235">
        <v>-3.6389999999999998</v>
      </c>
      <c r="AE39" s="235">
        <v>0.89403999999999995</v>
      </c>
      <c r="AF39" s="235">
        <v>10.06827</v>
      </c>
      <c r="AG39" s="235">
        <v>6.3182299999999998</v>
      </c>
      <c r="AH39" s="235">
        <v>14.429110000000001</v>
      </c>
      <c r="AI39" s="252">
        <v>13.142818181799999</v>
      </c>
      <c r="AJ39" s="252">
        <v>-3.7337908998399998</v>
      </c>
      <c r="AK39" s="252">
        <v>10.364000000000001</v>
      </c>
      <c r="AL39" s="252">
        <v>11.958</v>
      </c>
      <c r="AM39" s="252">
        <v>26.683</v>
      </c>
      <c r="AN39" s="211"/>
      <c r="AO39" s="211"/>
      <c r="AP39" s="211"/>
      <c r="AQ39" s="211"/>
      <c r="AR39" s="211"/>
      <c r="AS39" s="211"/>
      <c r="AT39" s="211"/>
      <c r="AU39" s="211"/>
      <c r="AV39" s="211"/>
      <c r="AW39" s="211"/>
      <c r="AX39" s="211"/>
      <c r="AY39" s="211"/>
    </row>
    <row r="40" spans="1:51" ht="15" x14ac:dyDescent="0.25">
      <c r="A40" s="193">
        <f>YampaRiverInflow.TotalOutflow!A40</f>
        <v>44531</v>
      </c>
      <c r="B40" s="165"/>
      <c r="C40" s="165"/>
      <c r="D40" s="165">
        <v>9.0839999999999996</v>
      </c>
      <c r="E40" s="235">
        <v>-3.339</v>
      </c>
      <c r="F40" s="235">
        <v>-11.507999999999999</v>
      </c>
      <c r="G40" s="235">
        <v>-10.381</v>
      </c>
      <c r="H40" s="235">
        <v>5.13</v>
      </c>
      <c r="I40" s="235">
        <v>6.2859999999999996</v>
      </c>
      <c r="J40" s="235">
        <v>3.5110000000000001</v>
      </c>
      <c r="K40" s="235">
        <v>17.72</v>
      </c>
      <c r="L40" s="235">
        <v>8.3699999999999992</v>
      </c>
      <c r="M40" s="235">
        <v>26.24</v>
      </c>
      <c r="N40" s="235">
        <v>9.7059999999999995</v>
      </c>
      <c r="O40" s="235">
        <v>15.848000000000001</v>
      </c>
      <c r="P40" s="235">
        <v>94.941000000000003</v>
      </c>
      <c r="Q40" s="235">
        <v>-1.6679999999999999</v>
      </c>
      <c r="R40" s="235">
        <v>27.11</v>
      </c>
      <c r="S40" s="235">
        <v>15.473000000000001</v>
      </c>
      <c r="T40" s="235">
        <v>23.396999999999998</v>
      </c>
      <c r="U40" s="235">
        <v>-21.466999999999999</v>
      </c>
      <c r="V40" s="235">
        <v>-1.9690000000000001</v>
      </c>
      <c r="W40" s="235">
        <v>6.1689999999999996</v>
      </c>
      <c r="X40" s="235">
        <v>-8.734</v>
      </c>
      <c r="Y40" s="235">
        <v>2.1890000000000001</v>
      </c>
      <c r="Z40" s="235">
        <v>6.22</v>
      </c>
      <c r="AA40" s="235">
        <v>-1.919</v>
      </c>
      <c r="AB40" s="235">
        <v>-0.40100000000000002</v>
      </c>
      <c r="AC40" s="235">
        <v>-10.759</v>
      </c>
      <c r="AD40" s="235">
        <v>-7.3310000000000004</v>
      </c>
      <c r="AE40" s="235">
        <v>7.5781999999999998</v>
      </c>
      <c r="AF40" s="235">
        <v>10.29767</v>
      </c>
      <c r="AG40" s="235">
        <v>-5.8699700000000004</v>
      </c>
      <c r="AH40" s="235">
        <v>24.633080000000003</v>
      </c>
      <c r="AI40" s="252">
        <v>23.363190082799999</v>
      </c>
      <c r="AJ40" s="252">
        <v>-4.4305979113900005</v>
      </c>
      <c r="AK40" s="252">
        <v>17.004000000000001</v>
      </c>
      <c r="AL40" s="252">
        <v>9.5869999999999997</v>
      </c>
      <c r="AM40" s="252">
        <v>0.30399999999999999</v>
      </c>
      <c r="AN40" s="211"/>
      <c r="AO40" s="211"/>
      <c r="AP40" s="211"/>
      <c r="AQ40" s="211"/>
      <c r="AR40" s="211"/>
      <c r="AS40" s="211"/>
      <c r="AT40" s="211"/>
      <c r="AU40" s="211"/>
      <c r="AV40" s="211"/>
      <c r="AW40" s="211"/>
      <c r="AX40" s="211"/>
      <c r="AY40" s="211"/>
    </row>
    <row r="41" spans="1:51" ht="15" x14ac:dyDescent="0.25">
      <c r="A41" s="193">
        <f>YampaRiverInflow.TotalOutflow!A41</f>
        <v>44562</v>
      </c>
      <c r="B41" s="165"/>
      <c r="C41" s="165"/>
      <c r="D41" s="165">
        <v>1.262</v>
      </c>
      <c r="E41" s="235">
        <v>5.38</v>
      </c>
      <c r="F41" s="235">
        <v>6.5129999999999999</v>
      </c>
      <c r="G41" s="235">
        <v>-4.4320000000000004</v>
      </c>
      <c r="H41" s="235">
        <v>5.085</v>
      </c>
      <c r="I41" s="235">
        <v>4.3979999999999997</v>
      </c>
      <c r="J41" s="235">
        <v>1.542</v>
      </c>
      <c r="K41" s="235">
        <v>7.4649999999999999</v>
      </c>
      <c r="L41" s="235">
        <v>6.9909999999999997</v>
      </c>
      <c r="M41" s="235">
        <v>-30.036999999999999</v>
      </c>
      <c r="N41" s="235">
        <v>0.34799999999999998</v>
      </c>
      <c r="O41" s="235">
        <v>8.1069999999999993</v>
      </c>
      <c r="P41" s="235">
        <v>-4.0170000000000003</v>
      </c>
      <c r="Q41" s="235">
        <v>-0.42499999999999999</v>
      </c>
      <c r="R41" s="235">
        <v>-9.2249999999999996</v>
      </c>
      <c r="S41" s="235">
        <v>16.908000000000001</v>
      </c>
      <c r="T41" s="235">
        <v>1.482</v>
      </c>
      <c r="U41" s="235">
        <v>-11.156000000000001</v>
      </c>
      <c r="V41" s="235">
        <v>-10.212999999999999</v>
      </c>
      <c r="W41" s="235">
        <v>-20.742999999999999</v>
      </c>
      <c r="X41" s="235">
        <v>-9.2750000000000004</v>
      </c>
      <c r="Y41" s="235">
        <v>-13.997999999999999</v>
      </c>
      <c r="Z41" s="235">
        <v>-0.47799999999999998</v>
      </c>
      <c r="AA41" s="235">
        <v>-2.403</v>
      </c>
      <c r="AB41" s="235">
        <v>3.4119999999999999</v>
      </c>
      <c r="AC41" s="235">
        <v>-10.265000000000001</v>
      </c>
      <c r="AD41" s="235">
        <v>17.93282</v>
      </c>
      <c r="AE41" s="235">
        <v>-2.55436</v>
      </c>
      <c r="AF41" s="235">
        <v>-2.7433800000000002</v>
      </c>
      <c r="AG41" s="235">
        <v>-21.323439999999998</v>
      </c>
      <c r="AH41" s="235">
        <v>2.6227190070699997</v>
      </c>
      <c r="AI41" s="252">
        <v>1.4601900836399999</v>
      </c>
      <c r="AJ41" s="252">
        <v>18.143000000000001</v>
      </c>
      <c r="AK41" s="252">
        <v>20.103999999999999</v>
      </c>
      <c r="AL41" s="252">
        <v>1.06</v>
      </c>
      <c r="AM41" s="252">
        <v>-6.7050000000000001</v>
      </c>
      <c r="AN41" s="211"/>
      <c r="AO41" s="211"/>
      <c r="AP41" s="211"/>
      <c r="AQ41" s="211"/>
      <c r="AR41" s="211"/>
      <c r="AS41" s="211"/>
      <c r="AT41" s="211"/>
      <c r="AU41" s="211"/>
      <c r="AV41" s="211"/>
      <c r="AW41" s="211"/>
      <c r="AX41" s="211"/>
      <c r="AY41" s="211"/>
    </row>
    <row r="42" spans="1:51" ht="15" x14ac:dyDescent="0.25">
      <c r="A42" s="193">
        <f>YampaRiverInflow.TotalOutflow!A42</f>
        <v>44593</v>
      </c>
      <c r="B42" s="165"/>
      <c r="C42" s="165"/>
      <c r="D42" s="165">
        <v>-1.026</v>
      </c>
      <c r="E42" s="235">
        <v>22.41</v>
      </c>
      <c r="F42" s="235">
        <v>32.200000000000003</v>
      </c>
      <c r="G42" s="235">
        <v>-3.0870000000000002</v>
      </c>
      <c r="H42" s="235">
        <v>5.883</v>
      </c>
      <c r="I42" s="235">
        <v>-0.33700000000000002</v>
      </c>
      <c r="J42" s="235">
        <v>5.5730000000000004</v>
      </c>
      <c r="K42" s="235">
        <v>9.9540000000000006</v>
      </c>
      <c r="L42" s="235">
        <v>4.1059999999999999</v>
      </c>
      <c r="M42" s="235">
        <v>-45.491</v>
      </c>
      <c r="N42" s="235">
        <v>-8.9390000000000001</v>
      </c>
      <c r="O42" s="235">
        <v>14.935</v>
      </c>
      <c r="P42" s="235">
        <v>-2.7170000000000001</v>
      </c>
      <c r="Q42" s="235">
        <v>1.121</v>
      </c>
      <c r="R42" s="235">
        <v>-12.965</v>
      </c>
      <c r="S42" s="235">
        <v>0.91800000000000004</v>
      </c>
      <c r="T42" s="235">
        <v>1.9139999999999999</v>
      </c>
      <c r="U42" s="235">
        <v>-9.2040000000000006</v>
      </c>
      <c r="V42" s="235">
        <v>-8.66</v>
      </c>
      <c r="W42" s="235">
        <v>-7.7130000000000001</v>
      </c>
      <c r="X42" s="235">
        <v>-7.8449999999999998</v>
      </c>
      <c r="Y42" s="235">
        <v>-18.251999999999999</v>
      </c>
      <c r="Z42" s="235">
        <v>-3.117</v>
      </c>
      <c r="AA42" s="235">
        <v>-7.3280000000000003</v>
      </c>
      <c r="AB42" s="235">
        <v>1.02</v>
      </c>
      <c r="AC42" s="235">
        <v>-14.303000000000001</v>
      </c>
      <c r="AD42" s="235">
        <v>-13.95496</v>
      </c>
      <c r="AE42" s="235">
        <v>-11.963200000000001</v>
      </c>
      <c r="AF42" s="235">
        <v>-5.2006099999999993</v>
      </c>
      <c r="AG42" s="235">
        <v>-1.8404100000000001</v>
      </c>
      <c r="AH42" s="235">
        <v>4.1879586768900001</v>
      </c>
      <c r="AI42" s="252">
        <v>8.4784876017200013</v>
      </c>
      <c r="AJ42" s="252">
        <v>14.496</v>
      </c>
      <c r="AK42" s="252">
        <v>17.045999999999999</v>
      </c>
      <c r="AL42" s="252">
        <v>28.591000000000001</v>
      </c>
      <c r="AM42" s="252">
        <v>33.414000000000001</v>
      </c>
      <c r="AN42" s="211"/>
      <c r="AO42" s="211"/>
      <c r="AP42" s="211"/>
      <c r="AQ42" s="211"/>
      <c r="AR42" s="211"/>
      <c r="AS42" s="211"/>
      <c r="AT42" s="211"/>
      <c r="AU42" s="211"/>
      <c r="AV42" s="211"/>
      <c r="AW42" s="211"/>
      <c r="AX42" s="211"/>
      <c r="AY42" s="211"/>
    </row>
    <row r="43" spans="1:51" ht="15" x14ac:dyDescent="0.25">
      <c r="A43" s="193">
        <f>YampaRiverInflow.TotalOutflow!A43</f>
        <v>44621</v>
      </c>
      <c r="B43" s="165"/>
      <c r="C43" s="165"/>
      <c r="D43" s="165">
        <v>-7.3840000000000003</v>
      </c>
      <c r="E43" s="235">
        <v>5.4130000000000003</v>
      </c>
      <c r="F43" s="235">
        <v>22.428000000000001</v>
      </c>
      <c r="G43" s="235">
        <v>-10.952999999999999</v>
      </c>
      <c r="H43" s="235">
        <v>-3.7189999999999999</v>
      </c>
      <c r="I43" s="235">
        <v>-8.3870000000000005</v>
      </c>
      <c r="J43" s="235">
        <v>14.401999999999999</v>
      </c>
      <c r="K43" s="235">
        <v>2.5150000000000001</v>
      </c>
      <c r="L43" s="235">
        <v>-1.482</v>
      </c>
      <c r="M43" s="235">
        <v>-85.617000000000004</v>
      </c>
      <c r="N43" s="235">
        <v>-18.977</v>
      </c>
      <c r="O43" s="235">
        <v>-3.0750000000000002</v>
      </c>
      <c r="P43" s="235">
        <v>33.225999999999999</v>
      </c>
      <c r="Q43" s="235">
        <v>11.038</v>
      </c>
      <c r="R43" s="235">
        <v>4.673</v>
      </c>
      <c r="S43" s="235">
        <v>4.1000000000000002E-2</v>
      </c>
      <c r="T43" s="235">
        <v>8.1969999999999992</v>
      </c>
      <c r="U43" s="235">
        <v>5.577</v>
      </c>
      <c r="V43" s="235">
        <v>-5.0199999999999996</v>
      </c>
      <c r="W43" s="235">
        <v>-3.68</v>
      </c>
      <c r="X43" s="235">
        <v>-25.69</v>
      </c>
      <c r="Y43" s="235">
        <v>16.045999999999999</v>
      </c>
      <c r="Z43" s="235">
        <v>-10.304</v>
      </c>
      <c r="AA43" s="235">
        <v>-11.891999999999999</v>
      </c>
      <c r="AB43" s="235">
        <v>0.318</v>
      </c>
      <c r="AC43" s="235">
        <v>-9.7430000000000003</v>
      </c>
      <c r="AD43" s="235">
        <v>-12.145200000000001</v>
      </c>
      <c r="AE43" s="235">
        <v>-6.3741000000000003</v>
      </c>
      <c r="AF43" s="235">
        <v>-11.246979999999999</v>
      </c>
      <c r="AG43" s="235">
        <v>-5.8244099999999994</v>
      </c>
      <c r="AH43" s="235">
        <v>-14.067462812699999</v>
      </c>
      <c r="AI43" s="252">
        <v>-0.28571900964999997</v>
      </c>
      <c r="AJ43" s="252">
        <v>8.0129999999999999</v>
      </c>
      <c r="AK43" s="252">
        <v>6.1710000000000003</v>
      </c>
      <c r="AL43" s="252">
        <v>11.651999999999999</v>
      </c>
      <c r="AM43" s="252">
        <v>31.146000000000001</v>
      </c>
      <c r="AN43" s="211"/>
      <c r="AO43" s="211"/>
      <c r="AP43" s="211"/>
      <c r="AQ43" s="211"/>
      <c r="AR43" s="211"/>
      <c r="AS43" s="211"/>
      <c r="AT43" s="211"/>
      <c r="AU43" s="211"/>
      <c r="AV43" s="211"/>
      <c r="AW43" s="211"/>
      <c r="AX43" s="211"/>
      <c r="AY43" s="211"/>
    </row>
    <row r="44" spans="1:51" ht="15" x14ac:dyDescent="0.25">
      <c r="A44" s="193">
        <f>YampaRiverInflow.TotalOutflow!A44</f>
        <v>44652</v>
      </c>
      <c r="B44" s="165"/>
      <c r="C44" s="165"/>
      <c r="D44" s="165">
        <v>-3.72</v>
      </c>
      <c r="E44" s="235">
        <v>-15.333</v>
      </c>
      <c r="F44" s="235">
        <v>18.954000000000001</v>
      </c>
      <c r="G44" s="235">
        <v>-3.2869999999999999</v>
      </c>
      <c r="H44" s="235">
        <v>-15.096</v>
      </c>
      <c r="I44" s="235">
        <v>0.37</v>
      </c>
      <c r="J44" s="235">
        <v>14.292</v>
      </c>
      <c r="K44" s="235">
        <v>5.7640000000000002</v>
      </c>
      <c r="L44" s="235">
        <v>12.843999999999999</v>
      </c>
      <c r="M44" s="235">
        <v>-51.061999999999998</v>
      </c>
      <c r="N44" s="235">
        <v>-15.113</v>
      </c>
      <c r="O44" s="235">
        <v>-4.2430000000000003</v>
      </c>
      <c r="P44" s="235">
        <v>-7.5759999999999996</v>
      </c>
      <c r="Q44" s="235">
        <v>15.396000000000001</v>
      </c>
      <c r="R44" s="235">
        <v>39.173999999999999</v>
      </c>
      <c r="S44" s="235">
        <v>-0.41699999999999998</v>
      </c>
      <c r="T44" s="235">
        <v>-3.9380000000000002</v>
      </c>
      <c r="U44" s="235">
        <v>0.93100000000000005</v>
      </c>
      <c r="V44" s="235">
        <v>-11.872999999999999</v>
      </c>
      <c r="W44" s="235">
        <v>-13.384</v>
      </c>
      <c r="X44" s="235">
        <v>-6.9089999999999998</v>
      </c>
      <c r="Y44" s="235">
        <v>4.298</v>
      </c>
      <c r="Z44" s="235">
        <v>-1.605</v>
      </c>
      <c r="AA44" s="235">
        <v>-3.3879999999999999</v>
      </c>
      <c r="AB44" s="235">
        <v>-8.2620000000000005</v>
      </c>
      <c r="AC44" s="235">
        <v>-14.076000000000001</v>
      </c>
      <c r="AD44" s="235">
        <v>-15.64438</v>
      </c>
      <c r="AE44" s="235">
        <v>-20.393439999999998</v>
      </c>
      <c r="AF44" s="235">
        <v>-12.259069999999999</v>
      </c>
      <c r="AG44" s="235">
        <v>-6.0398699999999996</v>
      </c>
      <c r="AH44" s="235">
        <v>14.1864628099</v>
      </c>
      <c r="AI44" s="252">
        <v>-8.4453140515699996</v>
      </c>
      <c r="AJ44" s="252">
        <v>13.148999999999999</v>
      </c>
      <c r="AK44" s="252">
        <v>7.52</v>
      </c>
      <c r="AL44" s="252">
        <v>-11.246</v>
      </c>
      <c r="AM44" s="252">
        <v>4.5250000000000004</v>
      </c>
      <c r="AN44" s="211"/>
      <c r="AO44" s="211"/>
      <c r="AP44" s="211"/>
      <c r="AQ44" s="211"/>
      <c r="AR44" s="211"/>
      <c r="AS44" s="211"/>
      <c r="AT44" s="211"/>
      <c r="AU44" s="211"/>
      <c r="AV44" s="211"/>
      <c r="AW44" s="211"/>
      <c r="AX44" s="211"/>
      <c r="AY44" s="211"/>
    </row>
    <row r="45" spans="1:51" ht="15" x14ac:dyDescent="0.25">
      <c r="A45" s="193">
        <f>YampaRiverInflow.TotalOutflow!A45</f>
        <v>44682</v>
      </c>
      <c r="B45" s="165"/>
      <c r="C45" s="165"/>
      <c r="D45" s="165">
        <v>3.863</v>
      </c>
      <c r="E45" s="235">
        <v>-2.0129999999999999</v>
      </c>
      <c r="F45" s="235">
        <v>-11.66</v>
      </c>
      <c r="G45" s="235">
        <v>0.27800000000000002</v>
      </c>
      <c r="H45" s="235">
        <v>-5.2439999999999998</v>
      </c>
      <c r="I45" s="235">
        <v>-3.9220000000000002</v>
      </c>
      <c r="J45" s="235">
        <v>17</v>
      </c>
      <c r="K45" s="235">
        <v>7.5990000000000002</v>
      </c>
      <c r="L45" s="235">
        <v>4.7030000000000003</v>
      </c>
      <c r="M45" s="235">
        <v>-61.749000000000002</v>
      </c>
      <c r="N45" s="235">
        <v>-4.7960000000000003</v>
      </c>
      <c r="O45" s="235">
        <v>-13.974</v>
      </c>
      <c r="P45" s="235">
        <v>-8.2089999999999996</v>
      </c>
      <c r="Q45" s="235">
        <v>11.73</v>
      </c>
      <c r="R45" s="235">
        <v>21.998999999999999</v>
      </c>
      <c r="S45" s="235">
        <v>0.111</v>
      </c>
      <c r="T45" s="235">
        <v>-14.868</v>
      </c>
      <c r="U45" s="235">
        <v>-7.181</v>
      </c>
      <c r="V45" s="235">
        <v>-5.67</v>
      </c>
      <c r="W45" s="235">
        <v>-33.700000000000003</v>
      </c>
      <c r="X45" s="235">
        <v>-4.7220000000000004</v>
      </c>
      <c r="Y45" s="235">
        <v>-17.382000000000001</v>
      </c>
      <c r="Z45" s="235">
        <v>-33.279000000000003</v>
      </c>
      <c r="AA45" s="235">
        <v>-5.4210000000000003</v>
      </c>
      <c r="AB45" s="235">
        <v>-5.2460000000000004</v>
      </c>
      <c r="AC45" s="235">
        <v>3.149</v>
      </c>
      <c r="AD45" s="235">
        <v>-9.5569299999999995</v>
      </c>
      <c r="AE45" s="235">
        <v>4.5381899999999993</v>
      </c>
      <c r="AF45" s="235">
        <v>2.7454499999999999</v>
      </c>
      <c r="AG45" s="235">
        <v>4.5651899999999994</v>
      </c>
      <c r="AH45" s="235">
        <v>0.109545453554</v>
      </c>
      <c r="AI45" s="252">
        <v>8.5840991759299996</v>
      </c>
      <c r="AJ45" s="252">
        <v>15.768000000000001</v>
      </c>
      <c r="AK45" s="252">
        <v>12.454000000000001</v>
      </c>
      <c r="AL45" s="252">
        <v>4.819</v>
      </c>
      <c r="AM45" s="252">
        <v>26.466999999999999</v>
      </c>
      <c r="AN45" s="211"/>
      <c r="AO45" s="211"/>
      <c r="AP45" s="211"/>
      <c r="AQ45" s="211"/>
      <c r="AR45" s="211"/>
      <c r="AS45" s="211"/>
      <c r="AT45" s="211"/>
      <c r="AU45" s="211"/>
      <c r="AV45" s="211"/>
      <c r="AW45" s="211"/>
      <c r="AX45" s="211"/>
      <c r="AY45" s="211"/>
    </row>
    <row r="46" spans="1:51" ht="15" x14ac:dyDescent="0.25">
      <c r="A46" s="193">
        <f>YampaRiverInflow.TotalOutflow!A46</f>
        <v>44713</v>
      </c>
      <c r="B46" s="165"/>
      <c r="C46" s="165"/>
      <c r="D46" s="165">
        <v>-4.5209999999999999</v>
      </c>
      <c r="E46" s="235">
        <v>-2.262</v>
      </c>
      <c r="F46" s="235">
        <v>-2.2789999999999999</v>
      </c>
      <c r="G46" s="235">
        <v>1.631</v>
      </c>
      <c r="H46" s="235">
        <v>-6.1520000000000001</v>
      </c>
      <c r="I46" s="235">
        <v>-8.4760000000000009</v>
      </c>
      <c r="J46" s="235">
        <v>24.515999999999998</v>
      </c>
      <c r="K46" s="235">
        <v>4.5979999999999999</v>
      </c>
      <c r="L46" s="235">
        <v>13.497999999999999</v>
      </c>
      <c r="M46" s="235">
        <v>-26.187000000000001</v>
      </c>
      <c r="N46" s="235">
        <v>-3.3490000000000002</v>
      </c>
      <c r="O46" s="235">
        <v>4.0839999999999996</v>
      </c>
      <c r="P46" s="235">
        <v>-11.676</v>
      </c>
      <c r="Q46" s="235">
        <v>-4.1000000000000002E-2</v>
      </c>
      <c r="R46" s="235">
        <v>5.609</v>
      </c>
      <c r="S46" s="235">
        <v>-3.698</v>
      </c>
      <c r="T46" s="235">
        <v>-11.834</v>
      </c>
      <c r="U46" s="235">
        <v>-9.2289999999999992</v>
      </c>
      <c r="V46" s="235">
        <v>-8.5180000000000007</v>
      </c>
      <c r="W46" s="235">
        <v>-26.905999999999999</v>
      </c>
      <c r="X46" s="235">
        <v>-30.081</v>
      </c>
      <c r="Y46" s="235">
        <v>1.8560000000000001</v>
      </c>
      <c r="Z46" s="235">
        <v>-14.717000000000001</v>
      </c>
      <c r="AA46" s="235">
        <v>-14.012</v>
      </c>
      <c r="AB46" s="235">
        <v>-1.52</v>
      </c>
      <c r="AC46" s="235">
        <v>-16.565999999999999</v>
      </c>
      <c r="AD46" s="235">
        <v>-17.778869999999998</v>
      </c>
      <c r="AE46" s="235">
        <v>-8.3348700000000004</v>
      </c>
      <c r="AF46" s="235">
        <v>-5.4185299999999996</v>
      </c>
      <c r="AG46" s="235">
        <v>-7.2006999999999994</v>
      </c>
      <c r="AH46" s="235">
        <v>-0.73851239867699991</v>
      </c>
      <c r="AI46" s="252">
        <v>3.31216528727</v>
      </c>
      <c r="AJ46" s="252">
        <v>10.185</v>
      </c>
      <c r="AK46" s="252">
        <v>8.9730000000000008</v>
      </c>
      <c r="AL46" s="252">
        <v>-56.872</v>
      </c>
      <c r="AM46" s="252">
        <v>29.183</v>
      </c>
      <c r="AN46" s="211"/>
      <c r="AO46" s="211"/>
      <c r="AP46" s="211"/>
      <c r="AQ46" s="211"/>
      <c r="AR46" s="211"/>
      <c r="AS46" s="211"/>
      <c r="AT46" s="211"/>
      <c r="AU46" s="211"/>
      <c r="AV46" s="211"/>
      <c r="AW46" s="211"/>
      <c r="AX46" s="211"/>
      <c r="AY46" s="211"/>
    </row>
    <row r="47" spans="1:51" ht="15" x14ac:dyDescent="0.25">
      <c r="A47" s="193">
        <f>YampaRiverInflow.TotalOutflow!A47</f>
        <v>44743</v>
      </c>
      <c r="B47" s="165"/>
      <c r="C47" s="165"/>
      <c r="D47" s="165">
        <v>-3.2919999999999998</v>
      </c>
      <c r="E47" s="235">
        <v>-10.845000000000001</v>
      </c>
      <c r="F47" s="235">
        <v>-4.5999999999999999E-2</v>
      </c>
      <c r="G47" s="235">
        <v>-5.7720000000000002</v>
      </c>
      <c r="H47" s="235">
        <v>-9.9499999999999993</v>
      </c>
      <c r="I47" s="235">
        <v>-11.750999999999999</v>
      </c>
      <c r="J47" s="235">
        <v>20.866</v>
      </c>
      <c r="K47" s="235">
        <v>1.85</v>
      </c>
      <c r="L47" s="235">
        <v>3.0960000000000001</v>
      </c>
      <c r="M47" s="235">
        <v>-10.608000000000001</v>
      </c>
      <c r="N47" s="235">
        <v>-7.6440000000000001</v>
      </c>
      <c r="O47" s="235">
        <v>8.1270000000000007</v>
      </c>
      <c r="P47" s="235">
        <v>-11.493</v>
      </c>
      <c r="Q47" s="235">
        <v>10.728</v>
      </c>
      <c r="R47" s="235">
        <v>8.7200000000000006</v>
      </c>
      <c r="S47" s="235">
        <v>-1.2669999999999999</v>
      </c>
      <c r="T47" s="235">
        <v>-11.347</v>
      </c>
      <c r="U47" s="235">
        <v>-18.335999999999999</v>
      </c>
      <c r="V47" s="235">
        <v>-2.9430000000000001</v>
      </c>
      <c r="W47" s="235">
        <v>-31.49</v>
      </c>
      <c r="X47" s="235">
        <v>-20.471</v>
      </c>
      <c r="Y47" s="235">
        <v>-11.896000000000001</v>
      </c>
      <c r="Z47" s="235">
        <v>-5.8959999999999999</v>
      </c>
      <c r="AA47" s="235">
        <v>-9.4190000000000005</v>
      </c>
      <c r="AB47" s="235">
        <v>-9.65</v>
      </c>
      <c r="AC47" s="235">
        <v>-13.497</v>
      </c>
      <c r="AD47" s="235">
        <v>-20.782049999999998</v>
      </c>
      <c r="AE47" s="235">
        <v>-5.3935699999999995</v>
      </c>
      <c r="AF47" s="235">
        <v>-16.034389999999998</v>
      </c>
      <c r="AG47" s="235">
        <v>-7.2505600000000001</v>
      </c>
      <c r="AH47" s="235">
        <v>-12.2247933908</v>
      </c>
      <c r="AI47" s="252">
        <v>-1.1186446296900001</v>
      </c>
      <c r="AJ47" s="252">
        <v>9.4459999999999997</v>
      </c>
      <c r="AK47" s="252">
        <v>7.9630000000000001</v>
      </c>
      <c r="AL47" s="252">
        <v>79.977000000000004</v>
      </c>
      <c r="AM47" s="252">
        <v>-11.765000000000001</v>
      </c>
      <c r="AN47" s="211"/>
      <c r="AO47" s="211"/>
      <c r="AP47" s="211"/>
      <c r="AQ47" s="211"/>
      <c r="AR47" s="211"/>
      <c r="AS47" s="211"/>
      <c r="AT47" s="211"/>
      <c r="AU47" s="211"/>
      <c r="AV47" s="211"/>
      <c r="AW47" s="211"/>
      <c r="AX47" s="211"/>
      <c r="AY47" s="211"/>
    </row>
    <row r="48" spans="1:51" ht="15" x14ac:dyDescent="0.25">
      <c r="A48" s="193">
        <f>YampaRiverInflow.TotalOutflow!A48</f>
        <v>44774</v>
      </c>
      <c r="B48" s="165"/>
      <c r="C48" s="165"/>
      <c r="D48" s="165">
        <v>2.028</v>
      </c>
      <c r="E48" s="235">
        <v>-3.1019999999999999</v>
      </c>
      <c r="F48" s="235">
        <v>12.827999999999999</v>
      </c>
      <c r="G48" s="235">
        <v>-4.125</v>
      </c>
      <c r="H48" s="235">
        <v>-0.66400000000000003</v>
      </c>
      <c r="I48" s="235">
        <v>-1.9179999999999999</v>
      </c>
      <c r="J48" s="235">
        <v>27.553999999999998</v>
      </c>
      <c r="K48" s="235">
        <v>4.3259999999999996</v>
      </c>
      <c r="L48" s="235">
        <v>3.7869999999999999</v>
      </c>
      <c r="M48" s="235">
        <v>-3.95</v>
      </c>
      <c r="N48" s="235">
        <v>-0.94599999999999995</v>
      </c>
      <c r="O48" s="235">
        <v>2.1970000000000001</v>
      </c>
      <c r="P48" s="235">
        <v>-4.3259999999999996</v>
      </c>
      <c r="Q48" s="235">
        <v>-10.675000000000001</v>
      </c>
      <c r="R48" s="235">
        <v>1.804</v>
      </c>
      <c r="S48" s="235">
        <v>4.2789999999999999</v>
      </c>
      <c r="T48" s="235">
        <v>-12.226000000000001</v>
      </c>
      <c r="U48" s="235">
        <v>-3.8130000000000002</v>
      </c>
      <c r="V48" s="235">
        <v>-0.78500000000000003</v>
      </c>
      <c r="W48" s="235">
        <v>-7.6040000000000001</v>
      </c>
      <c r="X48" s="235">
        <v>-5.4119999999999999</v>
      </c>
      <c r="Y48" s="235">
        <v>-13.86</v>
      </c>
      <c r="Z48" s="235">
        <v>-14.737</v>
      </c>
      <c r="AA48" s="235">
        <v>-6.2569999999999997</v>
      </c>
      <c r="AB48" s="235">
        <v>-22.553999999999998</v>
      </c>
      <c r="AC48" s="235">
        <v>-2.4489999999999998</v>
      </c>
      <c r="AD48" s="235">
        <v>-15.135450000000001</v>
      </c>
      <c r="AE48" s="235">
        <v>2.9768400000000002</v>
      </c>
      <c r="AF48" s="235">
        <v>5.9177799999999996</v>
      </c>
      <c r="AG48" s="235">
        <v>3.3304999999999998</v>
      </c>
      <c r="AH48" s="235">
        <v>10.5769677696</v>
      </c>
      <c r="AI48" s="252">
        <v>-6.3205289276000007</v>
      </c>
      <c r="AJ48" s="252">
        <v>5.1120000000000001</v>
      </c>
      <c r="AK48" s="252">
        <v>10.664999999999999</v>
      </c>
      <c r="AL48" s="252">
        <v>5.9720000000000004</v>
      </c>
      <c r="AM48" s="252">
        <v>-4.8890000000000002</v>
      </c>
      <c r="AN48" s="211"/>
      <c r="AO48" s="211"/>
      <c r="AP48" s="211"/>
      <c r="AQ48" s="211"/>
      <c r="AR48" s="211"/>
      <c r="AS48" s="211"/>
      <c r="AT48" s="211"/>
      <c r="AU48" s="211"/>
      <c r="AV48" s="211"/>
      <c r="AW48" s="211"/>
      <c r="AX48" s="211"/>
      <c r="AY48" s="211"/>
    </row>
    <row r="49" spans="1:1005" ht="15" x14ac:dyDescent="0.25">
      <c r="A49" s="193">
        <f>YampaRiverInflow.TotalOutflow!A49</f>
        <v>44805</v>
      </c>
      <c r="B49" s="165"/>
      <c r="C49" s="165"/>
      <c r="D49" s="165">
        <v>0.75</v>
      </c>
      <c r="E49" s="235">
        <v>10.523999999999999</v>
      </c>
      <c r="F49" s="235">
        <v>-8.4480000000000004</v>
      </c>
      <c r="G49" s="235">
        <v>-5.992</v>
      </c>
      <c r="H49" s="235">
        <v>7.3310000000000004</v>
      </c>
      <c r="I49" s="235">
        <v>-4.6890000000000001</v>
      </c>
      <c r="J49" s="235">
        <v>14.712999999999999</v>
      </c>
      <c r="K49" s="235">
        <v>2.484</v>
      </c>
      <c r="L49" s="235">
        <v>5.2409999999999997</v>
      </c>
      <c r="M49" s="235">
        <v>-12.904</v>
      </c>
      <c r="N49" s="235">
        <v>8.5779999999999994</v>
      </c>
      <c r="O49" s="235">
        <v>15.861000000000001</v>
      </c>
      <c r="P49" s="235">
        <v>4.218</v>
      </c>
      <c r="Q49" s="235">
        <v>2.15</v>
      </c>
      <c r="R49" s="235">
        <v>-6.8959999999999999</v>
      </c>
      <c r="S49" s="235">
        <v>-12.975</v>
      </c>
      <c r="T49" s="235">
        <v>-7.1189999999999998</v>
      </c>
      <c r="U49" s="235">
        <v>-2.2879999999999998</v>
      </c>
      <c r="V49" s="235">
        <v>-15.519</v>
      </c>
      <c r="W49" s="235">
        <v>-21.178000000000001</v>
      </c>
      <c r="X49" s="235">
        <v>-6.0739999999999998</v>
      </c>
      <c r="Y49" s="235">
        <v>-3.6960000000000002</v>
      </c>
      <c r="Z49" s="235">
        <v>0.23</v>
      </c>
      <c r="AA49" s="235">
        <v>-2.0470000000000002</v>
      </c>
      <c r="AB49" s="235">
        <v>-1.55</v>
      </c>
      <c r="AC49" s="235">
        <v>8.7729999999999997</v>
      </c>
      <c r="AD49" s="235">
        <v>-8.4957199999999986</v>
      </c>
      <c r="AE49" s="235">
        <v>10.460270000000001</v>
      </c>
      <c r="AF49" s="235">
        <v>-5.7617600000000007</v>
      </c>
      <c r="AG49" s="235">
        <v>-2.9507099999999999</v>
      </c>
      <c r="AH49" s="235">
        <v>5.5732644647899994</v>
      </c>
      <c r="AI49" s="252">
        <v>7.3737107418200001</v>
      </c>
      <c r="AJ49" s="252">
        <v>12.664999999999999</v>
      </c>
      <c r="AK49" s="252">
        <v>7.843</v>
      </c>
      <c r="AL49" s="252">
        <v>21.111000000000001</v>
      </c>
      <c r="AM49" s="252">
        <v>-9.8369999999999997</v>
      </c>
      <c r="AN49" s="211"/>
      <c r="AO49" s="211"/>
      <c r="AP49" s="211"/>
      <c r="AQ49" s="211"/>
      <c r="AR49" s="211"/>
      <c r="AS49" s="211"/>
      <c r="AT49" s="211"/>
      <c r="AU49" s="211"/>
      <c r="AV49" s="211"/>
      <c r="AW49" s="211"/>
      <c r="AX49" s="211"/>
      <c r="AY49" s="211"/>
    </row>
    <row r="50" spans="1:1005" ht="15" x14ac:dyDescent="0.25">
      <c r="A50" s="193">
        <f>YampaRiverInflow.TotalOutflow!A50</f>
        <v>44835</v>
      </c>
      <c r="B50" s="165"/>
      <c r="C50" s="165"/>
      <c r="D50" s="165">
        <v>5.944</v>
      </c>
      <c r="E50" s="235">
        <v>3.9750000000000001</v>
      </c>
      <c r="F50" s="235">
        <v>-1.39</v>
      </c>
      <c r="G50" s="235">
        <v>1.2050000000000001</v>
      </c>
      <c r="H50" s="235">
        <v>5.649</v>
      </c>
      <c r="I50" s="235">
        <v>-0.52300000000000002</v>
      </c>
      <c r="J50" s="235">
        <v>14.474</v>
      </c>
      <c r="K50" s="235">
        <v>4.5730000000000004</v>
      </c>
      <c r="L50" s="235">
        <v>16.068000000000001</v>
      </c>
      <c r="M50" s="235">
        <v>-0.16700000000000001</v>
      </c>
      <c r="N50" s="235">
        <v>3.9340000000000002</v>
      </c>
      <c r="O50" s="235">
        <v>-8.1950000000000003</v>
      </c>
      <c r="P50" s="235">
        <v>1.153</v>
      </c>
      <c r="Q50" s="235">
        <v>4.8550000000000004</v>
      </c>
      <c r="R50" s="235">
        <v>-2.7719999999999998</v>
      </c>
      <c r="S50" s="235">
        <v>10.111000000000001</v>
      </c>
      <c r="T50" s="235">
        <v>-7.88</v>
      </c>
      <c r="U50" s="235">
        <v>4.2610000000000001</v>
      </c>
      <c r="V50" s="235">
        <v>-9.0299999999999994</v>
      </c>
      <c r="W50" s="235">
        <v>-19.219000000000001</v>
      </c>
      <c r="X50" s="235">
        <v>-22.152000000000001</v>
      </c>
      <c r="Y50" s="235">
        <v>1.0089999999999999</v>
      </c>
      <c r="Z50" s="235">
        <v>-7.5469999999999997</v>
      </c>
      <c r="AA50" s="235">
        <v>3.0539999999999998</v>
      </c>
      <c r="AB50" s="235">
        <v>-0.55300000000000005</v>
      </c>
      <c r="AC50" s="235">
        <v>-10.613</v>
      </c>
      <c r="AD50" s="235">
        <v>-11.085850000000001</v>
      </c>
      <c r="AE50" s="235">
        <v>5.77902</v>
      </c>
      <c r="AF50" s="235">
        <v>-2.5799099999999999</v>
      </c>
      <c r="AG50" s="235">
        <v>11.36007</v>
      </c>
      <c r="AH50" s="235">
        <v>13.2843884321</v>
      </c>
      <c r="AI50" s="252">
        <v>-7.7399921552699995</v>
      </c>
      <c r="AJ50" s="252">
        <v>14.252000000000001</v>
      </c>
      <c r="AK50" s="252">
        <v>9.3710000000000004</v>
      </c>
      <c r="AL50" s="252">
        <v>15.488</v>
      </c>
      <c r="AM50" s="252">
        <v>-6.1580000000000004</v>
      </c>
      <c r="AN50" s="211"/>
      <c r="AO50" s="211"/>
      <c r="AP50" s="211"/>
      <c r="AQ50" s="211"/>
      <c r="AR50" s="211"/>
      <c r="AS50" s="211"/>
      <c r="AT50" s="211"/>
      <c r="AU50" s="211"/>
      <c r="AV50" s="211"/>
      <c r="AW50" s="211"/>
      <c r="AX50" s="211"/>
      <c r="AY50" s="211"/>
    </row>
    <row r="51" spans="1:1005" ht="15" x14ac:dyDescent="0.25">
      <c r="A51" s="193">
        <f>YampaRiverInflow.TotalOutflow!A51</f>
        <v>44866</v>
      </c>
      <c r="B51" s="165"/>
      <c r="C51" s="165"/>
      <c r="D51" s="165">
        <v>6.4560000000000004</v>
      </c>
      <c r="E51" s="235">
        <v>-7.468</v>
      </c>
      <c r="F51" s="235">
        <v>-28.899000000000001</v>
      </c>
      <c r="G51" s="235">
        <v>2.085</v>
      </c>
      <c r="H51" s="235">
        <v>8.407</v>
      </c>
      <c r="I51" s="235">
        <v>-0.58899999999999997</v>
      </c>
      <c r="J51" s="235">
        <v>22.443999999999999</v>
      </c>
      <c r="K51" s="235">
        <v>6.7830000000000004</v>
      </c>
      <c r="L51" s="235">
        <v>12.221</v>
      </c>
      <c r="M51" s="235">
        <v>-13.337999999999999</v>
      </c>
      <c r="N51" s="235">
        <v>4.8029999999999999</v>
      </c>
      <c r="O51" s="235">
        <v>7.5140000000000002</v>
      </c>
      <c r="P51" s="235">
        <v>2.7349999999999999</v>
      </c>
      <c r="Q51" s="235">
        <v>6.601</v>
      </c>
      <c r="R51" s="235">
        <v>0.97699999999999998</v>
      </c>
      <c r="S51" s="235">
        <v>8.3629999999999995</v>
      </c>
      <c r="T51" s="235">
        <v>1.911</v>
      </c>
      <c r="U51" s="235">
        <v>-3.2410000000000001</v>
      </c>
      <c r="V51" s="235">
        <v>2.9350000000000001</v>
      </c>
      <c r="W51" s="235">
        <v>-7.6369999999999996</v>
      </c>
      <c r="X51" s="235">
        <v>3.4329999999999998</v>
      </c>
      <c r="Y51" s="235">
        <v>5.0679999999999996</v>
      </c>
      <c r="Z51" s="235">
        <v>-2.4470000000000001</v>
      </c>
      <c r="AA51" s="235">
        <v>9.4309999999999992</v>
      </c>
      <c r="AB51" s="235">
        <v>-7.2889999999999997</v>
      </c>
      <c r="AC51" s="235">
        <v>-3.6389999999999998</v>
      </c>
      <c r="AD51" s="235">
        <v>0.89403999999999995</v>
      </c>
      <c r="AE51" s="235">
        <v>10.06827</v>
      </c>
      <c r="AF51" s="235">
        <v>6.3182299999999998</v>
      </c>
      <c r="AG51" s="235">
        <v>14.429110000000001</v>
      </c>
      <c r="AH51" s="235">
        <v>13.142818181799999</v>
      </c>
      <c r="AI51" s="252">
        <v>-3.7337908998399998</v>
      </c>
      <c r="AJ51" s="252">
        <v>10.364000000000001</v>
      </c>
      <c r="AK51" s="252">
        <v>11.958</v>
      </c>
      <c r="AL51" s="252">
        <v>26.683</v>
      </c>
      <c r="AM51" s="252">
        <v>-13.926</v>
      </c>
      <c r="AN51" s="211"/>
      <c r="AO51" s="211"/>
      <c r="AP51" s="211"/>
      <c r="AQ51" s="211"/>
      <c r="AR51" s="211"/>
      <c r="AS51" s="211"/>
      <c r="AT51" s="211"/>
      <c r="AU51" s="211"/>
      <c r="AV51" s="211"/>
      <c r="AW51" s="211"/>
      <c r="AX51" s="211"/>
      <c r="AY51" s="211"/>
    </row>
    <row r="52" spans="1:1005" ht="15" x14ac:dyDescent="0.25">
      <c r="A52" s="193">
        <f>YampaRiverInflow.TotalOutflow!A52</f>
        <v>44896</v>
      </c>
      <c r="B52" s="165"/>
      <c r="C52" s="165"/>
      <c r="D52" s="165">
        <v>9.0839999999999996</v>
      </c>
      <c r="E52" s="235">
        <v>-11.507999999999999</v>
      </c>
      <c r="F52" s="235">
        <v>-10.381</v>
      </c>
      <c r="G52" s="235">
        <v>5.13</v>
      </c>
      <c r="H52" s="235">
        <v>6.2859999999999996</v>
      </c>
      <c r="I52" s="235">
        <v>3.5110000000000001</v>
      </c>
      <c r="J52" s="235">
        <v>17.72</v>
      </c>
      <c r="K52" s="235">
        <v>8.3699999999999992</v>
      </c>
      <c r="L52" s="235">
        <v>26.24</v>
      </c>
      <c r="M52" s="235">
        <v>9.7059999999999995</v>
      </c>
      <c r="N52" s="235">
        <v>15.848000000000001</v>
      </c>
      <c r="O52" s="235">
        <v>94.941000000000003</v>
      </c>
      <c r="P52" s="235">
        <v>-1.6679999999999999</v>
      </c>
      <c r="Q52" s="235">
        <v>27.11</v>
      </c>
      <c r="R52" s="235">
        <v>15.473000000000001</v>
      </c>
      <c r="S52" s="235">
        <v>23.396999999999998</v>
      </c>
      <c r="T52" s="235">
        <v>-21.466999999999999</v>
      </c>
      <c r="U52" s="235">
        <v>-1.9690000000000001</v>
      </c>
      <c r="V52" s="235">
        <v>6.1689999999999996</v>
      </c>
      <c r="W52" s="235">
        <v>-8.734</v>
      </c>
      <c r="X52" s="235">
        <v>2.1890000000000001</v>
      </c>
      <c r="Y52" s="235">
        <v>6.22</v>
      </c>
      <c r="Z52" s="235">
        <v>-1.919</v>
      </c>
      <c r="AA52" s="235">
        <v>-0.40100000000000002</v>
      </c>
      <c r="AB52" s="235">
        <v>-10.759</v>
      </c>
      <c r="AC52" s="235">
        <v>-7.3310000000000004</v>
      </c>
      <c r="AD52" s="235">
        <v>7.5781999999999998</v>
      </c>
      <c r="AE52" s="235">
        <v>10.29767</v>
      </c>
      <c r="AF52" s="235">
        <v>-5.8699700000000004</v>
      </c>
      <c r="AG52" s="235">
        <v>24.633080000000003</v>
      </c>
      <c r="AH52" s="235">
        <v>23.363190082799999</v>
      </c>
      <c r="AI52" s="252">
        <v>-4.4305979113900005</v>
      </c>
      <c r="AJ52" s="252">
        <v>17.004000000000001</v>
      </c>
      <c r="AK52" s="252">
        <v>9.5869999999999997</v>
      </c>
      <c r="AL52" s="252">
        <v>0.30399999999999999</v>
      </c>
      <c r="AM52" s="252">
        <v>-3.339</v>
      </c>
      <c r="AN52" s="211"/>
      <c r="AO52" s="211"/>
      <c r="AP52" s="211"/>
      <c r="AQ52" s="211"/>
      <c r="AR52" s="211"/>
      <c r="AS52" s="211"/>
      <c r="AT52" s="211"/>
      <c r="AU52" s="211"/>
      <c r="AV52" s="211"/>
      <c r="AW52" s="211"/>
      <c r="AX52" s="211"/>
      <c r="AY52" s="211"/>
    </row>
    <row r="53" spans="1:1005" ht="15" x14ac:dyDescent="0.25">
      <c r="A53" s="193">
        <f>YampaRiverInflow.TotalOutflow!A53</f>
        <v>44927</v>
      </c>
      <c r="B53" s="165"/>
      <c r="C53" s="165"/>
      <c r="D53" s="165">
        <v>1.262</v>
      </c>
      <c r="E53" s="235">
        <v>6.5129999999999999</v>
      </c>
      <c r="F53" s="235">
        <v>-4.4320000000000004</v>
      </c>
      <c r="G53" s="235">
        <v>5.085</v>
      </c>
      <c r="H53" s="235">
        <v>4.3979999999999997</v>
      </c>
      <c r="I53" s="235">
        <v>1.542</v>
      </c>
      <c r="J53" s="235">
        <v>7.4649999999999999</v>
      </c>
      <c r="K53" s="235">
        <v>6.9909999999999997</v>
      </c>
      <c r="L53" s="235">
        <v>-30.036999999999999</v>
      </c>
      <c r="M53" s="235">
        <v>0.34799999999999998</v>
      </c>
      <c r="N53" s="235">
        <v>8.1069999999999993</v>
      </c>
      <c r="O53" s="235">
        <v>-4.0170000000000003</v>
      </c>
      <c r="P53" s="235">
        <v>-0.42499999999999999</v>
      </c>
      <c r="Q53" s="235">
        <v>-9.2249999999999996</v>
      </c>
      <c r="R53" s="235">
        <v>16.908000000000001</v>
      </c>
      <c r="S53" s="235">
        <v>1.482</v>
      </c>
      <c r="T53" s="235">
        <v>-11.156000000000001</v>
      </c>
      <c r="U53" s="235">
        <v>-10.212999999999999</v>
      </c>
      <c r="V53" s="235">
        <v>-20.742999999999999</v>
      </c>
      <c r="W53" s="235">
        <v>-9.2750000000000004</v>
      </c>
      <c r="X53" s="235">
        <v>-13.997999999999999</v>
      </c>
      <c r="Y53" s="235">
        <v>-0.47799999999999998</v>
      </c>
      <c r="Z53" s="235">
        <v>-2.403</v>
      </c>
      <c r="AA53" s="235">
        <v>3.4119999999999999</v>
      </c>
      <c r="AB53" s="235">
        <v>-10.265000000000001</v>
      </c>
      <c r="AC53" s="235">
        <v>17.93282</v>
      </c>
      <c r="AD53" s="235">
        <v>-2.55436</v>
      </c>
      <c r="AE53" s="235">
        <v>-2.7433800000000002</v>
      </c>
      <c r="AF53" s="235">
        <v>-21.323439999999998</v>
      </c>
      <c r="AG53" s="235">
        <v>2.6227190070699997</v>
      </c>
      <c r="AH53" s="235">
        <v>1.4601900836399999</v>
      </c>
      <c r="AI53" s="252">
        <v>18.143000000000001</v>
      </c>
      <c r="AJ53" s="252">
        <v>20.103999999999999</v>
      </c>
      <c r="AK53" s="252">
        <v>1.06</v>
      </c>
      <c r="AL53" s="252">
        <v>-6.7050000000000001</v>
      </c>
      <c r="AM53" s="252">
        <v>5.38</v>
      </c>
      <c r="AN53" s="211"/>
      <c r="AO53" s="211"/>
      <c r="AP53" s="211"/>
      <c r="AQ53" s="211"/>
      <c r="AR53" s="211"/>
      <c r="AS53" s="211"/>
      <c r="AT53" s="211"/>
      <c r="AU53" s="211"/>
      <c r="AV53" s="211"/>
      <c r="AW53" s="211"/>
      <c r="AX53" s="211"/>
      <c r="AY53" s="211"/>
    </row>
    <row r="54" spans="1:1005" ht="15" x14ac:dyDescent="0.25">
      <c r="A54" s="193">
        <f>YampaRiverInflow.TotalOutflow!A54</f>
        <v>44958</v>
      </c>
      <c r="B54" s="165"/>
      <c r="C54" s="165"/>
      <c r="D54" s="165">
        <v>-1.026</v>
      </c>
      <c r="E54" s="235">
        <v>32.200000000000003</v>
      </c>
      <c r="F54" s="235">
        <v>-3.0870000000000002</v>
      </c>
      <c r="G54" s="235">
        <v>5.883</v>
      </c>
      <c r="H54" s="235">
        <v>-0.33700000000000002</v>
      </c>
      <c r="I54" s="235">
        <v>5.5730000000000004</v>
      </c>
      <c r="J54" s="235">
        <v>9.9540000000000006</v>
      </c>
      <c r="K54" s="235">
        <v>4.1059999999999999</v>
      </c>
      <c r="L54" s="235">
        <v>-45.491</v>
      </c>
      <c r="M54" s="235">
        <v>-8.9390000000000001</v>
      </c>
      <c r="N54" s="235">
        <v>14.935</v>
      </c>
      <c r="O54" s="235">
        <v>-2.7170000000000001</v>
      </c>
      <c r="P54" s="235">
        <v>1.121</v>
      </c>
      <c r="Q54" s="235">
        <v>-12.965</v>
      </c>
      <c r="R54" s="235">
        <v>0.91800000000000004</v>
      </c>
      <c r="S54" s="235">
        <v>1.9139999999999999</v>
      </c>
      <c r="T54" s="235">
        <v>-9.2040000000000006</v>
      </c>
      <c r="U54" s="235">
        <v>-8.66</v>
      </c>
      <c r="V54" s="235">
        <v>-7.7130000000000001</v>
      </c>
      <c r="W54" s="235">
        <v>-7.8449999999999998</v>
      </c>
      <c r="X54" s="235">
        <v>-18.251999999999999</v>
      </c>
      <c r="Y54" s="235">
        <v>-3.117</v>
      </c>
      <c r="Z54" s="235">
        <v>-7.3280000000000003</v>
      </c>
      <c r="AA54" s="235">
        <v>1.02</v>
      </c>
      <c r="AB54" s="235">
        <v>-14.303000000000001</v>
      </c>
      <c r="AC54" s="235">
        <v>-13.95496</v>
      </c>
      <c r="AD54" s="235">
        <v>-11.963200000000001</v>
      </c>
      <c r="AE54" s="235">
        <v>-5.2006099999999993</v>
      </c>
      <c r="AF54" s="235">
        <v>-1.8404100000000001</v>
      </c>
      <c r="AG54" s="235">
        <v>4.1879586768900001</v>
      </c>
      <c r="AH54" s="235">
        <v>8.4784876017200013</v>
      </c>
      <c r="AI54" s="252">
        <v>14.496</v>
      </c>
      <c r="AJ54" s="252">
        <v>17.045999999999999</v>
      </c>
      <c r="AK54" s="252">
        <v>28.591000000000001</v>
      </c>
      <c r="AL54" s="252">
        <v>33.414000000000001</v>
      </c>
      <c r="AM54" s="252">
        <v>22.41</v>
      </c>
      <c r="AN54" s="211"/>
      <c r="AO54" s="211"/>
      <c r="AP54" s="211"/>
      <c r="AQ54" s="211"/>
      <c r="AR54" s="211"/>
      <c r="AS54" s="211"/>
      <c r="AT54" s="211"/>
      <c r="AU54" s="211"/>
      <c r="AV54" s="211"/>
      <c r="AW54" s="211"/>
      <c r="AX54" s="211"/>
      <c r="AY54" s="211"/>
    </row>
    <row r="55" spans="1:1005" ht="15" x14ac:dyDescent="0.25">
      <c r="A55" s="193">
        <f>YampaRiverInflow.TotalOutflow!A55</f>
        <v>44986</v>
      </c>
      <c r="B55" s="165"/>
      <c r="C55" s="165"/>
      <c r="D55" s="165">
        <v>-7.3840000000000003</v>
      </c>
      <c r="E55" s="235">
        <v>22.428000000000001</v>
      </c>
      <c r="F55" s="235">
        <v>-10.952999999999999</v>
      </c>
      <c r="G55" s="235">
        <v>-3.7189999999999999</v>
      </c>
      <c r="H55" s="235">
        <v>-8.3870000000000005</v>
      </c>
      <c r="I55" s="235">
        <v>14.401999999999999</v>
      </c>
      <c r="J55" s="235">
        <v>2.5150000000000001</v>
      </c>
      <c r="K55" s="235">
        <v>-1.482</v>
      </c>
      <c r="L55" s="235">
        <v>-85.617000000000004</v>
      </c>
      <c r="M55" s="235">
        <v>-18.977</v>
      </c>
      <c r="N55" s="235">
        <v>-3.0750000000000002</v>
      </c>
      <c r="O55" s="235">
        <v>33.225999999999999</v>
      </c>
      <c r="P55" s="235">
        <v>11.038</v>
      </c>
      <c r="Q55" s="235">
        <v>4.673</v>
      </c>
      <c r="R55" s="235">
        <v>4.1000000000000002E-2</v>
      </c>
      <c r="S55" s="235">
        <v>8.1969999999999992</v>
      </c>
      <c r="T55" s="235">
        <v>5.577</v>
      </c>
      <c r="U55" s="235">
        <v>-5.0199999999999996</v>
      </c>
      <c r="V55" s="235">
        <v>-3.68</v>
      </c>
      <c r="W55" s="235">
        <v>-25.69</v>
      </c>
      <c r="X55" s="235">
        <v>16.045999999999999</v>
      </c>
      <c r="Y55" s="235">
        <v>-10.304</v>
      </c>
      <c r="Z55" s="235">
        <v>-11.891999999999999</v>
      </c>
      <c r="AA55" s="235">
        <v>0.318</v>
      </c>
      <c r="AB55" s="235">
        <v>-9.7430000000000003</v>
      </c>
      <c r="AC55" s="235">
        <v>-12.145200000000001</v>
      </c>
      <c r="AD55" s="235">
        <v>-6.3741000000000003</v>
      </c>
      <c r="AE55" s="235">
        <v>-11.246979999999999</v>
      </c>
      <c r="AF55" s="235">
        <v>-5.8244099999999994</v>
      </c>
      <c r="AG55" s="235">
        <v>-14.067462812699999</v>
      </c>
      <c r="AH55" s="235">
        <v>-0.28571900964999997</v>
      </c>
      <c r="AI55" s="252">
        <v>8.0129999999999999</v>
      </c>
      <c r="AJ55" s="252">
        <v>6.1710000000000003</v>
      </c>
      <c r="AK55" s="252">
        <v>11.651999999999999</v>
      </c>
      <c r="AL55" s="252">
        <v>31.146000000000001</v>
      </c>
      <c r="AM55" s="252">
        <v>5.4130000000000003</v>
      </c>
      <c r="AN55" s="211"/>
      <c r="AO55" s="211"/>
      <c r="AP55" s="211"/>
      <c r="AQ55" s="211"/>
      <c r="AR55" s="211"/>
      <c r="AS55" s="211"/>
      <c r="AT55" s="211"/>
      <c r="AU55" s="211"/>
      <c r="AV55" s="211"/>
      <c r="AW55" s="211"/>
      <c r="AX55" s="211"/>
      <c r="AY55" s="211"/>
    </row>
    <row r="56" spans="1:1005" ht="15" x14ac:dyDescent="0.25">
      <c r="A56" s="193">
        <f>YampaRiverInflow.TotalOutflow!A56</f>
        <v>45017</v>
      </c>
      <c r="B56" s="165"/>
      <c r="C56" s="165"/>
      <c r="D56" s="165">
        <v>-3.72</v>
      </c>
      <c r="E56" s="235">
        <v>18.954000000000001</v>
      </c>
      <c r="F56" s="235">
        <v>-3.2869999999999999</v>
      </c>
      <c r="G56" s="235">
        <v>-15.096</v>
      </c>
      <c r="H56" s="235">
        <v>0.37</v>
      </c>
      <c r="I56" s="235">
        <v>14.292</v>
      </c>
      <c r="J56" s="235">
        <v>5.7640000000000002</v>
      </c>
      <c r="K56" s="235">
        <v>12.843999999999999</v>
      </c>
      <c r="L56" s="235">
        <v>-51.061999999999998</v>
      </c>
      <c r="M56" s="235">
        <v>-15.113</v>
      </c>
      <c r="N56" s="235">
        <v>-4.2430000000000003</v>
      </c>
      <c r="O56" s="235">
        <v>-7.5759999999999996</v>
      </c>
      <c r="P56" s="235">
        <v>15.396000000000001</v>
      </c>
      <c r="Q56" s="235">
        <v>39.173999999999999</v>
      </c>
      <c r="R56" s="235">
        <v>-0.41699999999999998</v>
      </c>
      <c r="S56" s="235">
        <v>-3.9380000000000002</v>
      </c>
      <c r="T56" s="235">
        <v>0.93100000000000005</v>
      </c>
      <c r="U56" s="235">
        <v>-11.872999999999999</v>
      </c>
      <c r="V56" s="235">
        <v>-13.384</v>
      </c>
      <c r="W56" s="235">
        <v>-6.9089999999999998</v>
      </c>
      <c r="X56" s="235">
        <v>4.298</v>
      </c>
      <c r="Y56" s="235">
        <v>-1.605</v>
      </c>
      <c r="Z56" s="235">
        <v>-3.3879999999999999</v>
      </c>
      <c r="AA56" s="235">
        <v>-8.2620000000000005</v>
      </c>
      <c r="AB56" s="235">
        <v>-14.076000000000001</v>
      </c>
      <c r="AC56" s="235">
        <v>-15.64438</v>
      </c>
      <c r="AD56" s="235">
        <v>-20.393439999999998</v>
      </c>
      <c r="AE56" s="235">
        <v>-12.259069999999999</v>
      </c>
      <c r="AF56" s="235">
        <v>-6.0398699999999996</v>
      </c>
      <c r="AG56" s="235">
        <v>14.1864628099</v>
      </c>
      <c r="AH56" s="235">
        <v>-8.4453140515699996</v>
      </c>
      <c r="AI56" s="252">
        <v>13.148999999999999</v>
      </c>
      <c r="AJ56" s="252">
        <v>7.52</v>
      </c>
      <c r="AK56" s="252">
        <v>-11.246</v>
      </c>
      <c r="AL56" s="252">
        <v>4.5250000000000004</v>
      </c>
      <c r="AM56" s="252">
        <v>-15.333</v>
      </c>
      <c r="AN56" s="211"/>
      <c r="AO56" s="211"/>
      <c r="AP56" s="211"/>
      <c r="AQ56" s="211"/>
      <c r="AR56" s="211"/>
      <c r="AS56" s="211"/>
      <c r="AT56" s="211"/>
      <c r="AU56" s="211"/>
      <c r="AV56" s="211"/>
      <c r="AW56" s="211"/>
      <c r="AX56" s="211"/>
      <c r="AY56" s="211"/>
    </row>
    <row r="57" spans="1:1005" ht="15" x14ac:dyDescent="0.25">
      <c r="A57" s="193">
        <f>YampaRiverInflow.TotalOutflow!A57</f>
        <v>45047</v>
      </c>
      <c r="B57" s="165"/>
      <c r="C57" s="165"/>
      <c r="D57" s="165">
        <v>3.863</v>
      </c>
      <c r="E57" s="235">
        <v>-11.66</v>
      </c>
      <c r="F57" s="235">
        <v>0.27800000000000002</v>
      </c>
      <c r="G57" s="235">
        <v>-5.2439999999999998</v>
      </c>
      <c r="H57" s="235">
        <v>-3.9220000000000002</v>
      </c>
      <c r="I57" s="235">
        <v>17</v>
      </c>
      <c r="J57" s="235">
        <v>7.5990000000000002</v>
      </c>
      <c r="K57" s="235">
        <v>4.7030000000000003</v>
      </c>
      <c r="L57" s="235">
        <v>-61.749000000000002</v>
      </c>
      <c r="M57" s="235">
        <v>-4.7960000000000003</v>
      </c>
      <c r="N57" s="235">
        <v>-13.974</v>
      </c>
      <c r="O57" s="235">
        <v>-8.2089999999999996</v>
      </c>
      <c r="P57" s="235">
        <v>11.73</v>
      </c>
      <c r="Q57" s="235">
        <v>21.998999999999999</v>
      </c>
      <c r="R57" s="235">
        <v>0.111</v>
      </c>
      <c r="S57" s="235">
        <v>-14.868</v>
      </c>
      <c r="T57" s="235">
        <v>-7.181</v>
      </c>
      <c r="U57" s="235">
        <v>-5.67</v>
      </c>
      <c r="V57" s="235">
        <v>-33.700000000000003</v>
      </c>
      <c r="W57" s="235">
        <v>-4.7220000000000004</v>
      </c>
      <c r="X57" s="235">
        <v>-17.382000000000001</v>
      </c>
      <c r="Y57" s="235">
        <v>-33.279000000000003</v>
      </c>
      <c r="Z57" s="235">
        <v>-5.4210000000000003</v>
      </c>
      <c r="AA57" s="235">
        <v>-5.2460000000000004</v>
      </c>
      <c r="AB57" s="235">
        <v>3.149</v>
      </c>
      <c r="AC57" s="235">
        <v>-9.5569299999999995</v>
      </c>
      <c r="AD57" s="235">
        <v>4.5381899999999993</v>
      </c>
      <c r="AE57" s="235">
        <v>2.7454499999999999</v>
      </c>
      <c r="AF57" s="235">
        <v>4.5651899999999994</v>
      </c>
      <c r="AG57" s="235">
        <v>0.109545453554</v>
      </c>
      <c r="AH57" s="235">
        <v>8.5840991759299996</v>
      </c>
      <c r="AI57" s="252">
        <v>15.768000000000001</v>
      </c>
      <c r="AJ57" s="252">
        <v>12.454000000000001</v>
      </c>
      <c r="AK57" s="252">
        <v>4.819</v>
      </c>
      <c r="AL57" s="252">
        <v>26.466999999999999</v>
      </c>
      <c r="AM57" s="252">
        <v>-2.0129999999999999</v>
      </c>
      <c r="AN57" s="211"/>
      <c r="AO57" s="211"/>
      <c r="AP57" s="211"/>
      <c r="AQ57" s="211"/>
      <c r="AR57" s="211"/>
      <c r="AS57" s="211"/>
      <c r="AT57" s="211"/>
      <c r="AU57" s="211"/>
      <c r="AV57" s="211"/>
      <c r="AW57" s="211"/>
      <c r="AX57" s="211"/>
      <c r="AY57" s="211"/>
    </row>
    <row r="58" spans="1:1005" ht="15" x14ac:dyDescent="0.25">
      <c r="A58" s="193">
        <f>YampaRiverInflow.TotalOutflow!A58</f>
        <v>45078</v>
      </c>
      <c r="B58" s="165"/>
      <c r="C58" s="165"/>
      <c r="D58" s="165">
        <v>-4.5209999999999999</v>
      </c>
      <c r="E58" s="235">
        <v>-2.2789999999999999</v>
      </c>
      <c r="F58" s="235">
        <v>1.631</v>
      </c>
      <c r="G58" s="235">
        <v>-6.1520000000000001</v>
      </c>
      <c r="H58" s="235">
        <v>-8.4760000000000009</v>
      </c>
      <c r="I58" s="235">
        <v>24.515999999999998</v>
      </c>
      <c r="J58" s="235">
        <v>4.5979999999999999</v>
      </c>
      <c r="K58" s="235">
        <v>13.497999999999999</v>
      </c>
      <c r="L58" s="235">
        <v>-26.187000000000001</v>
      </c>
      <c r="M58" s="235">
        <v>-3.3490000000000002</v>
      </c>
      <c r="N58" s="235">
        <v>4.0839999999999996</v>
      </c>
      <c r="O58" s="235">
        <v>-11.676</v>
      </c>
      <c r="P58" s="235">
        <v>-4.1000000000000002E-2</v>
      </c>
      <c r="Q58" s="235">
        <v>5.609</v>
      </c>
      <c r="R58" s="235">
        <v>-3.698</v>
      </c>
      <c r="S58" s="235">
        <v>-11.834</v>
      </c>
      <c r="T58" s="235">
        <v>-9.2289999999999992</v>
      </c>
      <c r="U58" s="235">
        <v>-8.5180000000000007</v>
      </c>
      <c r="V58" s="235">
        <v>-26.905999999999999</v>
      </c>
      <c r="W58" s="235">
        <v>-30.081</v>
      </c>
      <c r="X58" s="235">
        <v>1.8560000000000001</v>
      </c>
      <c r="Y58" s="235">
        <v>-14.717000000000001</v>
      </c>
      <c r="Z58" s="235">
        <v>-14.012</v>
      </c>
      <c r="AA58" s="235">
        <v>-1.52</v>
      </c>
      <c r="AB58" s="235">
        <v>-16.565999999999999</v>
      </c>
      <c r="AC58" s="235">
        <v>-17.778869999999998</v>
      </c>
      <c r="AD58" s="235">
        <v>-8.3348700000000004</v>
      </c>
      <c r="AE58" s="235">
        <v>-5.4185299999999996</v>
      </c>
      <c r="AF58" s="235">
        <v>-7.2006999999999994</v>
      </c>
      <c r="AG58" s="235">
        <v>-0.73851239867699991</v>
      </c>
      <c r="AH58" s="235">
        <v>3.31216528727</v>
      </c>
      <c r="AI58" s="252">
        <v>10.185</v>
      </c>
      <c r="AJ58" s="252">
        <v>8.9730000000000008</v>
      </c>
      <c r="AK58" s="252">
        <v>-56.872</v>
      </c>
      <c r="AL58" s="252">
        <v>29.183</v>
      </c>
      <c r="AM58" s="252">
        <v>-2.262</v>
      </c>
      <c r="AN58" s="211"/>
      <c r="AO58" s="211"/>
      <c r="AP58" s="211"/>
      <c r="AQ58" s="211"/>
      <c r="AR58" s="211"/>
      <c r="AS58" s="211"/>
      <c r="AT58" s="211"/>
      <c r="AU58" s="211"/>
      <c r="AV58" s="211"/>
      <c r="AW58" s="211"/>
      <c r="AX58" s="211"/>
      <c r="AY58" s="211"/>
    </row>
    <row r="59" spans="1:1005" ht="15" x14ac:dyDescent="0.25">
      <c r="A59" s="193">
        <f>YampaRiverInflow.TotalOutflow!A59</f>
        <v>45108</v>
      </c>
      <c r="B59" s="165"/>
      <c r="C59" s="165"/>
      <c r="D59" s="165">
        <v>-3.2919999999999998</v>
      </c>
      <c r="E59" s="235">
        <v>-4.5999999999999999E-2</v>
      </c>
      <c r="F59" s="235">
        <v>-5.7720000000000002</v>
      </c>
      <c r="G59" s="235">
        <v>-9.9499999999999993</v>
      </c>
      <c r="H59" s="235">
        <v>-11.750999999999999</v>
      </c>
      <c r="I59" s="235">
        <v>20.866</v>
      </c>
      <c r="J59" s="235">
        <v>1.85</v>
      </c>
      <c r="K59" s="235">
        <v>3.0960000000000001</v>
      </c>
      <c r="L59" s="235">
        <v>-10.608000000000001</v>
      </c>
      <c r="M59" s="235">
        <v>-7.6440000000000001</v>
      </c>
      <c r="N59" s="235">
        <v>8.1270000000000007</v>
      </c>
      <c r="O59" s="235">
        <v>-11.493</v>
      </c>
      <c r="P59" s="235">
        <v>10.728</v>
      </c>
      <c r="Q59" s="235">
        <v>8.7200000000000006</v>
      </c>
      <c r="R59" s="235">
        <v>-1.2669999999999999</v>
      </c>
      <c r="S59" s="235">
        <v>-11.347</v>
      </c>
      <c r="T59" s="235">
        <v>-18.335999999999999</v>
      </c>
      <c r="U59" s="235">
        <v>-2.9430000000000001</v>
      </c>
      <c r="V59" s="235">
        <v>-31.49</v>
      </c>
      <c r="W59" s="235">
        <v>-20.471</v>
      </c>
      <c r="X59" s="235">
        <v>-11.896000000000001</v>
      </c>
      <c r="Y59" s="235">
        <v>-5.8959999999999999</v>
      </c>
      <c r="Z59" s="235">
        <v>-9.4190000000000005</v>
      </c>
      <c r="AA59" s="235">
        <v>-9.65</v>
      </c>
      <c r="AB59" s="235">
        <v>-13.497</v>
      </c>
      <c r="AC59" s="235">
        <v>-20.782049999999998</v>
      </c>
      <c r="AD59" s="235">
        <v>-5.3935699999999995</v>
      </c>
      <c r="AE59" s="235">
        <v>-16.034389999999998</v>
      </c>
      <c r="AF59" s="235">
        <v>-7.2505600000000001</v>
      </c>
      <c r="AG59" s="235">
        <v>-12.2247933908</v>
      </c>
      <c r="AH59" s="235">
        <v>-1.1186446296900001</v>
      </c>
      <c r="AI59" s="252">
        <v>9.4459999999999997</v>
      </c>
      <c r="AJ59" s="252">
        <v>7.9630000000000001</v>
      </c>
      <c r="AK59" s="252">
        <v>79.977000000000004</v>
      </c>
      <c r="AL59" s="252">
        <v>-11.765000000000001</v>
      </c>
      <c r="AM59" s="252">
        <v>-10.845000000000001</v>
      </c>
      <c r="AN59" s="211"/>
      <c r="AO59" s="211"/>
      <c r="AP59" s="211"/>
      <c r="AQ59" s="211"/>
      <c r="AR59" s="211"/>
      <c r="AS59" s="211"/>
      <c r="AT59" s="211"/>
      <c r="AU59" s="211"/>
      <c r="AV59" s="211"/>
      <c r="AW59" s="211"/>
      <c r="AX59" s="211"/>
      <c r="AY59" s="211"/>
    </row>
    <row r="60" spans="1:1005" ht="15" x14ac:dyDescent="0.25">
      <c r="A60" s="193">
        <f>YampaRiverInflow.TotalOutflow!A60</f>
        <v>45139</v>
      </c>
      <c r="B60" s="165"/>
      <c r="C60" s="165"/>
      <c r="D60" s="165">
        <v>2.028</v>
      </c>
      <c r="E60" s="235">
        <v>12.827999999999999</v>
      </c>
      <c r="F60" s="235">
        <v>-4.125</v>
      </c>
      <c r="G60" s="235">
        <v>-0.66400000000000003</v>
      </c>
      <c r="H60" s="235">
        <v>-1.9179999999999999</v>
      </c>
      <c r="I60" s="235">
        <v>27.553999999999998</v>
      </c>
      <c r="J60" s="235">
        <v>4.3259999999999996</v>
      </c>
      <c r="K60" s="235">
        <v>3.7869999999999999</v>
      </c>
      <c r="L60" s="235">
        <v>-3.95</v>
      </c>
      <c r="M60" s="235">
        <v>-0.94599999999999995</v>
      </c>
      <c r="N60" s="235">
        <v>2.1970000000000001</v>
      </c>
      <c r="O60" s="235">
        <v>-4.3259999999999996</v>
      </c>
      <c r="P60" s="235">
        <v>-10.675000000000001</v>
      </c>
      <c r="Q60" s="235">
        <v>1.804</v>
      </c>
      <c r="R60" s="235">
        <v>4.2789999999999999</v>
      </c>
      <c r="S60" s="235">
        <v>-12.226000000000001</v>
      </c>
      <c r="T60" s="235">
        <v>-3.8130000000000002</v>
      </c>
      <c r="U60" s="235">
        <v>-0.78500000000000003</v>
      </c>
      <c r="V60" s="235">
        <v>-7.6040000000000001</v>
      </c>
      <c r="W60" s="235">
        <v>-5.4119999999999999</v>
      </c>
      <c r="X60" s="235">
        <v>-13.86</v>
      </c>
      <c r="Y60" s="235">
        <v>-14.737</v>
      </c>
      <c r="Z60" s="235">
        <v>-6.2569999999999997</v>
      </c>
      <c r="AA60" s="235">
        <v>-22.553999999999998</v>
      </c>
      <c r="AB60" s="235">
        <v>-2.4489999999999998</v>
      </c>
      <c r="AC60" s="235">
        <v>-15.135450000000001</v>
      </c>
      <c r="AD60" s="235">
        <v>2.9768400000000002</v>
      </c>
      <c r="AE60" s="235">
        <v>5.9177799999999996</v>
      </c>
      <c r="AF60" s="235">
        <v>3.3304999999999998</v>
      </c>
      <c r="AG60" s="235">
        <v>10.5769677696</v>
      </c>
      <c r="AH60" s="235">
        <v>-6.3205289276000007</v>
      </c>
      <c r="AI60" s="252">
        <v>5.1120000000000001</v>
      </c>
      <c r="AJ60" s="252">
        <v>10.664999999999999</v>
      </c>
      <c r="AK60" s="252">
        <v>5.9720000000000004</v>
      </c>
      <c r="AL60" s="252">
        <v>-4.8890000000000002</v>
      </c>
      <c r="AM60" s="252">
        <v>-3.1019999999999999</v>
      </c>
      <c r="AN60" s="211"/>
      <c r="AO60" s="211"/>
      <c r="AP60" s="211"/>
      <c r="AQ60" s="211"/>
      <c r="AR60" s="211"/>
      <c r="AS60" s="211"/>
      <c r="AT60" s="211"/>
      <c r="AU60" s="211"/>
      <c r="AV60" s="211"/>
      <c r="AW60" s="211"/>
      <c r="AX60" s="211"/>
      <c r="AY60" s="211"/>
    </row>
    <row r="61" spans="1:1005" ht="15" x14ac:dyDescent="0.25">
      <c r="A61" s="193">
        <f>YampaRiverInflow.TotalOutflow!A61</f>
        <v>45170</v>
      </c>
      <c r="B61" s="165"/>
      <c r="C61" s="165"/>
      <c r="D61" s="165">
        <v>0.75</v>
      </c>
      <c r="E61" s="235">
        <v>-8.4480000000000004</v>
      </c>
      <c r="F61" s="235">
        <v>-5.992</v>
      </c>
      <c r="G61" s="235">
        <v>7.3310000000000004</v>
      </c>
      <c r="H61" s="235">
        <v>-4.6890000000000001</v>
      </c>
      <c r="I61" s="235">
        <v>14.712999999999999</v>
      </c>
      <c r="J61" s="235">
        <v>2.484</v>
      </c>
      <c r="K61" s="235">
        <v>5.2409999999999997</v>
      </c>
      <c r="L61" s="235">
        <v>-12.904</v>
      </c>
      <c r="M61" s="235">
        <v>8.5779999999999994</v>
      </c>
      <c r="N61" s="235">
        <v>15.861000000000001</v>
      </c>
      <c r="O61" s="235">
        <v>4.218</v>
      </c>
      <c r="P61" s="235">
        <v>2.15</v>
      </c>
      <c r="Q61" s="235">
        <v>-6.8959999999999999</v>
      </c>
      <c r="R61" s="235">
        <v>-12.975</v>
      </c>
      <c r="S61" s="235">
        <v>-7.1189999999999998</v>
      </c>
      <c r="T61" s="235">
        <v>-2.2879999999999998</v>
      </c>
      <c r="U61" s="235">
        <v>-15.519</v>
      </c>
      <c r="V61" s="235">
        <v>-21.178000000000001</v>
      </c>
      <c r="W61" s="235">
        <v>-6.0739999999999998</v>
      </c>
      <c r="X61" s="235">
        <v>-3.6960000000000002</v>
      </c>
      <c r="Y61" s="235">
        <v>0.23</v>
      </c>
      <c r="Z61" s="235">
        <v>-2.0470000000000002</v>
      </c>
      <c r="AA61" s="235">
        <v>-1.55</v>
      </c>
      <c r="AB61" s="235">
        <v>8.7729999999999997</v>
      </c>
      <c r="AC61" s="235">
        <v>-8.4957199999999986</v>
      </c>
      <c r="AD61" s="235">
        <v>10.460270000000001</v>
      </c>
      <c r="AE61" s="235">
        <v>-5.7617600000000007</v>
      </c>
      <c r="AF61" s="235">
        <v>-2.9507099999999999</v>
      </c>
      <c r="AG61" s="235">
        <v>5.5732644647899994</v>
      </c>
      <c r="AH61" s="235">
        <v>7.3737107418200001</v>
      </c>
      <c r="AI61" s="252">
        <v>12.664999999999999</v>
      </c>
      <c r="AJ61" s="252">
        <v>7.843</v>
      </c>
      <c r="AK61" s="252">
        <v>21.111000000000001</v>
      </c>
      <c r="AL61" s="252">
        <v>-9.8369999999999997</v>
      </c>
      <c r="AM61" s="252">
        <v>10.523999999999999</v>
      </c>
      <c r="AN61" s="211"/>
      <c r="AO61" s="211"/>
      <c r="AP61" s="211"/>
      <c r="AQ61" s="211"/>
      <c r="AR61" s="211"/>
      <c r="AS61" s="211"/>
      <c r="AT61" s="211"/>
      <c r="AU61" s="211"/>
      <c r="AV61" s="211"/>
      <c r="AW61" s="211"/>
      <c r="AX61" s="211"/>
      <c r="AY61" s="211"/>
    </row>
    <row r="62" spans="1:1005" ht="15" x14ac:dyDescent="0.25">
      <c r="A62" s="193">
        <f>YampaRiverInflow.TotalOutflow!A62</f>
        <v>45200</v>
      </c>
      <c r="B62" s="165"/>
      <c r="C62" s="165"/>
      <c r="D62" s="165">
        <v>5.944</v>
      </c>
      <c r="E62" s="235">
        <v>-1.39</v>
      </c>
      <c r="F62" s="235">
        <v>1.2050000000000001</v>
      </c>
      <c r="G62" s="235">
        <v>5.649</v>
      </c>
      <c r="H62" s="235">
        <v>-0.52300000000000002</v>
      </c>
      <c r="I62" s="235">
        <v>14.474</v>
      </c>
      <c r="J62" s="235">
        <v>4.5730000000000004</v>
      </c>
      <c r="K62" s="235">
        <v>16.068000000000001</v>
      </c>
      <c r="L62" s="235">
        <v>-0.16700000000000001</v>
      </c>
      <c r="M62" s="235">
        <v>3.9340000000000002</v>
      </c>
      <c r="N62" s="235">
        <v>-8.1950000000000003</v>
      </c>
      <c r="O62" s="235">
        <v>1.153</v>
      </c>
      <c r="P62" s="235">
        <v>4.8550000000000004</v>
      </c>
      <c r="Q62" s="235">
        <v>-2.7719999999999998</v>
      </c>
      <c r="R62" s="235">
        <v>10.111000000000001</v>
      </c>
      <c r="S62" s="235">
        <v>-7.88</v>
      </c>
      <c r="T62" s="235">
        <v>4.2610000000000001</v>
      </c>
      <c r="U62" s="235">
        <v>-9.0299999999999994</v>
      </c>
      <c r="V62" s="235">
        <v>-19.219000000000001</v>
      </c>
      <c r="W62" s="235">
        <v>-22.152000000000001</v>
      </c>
      <c r="X62" s="235">
        <v>1.0089999999999999</v>
      </c>
      <c r="Y62" s="235">
        <v>-7.5469999999999997</v>
      </c>
      <c r="Z62" s="235">
        <v>3.0539999999999998</v>
      </c>
      <c r="AA62" s="235">
        <v>-0.55300000000000005</v>
      </c>
      <c r="AB62" s="235">
        <v>-10.613</v>
      </c>
      <c r="AC62" s="235">
        <v>-11.085850000000001</v>
      </c>
      <c r="AD62" s="235">
        <v>5.77902</v>
      </c>
      <c r="AE62" s="235">
        <v>-2.5799099999999999</v>
      </c>
      <c r="AF62" s="235">
        <v>11.36007</v>
      </c>
      <c r="AG62" s="235">
        <v>13.2843884321</v>
      </c>
      <c r="AH62" s="235">
        <v>-7.7399921552699995</v>
      </c>
      <c r="AI62" s="252">
        <v>14.252000000000001</v>
      </c>
      <c r="AJ62" s="252">
        <v>9.3710000000000004</v>
      </c>
      <c r="AK62" s="252">
        <v>15.488</v>
      </c>
      <c r="AL62" s="252">
        <v>-6.1580000000000004</v>
      </c>
      <c r="AM62" s="252">
        <v>3.9750000000000001</v>
      </c>
      <c r="AN62" s="211"/>
      <c r="AO62" s="211"/>
      <c r="AP62" s="211"/>
      <c r="AQ62" s="211"/>
      <c r="AR62" s="211"/>
      <c r="AS62" s="211"/>
      <c r="AT62" s="211"/>
      <c r="AU62" s="211"/>
      <c r="AV62" s="211"/>
      <c r="AW62" s="211"/>
      <c r="AX62" s="211"/>
      <c r="AY62" s="211"/>
    </row>
    <row r="63" spans="1:1005" ht="15" x14ac:dyDescent="0.25">
      <c r="A63" s="193">
        <f>YampaRiverInflow.TotalOutflow!A63</f>
        <v>45231</v>
      </c>
      <c r="B63" s="165"/>
      <c r="C63" s="165"/>
      <c r="D63" s="165">
        <v>6.4560000000000004</v>
      </c>
      <c r="E63" s="235">
        <v>-28.899000000000001</v>
      </c>
      <c r="F63" s="235">
        <v>2.085</v>
      </c>
      <c r="G63" s="235">
        <v>8.407</v>
      </c>
      <c r="H63" s="235">
        <v>-0.58899999999999997</v>
      </c>
      <c r="I63" s="235">
        <v>22.443999999999999</v>
      </c>
      <c r="J63" s="235">
        <v>6.7830000000000004</v>
      </c>
      <c r="K63" s="235">
        <v>12.221</v>
      </c>
      <c r="L63" s="235">
        <v>-13.337999999999999</v>
      </c>
      <c r="M63" s="235">
        <v>4.8029999999999999</v>
      </c>
      <c r="N63" s="235">
        <v>7.5140000000000002</v>
      </c>
      <c r="O63" s="235">
        <v>2.7349999999999999</v>
      </c>
      <c r="P63" s="235">
        <v>6.601</v>
      </c>
      <c r="Q63" s="235">
        <v>0.97699999999999998</v>
      </c>
      <c r="R63" s="235">
        <v>8.3629999999999995</v>
      </c>
      <c r="S63" s="235">
        <v>1.911</v>
      </c>
      <c r="T63" s="235">
        <v>-3.2410000000000001</v>
      </c>
      <c r="U63" s="235">
        <v>2.9350000000000001</v>
      </c>
      <c r="V63" s="235">
        <v>-7.6369999999999996</v>
      </c>
      <c r="W63" s="235">
        <v>3.4329999999999998</v>
      </c>
      <c r="X63" s="235">
        <v>5.0679999999999996</v>
      </c>
      <c r="Y63" s="235">
        <v>-2.4470000000000001</v>
      </c>
      <c r="Z63" s="235">
        <v>9.4309999999999992</v>
      </c>
      <c r="AA63" s="235">
        <v>-7.2889999999999997</v>
      </c>
      <c r="AB63" s="235">
        <v>-3.6389999999999998</v>
      </c>
      <c r="AC63" s="235">
        <v>0.89403999999999995</v>
      </c>
      <c r="AD63" s="235">
        <v>10.06827</v>
      </c>
      <c r="AE63" s="235">
        <v>6.3182299999999998</v>
      </c>
      <c r="AF63" s="235">
        <v>14.429110000000001</v>
      </c>
      <c r="AG63" s="235">
        <v>13.142818181799999</v>
      </c>
      <c r="AH63" s="235">
        <v>-3.7337908998399998</v>
      </c>
      <c r="AI63" s="252">
        <v>10.364000000000001</v>
      </c>
      <c r="AJ63" s="252">
        <v>11.958</v>
      </c>
      <c r="AK63" s="252">
        <v>26.683</v>
      </c>
      <c r="AL63" s="252">
        <v>-13.926</v>
      </c>
      <c r="AM63" s="252">
        <v>-7.468</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ALQ78"/>
  <sheetViews>
    <sheetView topLeftCell="W1"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223</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HvrToDvs_In_Time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43435</v>
      </c>
      <c r="B4" s="165"/>
      <c r="C4" s="165"/>
      <c r="D4" s="165">
        <v>-11.619</v>
      </c>
      <c r="E4" s="235">
        <f ca="1">INDEX(INDIRECT("HvrToDvs_"&amp;E$2+YEAR($A4)-YEAR($A$4)),MONTH($A4))/1000</f>
        <v>0.70411000000000001</v>
      </c>
      <c r="F4" s="235">
        <f t="shared" ref="F4:AI12" ca="1" si="0">INDEX(INDIRECT("HvrToDvs_"&amp;F$2+YEAR($A4)-YEAR($A$4)),MONTH($A4))/1000</f>
        <v>-2.0269400000000002</v>
      </c>
      <c r="G4" s="235">
        <f t="shared" ca="1" si="0"/>
        <v>51.959830000000004</v>
      </c>
      <c r="H4" s="235">
        <f t="shared" ca="1" si="0"/>
        <v>32.17351</v>
      </c>
      <c r="I4" s="235">
        <f t="shared" ca="1" si="0"/>
        <v>27.887509999999999</v>
      </c>
      <c r="J4" s="235">
        <f t="shared" ca="1" si="0"/>
        <v>-7.8382100000000001</v>
      </c>
      <c r="K4" s="235">
        <f t="shared" ca="1" si="0"/>
        <v>-32.544939999999997</v>
      </c>
      <c r="L4" s="235">
        <f t="shared" ca="1" si="0"/>
        <v>-18.25207</v>
      </c>
      <c r="M4" s="235">
        <f t="shared" ca="1" si="0"/>
        <v>0.23571999999999999</v>
      </c>
      <c r="N4" s="235">
        <f t="shared" ca="1" si="0"/>
        <v>-17.19848</v>
      </c>
      <c r="O4" s="235">
        <f t="shared" ca="1" si="0"/>
        <v>-15.513</v>
      </c>
      <c r="P4" s="235">
        <f t="shared" ca="1" si="0"/>
        <v>-23.537050000000001</v>
      </c>
      <c r="Q4" s="235">
        <f t="shared" ca="1" si="0"/>
        <v>-21.342089999999999</v>
      </c>
      <c r="R4" s="235">
        <f t="shared" ca="1" si="0"/>
        <v>-25.91873</v>
      </c>
      <c r="S4" s="235">
        <f t="shared" ca="1" si="0"/>
        <v>-8.1638900000000003</v>
      </c>
      <c r="T4" s="235">
        <f t="shared" ca="1" si="0"/>
        <v>-7.6459899999999994</v>
      </c>
      <c r="U4" s="235">
        <f t="shared" ca="1" si="0"/>
        <v>-41.546080000000003</v>
      </c>
      <c r="V4" s="235">
        <f t="shared" ca="1" si="0"/>
        <v>-20.32019</v>
      </c>
      <c r="W4" s="235">
        <f t="shared" ca="1" si="0"/>
        <v>-22.775419999999997</v>
      </c>
      <c r="X4" s="235">
        <f t="shared" ca="1" si="0"/>
        <v>-20.00853</v>
      </c>
      <c r="Y4" s="235">
        <f t="shared" ca="1" si="0"/>
        <v>-16.126649999999998</v>
      </c>
      <c r="Z4" s="235">
        <f t="shared" ca="1" si="0"/>
        <v>-14.551170000000001</v>
      </c>
      <c r="AA4" s="235">
        <f t="shared" ca="1" si="0"/>
        <v>-9.3304200000000002</v>
      </c>
      <c r="AB4" s="235">
        <f t="shared" ca="1" si="0"/>
        <v>-15.43425</v>
      </c>
      <c r="AC4" s="235">
        <f t="shared" ca="1" si="0"/>
        <v>-9.6678799999999985</v>
      </c>
      <c r="AD4" s="235">
        <f t="shared" ca="1" si="0"/>
        <v>2.13557</v>
      </c>
      <c r="AE4" s="235">
        <f t="shared" ca="1" si="0"/>
        <v>-15.070690000000001</v>
      </c>
      <c r="AF4" s="235">
        <f t="shared" ca="1" si="0"/>
        <v>-14.155530000000001</v>
      </c>
      <c r="AG4" s="235">
        <f t="shared" ca="1" si="0"/>
        <v>-24.016959999999997</v>
      </c>
      <c r="AH4" s="235">
        <f t="shared" ca="1" si="0"/>
        <v>-14.53312</v>
      </c>
      <c r="AI4" s="235">
        <f t="shared" ca="1" si="0"/>
        <v>-28.044779999999999</v>
      </c>
      <c r="AJ4" s="235">
        <f t="shared" ref="AJ4:AM19" ca="1" si="1">INDEX(INDIRECT("HvrToDvs_"&amp;AJ$2+YEAR($A4)-YEAR($A$4)),MONTH($A4))/1000</f>
        <v>-6.3832500000000003</v>
      </c>
      <c r="AK4" s="235">
        <f t="shared" ca="1" si="1"/>
        <v>-10.085459999999999</v>
      </c>
      <c r="AL4" s="235">
        <f t="shared" ca="1" si="1"/>
        <v>-1.7760761056900001</v>
      </c>
      <c r="AM4" s="235">
        <f t="shared" ca="1" si="1"/>
        <v>-12.813628441100001</v>
      </c>
      <c r="AN4" s="211"/>
      <c r="AO4" s="211"/>
      <c r="AP4" s="211"/>
      <c r="AQ4" s="211"/>
      <c r="AR4" s="211"/>
      <c r="AS4" s="211"/>
      <c r="AT4" s="211"/>
      <c r="AU4" s="211"/>
      <c r="AV4" s="211"/>
      <c r="AW4" s="211"/>
      <c r="AX4" s="211"/>
      <c r="AY4" s="211"/>
    </row>
    <row r="5" spans="1:54" ht="15" x14ac:dyDescent="0.25">
      <c r="A5" s="193">
        <f>YampaRiverInflow.TotalOutflow!A5</f>
        <v>43466</v>
      </c>
      <c r="B5" s="165"/>
      <c r="C5" s="165"/>
      <c r="D5" s="165">
        <v>-19.077000000000002</v>
      </c>
      <c r="E5" s="235">
        <v>-4.1834899999999999</v>
      </c>
      <c r="F5" s="235">
        <v>31.439830000000001</v>
      </c>
      <c r="G5" s="235">
        <v>31.442490000000003</v>
      </c>
      <c r="H5" s="235">
        <v>-8.1626999999999992</v>
      </c>
      <c r="I5" s="235">
        <v>-9.4905600000000003</v>
      </c>
      <c r="J5" s="235">
        <v>-16.206330000000001</v>
      </c>
      <c r="K5" s="235">
        <v>-67.403059999999996</v>
      </c>
      <c r="L5" s="235">
        <v>5.3257399999999997</v>
      </c>
      <c r="M5" s="235">
        <v>-10.554080000000001</v>
      </c>
      <c r="N5" s="235">
        <v>-12.17793</v>
      </c>
      <c r="O5" s="235">
        <v>-5.2285699999999995</v>
      </c>
      <c r="P5" s="235">
        <v>-11.82418</v>
      </c>
      <c r="Q5" s="235">
        <v>-0.35291</v>
      </c>
      <c r="R5" s="235">
        <v>-9.4022099999999984</v>
      </c>
      <c r="S5" s="235">
        <v>-2.2324000000000002</v>
      </c>
      <c r="T5" s="235">
        <v>-13.06556</v>
      </c>
      <c r="U5" s="235">
        <v>-23.842459999999999</v>
      </c>
      <c r="V5" s="235">
        <v>-22.88402</v>
      </c>
      <c r="W5" s="235">
        <v>-9.2863400000000009</v>
      </c>
      <c r="X5" s="235">
        <v>2.0555400000000001</v>
      </c>
      <c r="Y5" s="235">
        <v>-8.3692099999999989</v>
      </c>
      <c r="Z5" s="235">
        <v>-7.36435</v>
      </c>
      <c r="AA5" s="235">
        <v>-10.88565</v>
      </c>
      <c r="AB5" s="235">
        <v>0.18258000000000002</v>
      </c>
      <c r="AC5" s="235">
        <v>-24.099160000000001</v>
      </c>
      <c r="AD5" s="235">
        <v>-10.99343</v>
      </c>
      <c r="AE5" s="235">
        <v>-17.351569999999999</v>
      </c>
      <c r="AF5" s="235">
        <v>-15.120850000000001</v>
      </c>
      <c r="AG5" s="235">
        <v>-15.297610000000001</v>
      </c>
      <c r="AH5" s="235">
        <v>-7.4300500000000005</v>
      </c>
      <c r="AI5" s="252">
        <v>-23.203659999999999</v>
      </c>
      <c r="AJ5" s="252">
        <v>-11.24441</v>
      </c>
      <c r="AK5" s="252">
        <v>-7.0866850672100004</v>
      </c>
      <c r="AL5" s="252">
        <v>-21.8410222298</v>
      </c>
      <c r="AM5" s="252">
        <v>32.649590000000003</v>
      </c>
      <c r="AN5" s="211"/>
      <c r="AO5" s="211"/>
      <c r="AP5" s="211"/>
      <c r="AQ5" s="211"/>
      <c r="AR5" s="211"/>
      <c r="AS5" s="211"/>
      <c r="AT5" s="211"/>
      <c r="AU5" s="211"/>
      <c r="AV5" s="211"/>
      <c r="AW5" s="211"/>
      <c r="AX5" s="211"/>
      <c r="AY5" s="211"/>
    </row>
    <row r="6" spans="1:54" ht="15" x14ac:dyDescent="0.25">
      <c r="A6" s="193">
        <f>YampaRiverInflow.TotalOutflow!A6</f>
        <v>43497</v>
      </c>
      <c r="B6" s="165"/>
      <c r="C6" s="165"/>
      <c r="D6" s="165">
        <v>-14.898999999999999</v>
      </c>
      <c r="E6" s="235">
        <v>1.9350000000000001</v>
      </c>
      <c r="F6" s="235">
        <v>22.693020000000001</v>
      </c>
      <c r="G6" s="235">
        <v>32.191499999999998</v>
      </c>
      <c r="H6" s="235">
        <v>-14.345370000000001</v>
      </c>
      <c r="I6" s="235">
        <v>0.28820999999999997</v>
      </c>
      <c r="J6" s="235">
        <v>24.75806</v>
      </c>
      <c r="K6" s="235">
        <v>-0.71377000000000002</v>
      </c>
      <c r="L6" s="235">
        <v>-17.479389999999999</v>
      </c>
      <c r="M6" s="235">
        <v>7.1028599999999997</v>
      </c>
      <c r="N6" s="235">
        <v>-20.612359999999999</v>
      </c>
      <c r="O6" s="235">
        <v>-3.8160700000000003</v>
      </c>
      <c r="P6" s="235">
        <v>12.07672</v>
      </c>
      <c r="Q6" s="235">
        <v>-6.4777399999999998</v>
      </c>
      <c r="R6" s="235">
        <v>-3.1795599999999999</v>
      </c>
      <c r="S6" s="235">
        <v>-18.78584</v>
      </c>
      <c r="T6" s="235">
        <v>-15.19333</v>
      </c>
      <c r="U6" s="235">
        <v>16.79738</v>
      </c>
      <c r="V6" s="235">
        <v>-14.575379999999999</v>
      </c>
      <c r="W6" s="235">
        <v>-10.293559999999999</v>
      </c>
      <c r="X6" s="235">
        <v>-6.9536000000000007</v>
      </c>
      <c r="Y6" s="235">
        <v>-5.6801599999999999</v>
      </c>
      <c r="Z6" s="235">
        <v>-3.35554</v>
      </c>
      <c r="AA6" s="235">
        <v>-8.1621500000000005</v>
      </c>
      <c r="AB6" s="235">
        <v>2.4570000000000002E-2</v>
      </c>
      <c r="AC6" s="235">
        <v>-7.1100200000000005</v>
      </c>
      <c r="AD6" s="235">
        <v>-6.7532899999999998</v>
      </c>
      <c r="AE6" s="235">
        <v>-2.0011099999999997</v>
      </c>
      <c r="AF6" s="235">
        <v>-7.8896199999999999</v>
      </c>
      <c r="AG6" s="235">
        <v>-3.9773800000000001</v>
      </c>
      <c r="AH6" s="235">
        <v>-10.08442</v>
      </c>
      <c r="AI6" s="252">
        <v>-18.090959999999999</v>
      </c>
      <c r="AJ6" s="252">
        <v>-11.6091</v>
      </c>
      <c r="AK6" s="252">
        <v>-21.548820344999999</v>
      </c>
      <c r="AL6" s="252">
        <v>-7.5980226642700002</v>
      </c>
      <c r="AM6" s="252">
        <v>26.56495</v>
      </c>
      <c r="AN6" s="211"/>
      <c r="AO6" s="211"/>
      <c r="AP6" s="211"/>
      <c r="AQ6" s="211"/>
      <c r="AR6" s="211"/>
      <c r="AS6" s="211"/>
      <c r="AT6" s="211"/>
      <c r="AU6" s="211"/>
      <c r="AV6" s="211"/>
      <c r="AW6" s="211"/>
      <c r="AX6" s="211"/>
      <c r="AY6" s="211"/>
    </row>
    <row r="7" spans="1:54" ht="15" x14ac:dyDescent="0.25">
      <c r="A7" s="193">
        <f>YampaRiverInflow.TotalOutflow!A7</f>
        <v>43525</v>
      </c>
      <c r="B7" s="165"/>
      <c r="C7" s="165"/>
      <c r="D7" s="165">
        <v>-17.29</v>
      </c>
      <c r="E7" s="235">
        <v>9.2411200000000004</v>
      </c>
      <c r="F7" s="235">
        <v>34.107990000000001</v>
      </c>
      <c r="G7" s="235">
        <v>19.579360000000001</v>
      </c>
      <c r="H7" s="235">
        <v>21.266830000000002</v>
      </c>
      <c r="I7" s="235">
        <v>8.1764600000000005</v>
      </c>
      <c r="J7" s="235">
        <v>7.8801000000000005</v>
      </c>
      <c r="K7" s="235">
        <v>-16.084820000000001</v>
      </c>
      <c r="L7" s="235">
        <v>24.562889999999999</v>
      </c>
      <c r="M7" s="235">
        <v>-1.3683399999999999</v>
      </c>
      <c r="N7" s="235">
        <v>-30.239049999999999</v>
      </c>
      <c r="O7" s="235">
        <v>-0.40625</v>
      </c>
      <c r="P7" s="235">
        <v>-2.8755600000000001</v>
      </c>
      <c r="Q7" s="235">
        <v>-24.367049999999999</v>
      </c>
      <c r="R7" s="235">
        <v>-21.61571</v>
      </c>
      <c r="S7" s="235">
        <v>-7.1826499999999998</v>
      </c>
      <c r="T7" s="235">
        <v>-21.388090000000002</v>
      </c>
      <c r="U7" s="235">
        <v>-38.647570000000002</v>
      </c>
      <c r="V7" s="235">
        <v>-17.924779999999998</v>
      </c>
      <c r="W7" s="235">
        <v>-12.442740000000001</v>
      </c>
      <c r="X7" s="235">
        <v>-43.985260000000004</v>
      </c>
      <c r="Y7" s="235">
        <v>-10.52102</v>
      </c>
      <c r="Z7" s="235">
        <v>-6.4350100000000001</v>
      </c>
      <c r="AA7" s="235">
        <v>-12.448540000000001</v>
      </c>
      <c r="AB7" s="235">
        <v>-11.11115</v>
      </c>
      <c r="AC7" s="235">
        <v>-14.26328</v>
      </c>
      <c r="AD7" s="235">
        <v>-15.209569999999999</v>
      </c>
      <c r="AE7" s="235">
        <v>-13.494590000000001</v>
      </c>
      <c r="AF7" s="235">
        <v>-13.53969</v>
      </c>
      <c r="AG7" s="235">
        <v>-18.373999999999999</v>
      </c>
      <c r="AH7" s="235">
        <v>-10.9312</v>
      </c>
      <c r="AI7" s="252">
        <v>-22.812709999999999</v>
      </c>
      <c r="AJ7" s="252">
        <v>-10.592450000000001</v>
      </c>
      <c r="AK7" s="252">
        <v>-11.9735317815</v>
      </c>
      <c r="AL7" s="252">
        <v>-21.396965078199997</v>
      </c>
      <c r="AM7" s="252">
        <v>60.964930000000003</v>
      </c>
      <c r="AN7" s="211"/>
      <c r="AO7" s="211"/>
      <c r="AP7" s="211"/>
      <c r="AQ7" s="211"/>
      <c r="AR7" s="211"/>
      <c r="AS7" s="211"/>
      <c r="AT7" s="211"/>
      <c r="AU7" s="211"/>
      <c r="AV7" s="211"/>
      <c r="AW7" s="211"/>
      <c r="AX7" s="211"/>
      <c r="AY7" s="211"/>
    </row>
    <row r="8" spans="1:54" ht="15" x14ac:dyDescent="0.25">
      <c r="A8" s="193">
        <f>YampaRiverInflow.TotalOutflow!A8</f>
        <v>43556</v>
      </c>
      <c r="B8" s="165"/>
      <c r="C8" s="165"/>
      <c r="D8" s="165">
        <v>-20.108000000000001</v>
      </c>
      <c r="E8" s="235">
        <v>12.133100000000001</v>
      </c>
      <c r="F8" s="235">
        <v>76.599170000000001</v>
      </c>
      <c r="G8" s="235">
        <v>-6.7857700000000003</v>
      </c>
      <c r="H8" s="235">
        <v>6.2441000000000004</v>
      </c>
      <c r="I8" s="235">
        <v>4.2861700000000003</v>
      </c>
      <c r="J8" s="235">
        <v>29.646259999999998</v>
      </c>
      <c r="K8" s="235">
        <v>28.972660000000001</v>
      </c>
      <c r="L8" s="235">
        <v>18.863569999999999</v>
      </c>
      <c r="M8" s="235">
        <v>13.24966</v>
      </c>
      <c r="N8" s="235">
        <v>-34.838769999999997</v>
      </c>
      <c r="O8" s="235">
        <v>-15.670870000000001</v>
      </c>
      <c r="P8" s="235">
        <v>-12.345879999999999</v>
      </c>
      <c r="Q8" s="235">
        <v>-24.792330000000003</v>
      </c>
      <c r="R8" s="235">
        <v>-15.55307</v>
      </c>
      <c r="S8" s="235">
        <v>-27.615380000000002</v>
      </c>
      <c r="T8" s="235">
        <v>-9.9768299999999996</v>
      </c>
      <c r="U8" s="235">
        <v>-7.8899799999999995</v>
      </c>
      <c r="V8" s="235">
        <v>-18.484590000000001</v>
      </c>
      <c r="W8" s="235">
        <v>-13.60337</v>
      </c>
      <c r="X8" s="235">
        <v>-60.627809999999997</v>
      </c>
      <c r="Y8" s="235">
        <v>-9.7155499999999986</v>
      </c>
      <c r="Z8" s="235">
        <v>-15.310879999999999</v>
      </c>
      <c r="AA8" s="235">
        <v>3.4897600000000004</v>
      </c>
      <c r="AB8" s="235">
        <v>-16.877500000000001</v>
      </c>
      <c r="AC8" s="235">
        <v>-19.60941</v>
      </c>
      <c r="AD8" s="235">
        <v>-18.033900000000003</v>
      </c>
      <c r="AE8" s="235">
        <v>-6.3000600000000002</v>
      </c>
      <c r="AF8" s="235">
        <v>-13.78439</v>
      </c>
      <c r="AG8" s="235">
        <v>-16.949249999999999</v>
      </c>
      <c r="AH8" s="235">
        <v>-12.7826</v>
      </c>
      <c r="AI8" s="252">
        <v>-23.694689999999998</v>
      </c>
      <c r="AJ8" s="252">
        <v>-20.046709999999997</v>
      </c>
      <c r="AK8" s="252">
        <v>-21.301506761199999</v>
      </c>
      <c r="AL8" s="252">
        <v>-18.480803921300001</v>
      </c>
      <c r="AM8" s="252">
        <v>54.424519999999994</v>
      </c>
      <c r="AN8" s="211"/>
      <c r="AO8" s="211"/>
      <c r="AP8" s="211"/>
      <c r="AQ8" s="211"/>
      <c r="AR8" s="211"/>
      <c r="AS8" s="211"/>
      <c r="AT8" s="211"/>
      <c r="AU8" s="211"/>
      <c r="AV8" s="211"/>
      <c r="AW8" s="211"/>
      <c r="AX8" s="211"/>
      <c r="AY8" s="211"/>
    </row>
    <row r="9" spans="1:54" ht="15" x14ac:dyDescent="0.25">
      <c r="A9" s="193">
        <f>YampaRiverInflow.TotalOutflow!A9</f>
        <v>43586</v>
      </c>
      <c r="B9" s="165"/>
      <c r="C9" s="165"/>
      <c r="D9" s="165">
        <v>-12.385999999999999</v>
      </c>
      <c r="E9" s="235">
        <v>46.607790000000001</v>
      </c>
      <c r="F9" s="235">
        <v>81.077850000000012</v>
      </c>
      <c r="G9" s="235">
        <v>32.891910000000003</v>
      </c>
      <c r="H9" s="235">
        <v>32.762029999999996</v>
      </c>
      <c r="I9" s="235">
        <v>14.885899999999999</v>
      </c>
      <c r="J9" s="235">
        <v>9.8693099999999987</v>
      </c>
      <c r="K9" s="235">
        <v>49.975879999999997</v>
      </c>
      <c r="L9" s="235">
        <v>-7.9184299999999999</v>
      </c>
      <c r="M9" s="235">
        <v>11.12064</v>
      </c>
      <c r="N9" s="235">
        <v>-43.382190000000001</v>
      </c>
      <c r="O9" s="235">
        <v>-22.886580000000002</v>
      </c>
      <c r="P9" s="235">
        <v>-11.17521</v>
      </c>
      <c r="Q9" s="235">
        <v>-23.596910000000001</v>
      </c>
      <c r="R9" s="235">
        <v>-15.42226</v>
      </c>
      <c r="S9" s="235">
        <v>3.82769</v>
      </c>
      <c r="T9" s="235">
        <v>-8.7342700000000004</v>
      </c>
      <c r="U9" s="235">
        <v>-12.672180000000001</v>
      </c>
      <c r="V9" s="235">
        <v>-9.4568999999999992</v>
      </c>
      <c r="W9" s="235">
        <v>2.1620500000000002</v>
      </c>
      <c r="X9" s="235">
        <v>6.1777799999999994</v>
      </c>
      <c r="Y9" s="235">
        <v>-11.006309999999999</v>
      </c>
      <c r="Z9" s="235">
        <v>-11.085049999999999</v>
      </c>
      <c r="AA9" s="235">
        <v>-22.195970000000003</v>
      </c>
      <c r="AB9" s="235">
        <v>-14.829829999999999</v>
      </c>
      <c r="AC9" s="235">
        <v>10.05152</v>
      </c>
      <c r="AD9" s="235">
        <v>-15.21618</v>
      </c>
      <c r="AE9" s="235">
        <v>-22.456689999999998</v>
      </c>
      <c r="AF9" s="235">
        <v>-5.2049700000000003</v>
      </c>
      <c r="AG9" s="235">
        <v>-18.830310000000001</v>
      </c>
      <c r="AH9" s="235">
        <v>-9.6620400000000011</v>
      </c>
      <c r="AI9" s="252">
        <v>-14.13106</v>
      </c>
      <c r="AJ9" s="252">
        <v>-15.37541</v>
      </c>
      <c r="AK9" s="252">
        <v>-17.183385914400002</v>
      </c>
      <c r="AL9" s="252">
        <v>-10.352921004100001</v>
      </c>
      <c r="AM9" s="252">
        <v>25.669160000000002</v>
      </c>
      <c r="AN9" s="211"/>
      <c r="AO9" s="211"/>
      <c r="AP9" s="211"/>
      <c r="AQ9" s="211"/>
      <c r="AR9" s="211"/>
      <c r="AS9" s="211"/>
      <c r="AT9" s="211"/>
      <c r="AU9" s="211"/>
      <c r="AV9" s="211"/>
      <c r="AW9" s="211"/>
      <c r="AX9" s="211"/>
      <c r="AY9" s="211"/>
    </row>
    <row r="10" spans="1:54" ht="15" x14ac:dyDescent="0.25">
      <c r="A10" s="193">
        <f>YampaRiverInflow.TotalOutflow!A10</f>
        <v>43617</v>
      </c>
      <c r="B10" s="165"/>
      <c r="C10" s="165"/>
      <c r="D10" s="165">
        <v>-15.169</v>
      </c>
      <c r="E10" s="235">
        <v>47.801720000000003</v>
      </c>
      <c r="F10" s="235">
        <v>62.467669999999998</v>
      </c>
      <c r="G10" s="235">
        <v>43.907669999999996</v>
      </c>
      <c r="H10" s="235">
        <v>36.8551</v>
      </c>
      <c r="I10" s="235">
        <v>12.004910000000001</v>
      </c>
      <c r="J10" s="235">
        <v>7.7272400000000001</v>
      </c>
      <c r="K10" s="235">
        <v>40.933699999999995</v>
      </c>
      <c r="L10" s="235">
        <v>11.465860000000001</v>
      </c>
      <c r="M10" s="235">
        <v>16.794580000000003</v>
      </c>
      <c r="N10" s="235">
        <v>-46.634540000000001</v>
      </c>
      <c r="O10" s="235">
        <v>-19.443330000000003</v>
      </c>
      <c r="P10" s="235">
        <v>7.9125299999999994</v>
      </c>
      <c r="Q10" s="235">
        <v>-9.9691600000000005</v>
      </c>
      <c r="R10" s="235">
        <v>-16.600020000000001</v>
      </c>
      <c r="S10" s="235">
        <v>-10.217690000000001</v>
      </c>
      <c r="T10" s="235">
        <v>3.97357</v>
      </c>
      <c r="U10" s="235">
        <v>-3.1482399999999999</v>
      </c>
      <c r="V10" s="235">
        <v>-1.4221199999999998</v>
      </c>
      <c r="W10" s="235">
        <v>-38.834009999999999</v>
      </c>
      <c r="X10" s="235">
        <v>-7.06473</v>
      </c>
      <c r="Y10" s="235">
        <v>1.8902699999999999</v>
      </c>
      <c r="Z10" s="235">
        <v>8.4872199999999989</v>
      </c>
      <c r="AA10" s="235">
        <v>0.80691999999999997</v>
      </c>
      <c r="AB10" s="235">
        <v>-6.2195200000000002</v>
      </c>
      <c r="AC10" s="235">
        <v>13.559850000000001</v>
      </c>
      <c r="AD10" s="235">
        <v>-8.6716299999999986</v>
      </c>
      <c r="AE10" s="235">
        <v>-7.92706</v>
      </c>
      <c r="AF10" s="235">
        <v>-2.6868400000000001</v>
      </c>
      <c r="AG10" s="235">
        <v>-23.401610000000002</v>
      </c>
      <c r="AH10" s="235">
        <v>-8.745379999999999</v>
      </c>
      <c r="AI10" s="252">
        <v>-18.980650000000001</v>
      </c>
      <c r="AJ10" s="252">
        <v>-16.096640000000001</v>
      </c>
      <c r="AK10" s="252">
        <v>-19.255974470100004</v>
      </c>
      <c r="AL10" s="252">
        <v>-18.6228715425</v>
      </c>
      <c r="AM10" s="252">
        <v>36.7791</v>
      </c>
      <c r="AN10" s="211"/>
      <c r="AO10" s="211"/>
      <c r="AP10" s="211"/>
      <c r="AQ10" s="211"/>
      <c r="AR10" s="211"/>
      <c r="AS10" s="211"/>
      <c r="AT10" s="211"/>
      <c r="AU10" s="211"/>
      <c r="AV10" s="211"/>
      <c r="AW10" s="211"/>
      <c r="AX10" s="211"/>
      <c r="AY10" s="211"/>
    </row>
    <row r="11" spans="1:54" ht="15" x14ac:dyDescent="0.25">
      <c r="A11" s="193">
        <f>YampaRiverInflow.TotalOutflow!A11</f>
        <v>43647</v>
      </c>
      <c r="B11" s="165"/>
      <c r="C11" s="165"/>
      <c r="D11" s="165">
        <v>-15.298999999999999</v>
      </c>
      <c r="E11" s="235">
        <v>68.089640000000003</v>
      </c>
      <c r="F11" s="235">
        <v>60.205719999999999</v>
      </c>
      <c r="G11" s="235">
        <v>49.438319999999997</v>
      </c>
      <c r="H11" s="235">
        <v>32.877110000000002</v>
      </c>
      <c r="I11" s="235">
        <v>10.57719</v>
      </c>
      <c r="J11" s="235">
        <v>7.2024099999999995</v>
      </c>
      <c r="K11" s="235">
        <v>42.957050000000002</v>
      </c>
      <c r="L11" s="235">
        <v>25.683209999999999</v>
      </c>
      <c r="M11" s="235">
        <v>16.192450000000001</v>
      </c>
      <c r="N11" s="235">
        <v>-32.33464</v>
      </c>
      <c r="O11" s="235">
        <v>-28.353200000000001</v>
      </c>
      <c r="P11" s="235">
        <v>-13.82734</v>
      </c>
      <c r="Q11" s="235">
        <v>-8.2693600000000007</v>
      </c>
      <c r="R11" s="235">
        <v>-6.1791200000000002</v>
      </c>
      <c r="S11" s="235">
        <v>3.4561299999999999</v>
      </c>
      <c r="T11" s="235">
        <v>2.85033</v>
      </c>
      <c r="U11" s="235">
        <v>-5.2313599999999996</v>
      </c>
      <c r="V11" s="235">
        <v>-2.7631799999999997</v>
      </c>
      <c r="W11" s="235">
        <v>-11.48329</v>
      </c>
      <c r="X11" s="235">
        <v>-12.351889999999999</v>
      </c>
      <c r="Y11" s="235">
        <v>-4.6287900000000004</v>
      </c>
      <c r="Z11" s="235">
        <v>-5.6995800000000001</v>
      </c>
      <c r="AA11" s="235">
        <v>1.1146199999999999</v>
      </c>
      <c r="AB11" s="235">
        <v>-1.95407</v>
      </c>
      <c r="AC11" s="235">
        <v>15.37031</v>
      </c>
      <c r="AD11" s="235">
        <v>-6.1843900000000005</v>
      </c>
      <c r="AE11" s="235">
        <v>2.6158600000000001</v>
      </c>
      <c r="AF11" s="235">
        <v>5.3711899999999995</v>
      </c>
      <c r="AG11" s="235">
        <v>-13.886209999999998</v>
      </c>
      <c r="AH11" s="235">
        <v>-10.38104</v>
      </c>
      <c r="AI11" s="252">
        <v>-8.8864900000000002</v>
      </c>
      <c r="AJ11" s="252">
        <v>-24.04243</v>
      </c>
      <c r="AK11" s="252">
        <v>-9.7753157925099998</v>
      </c>
      <c r="AL11" s="252">
        <v>-13.541234510899999</v>
      </c>
      <c r="AM11" s="252">
        <v>72.870630000000006</v>
      </c>
      <c r="AN11" s="211"/>
      <c r="AO11" s="211"/>
      <c r="AP11" s="211"/>
      <c r="AQ11" s="211"/>
      <c r="AR11" s="211"/>
      <c r="AS11" s="211"/>
      <c r="AT11" s="211"/>
      <c r="AU11" s="211"/>
      <c r="AV11" s="211"/>
      <c r="AW11" s="211"/>
      <c r="AX11" s="211"/>
      <c r="AY11" s="211"/>
    </row>
    <row r="12" spans="1:54" ht="15" x14ac:dyDescent="0.25">
      <c r="A12" s="193">
        <f>YampaRiverInflow.TotalOutflow!A12</f>
        <v>43678</v>
      </c>
      <c r="B12" s="165"/>
      <c r="C12" s="165"/>
      <c r="D12" s="165">
        <v>-11.801</v>
      </c>
      <c r="E12" s="235">
        <v>83.114260000000002</v>
      </c>
      <c r="F12" s="235">
        <v>64.003280000000004</v>
      </c>
      <c r="G12" s="235">
        <v>30.162470000000003</v>
      </c>
      <c r="H12" s="235">
        <v>25.66291</v>
      </c>
      <c r="I12" s="235">
        <v>47.366790000000002</v>
      </c>
      <c r="J12" s="235">
        <v>-3.6207199999999999</v>
      </c>
      <c r="K12" s="235">
        <v>8.2340900000000001</v>
      </c>
      <c r="L12" s="235">
        <v>1.0808900000000001</v>
      </c>
      <c r="M12" s="235">
        <v>9.8302700000000005</v>
      </c>
      <c r="N12" s="235">
        <v>-30.478750000000002</v>
      </c>
      <c r="O12" s="235">
        <v>-37.806379999999997</v>
      </c>
      <c r="P12" s="235">
        <v>0.36157</v>
      </c>
      <c r="Q12" s="235">
        <v>-21.721700000000002</v>
      </c>
      <c r="R12" s="235">
        <v>-32.771730000000005</v>
      </c>
      <c r="S12" s="235">
        <v>-3.3455599999999999</v>
      </c>
      <c r="T12" s="235">
        <v>5.3322599999999998</v>
      </c>
      <c r="U12" s="235">
        <v>-12.47739</v>
      </c>
      <c r="V12" s="235">
        <v>-10.764940000000001</v>
      </c>
      <c r="W12" s="235">
        <v>-12.411370000000002</v>
      </c>
      <c r="X12" s="235">
        <v>-5.8684500000000002</v>
      </c>
      <c r="Y12" s="235">
        <v>-7.3342000000000001</v>
      </c>
      <c r="Z12" s="235">
        <v>-0.58257000000000003</v>
      </c>
      <c r="AA12" s="235">
        <v>-2.9759099999999998</v>
      </c>
      <c r="AB12" s="235">
        <v>-4.9262499999999996</v>
      </c>
      <c r="AC12" s="235">
        <v>7.4216999999999995</v>
      </c>
      <c r="AD12" s="235">
        <v>-6.2596699999999998</v>
      </c>
      <c r="AE12" s="235">
        <v>-3.49715</v>
      </c>
      <c r="AF12" s="235">
        <v>-8.0988400000000009</v>
      </c>
      <c r="AG12" s="235">
        <v>-12.211690000000001</v>
      </c>
      <c r="AH12" s="235">
        <v>-5.9300299999999995</v>
      </c>
      <c r="AI12" s="252">
        <v>-10.645899999999999</v>
      </c>
      <c r="AJ12" s="252">
        <v>-16.45506</v>
      </c>
      <c r="AK12" s="252">
        <v>-6.1211380751300002</v>
      </c>
      <c r="AL12" s="252">
        <v>-16.4951205805</v>
      </c>
      <c r="AM12" s="252">
        <v>74.391710000000003</v>
      </c>
      <c r="AN12" s="211"/>
      <c r="AO12" s="211"/>
      <c r="AP12" s="211"/>
      <c r="AQ12" s="211"/>
      <c r="AR12" s="211"/>
      <c r="AS12" s="211"/>
      <c r="AT12" s="211"/>
      <c r="AU12" s="211"/>
      <c r="AV12" s="211"/>
      <c r="AW12" s="211"/>
      <c r="AX12" s="211"/>
      <c r="AY12" s="211"/>
    </row>
    <row r="13" spans="1:54" ht="15" x14ac:dyDescent="0.25">
      <c r="A13" s="193">
        <f>YampaRiverInflow.TotalOutflow!A13</f>
        <v>43709</v>
      </c>
      <c r="B13" s="165"/>
      <c r="C13" s="165"/>
      <c r="D13" s="165">
        <v>-12.41</v>
      </c>
      <c r="E13" s="235">
        <v>17.491540000000001</v>
      </c>
      <c r="F13" s="235">
        <v>90.030710000000013</v>
      </c>
      <c r="G13" s="235">
        <v>37.451620000000005</v>
      </c>
      <c r="H13" s="235">
        <v>29.726150000000001</v>
      </c>
      <c r="I13" s="235">
        <v>21.405069999999998</v>
      </c>
      <c r="J13" s="235">
        <v>-6.1849399999999992</v>
      </c>
      <c r="K13" s="235">
        <v>-13.40967</v>
      </c>
      <c r="L13" s="235">
        <v>4.8451000000000004</v>
      </c>
      <c r="M13" s="235">
        <v>10.459700000000002</v>
      </c>
      <c r="N13" s="235">
        <v>-32.106940000000002</v>
      </c>
      <c r="O13" s="235">
        <v>-14.36115</v>
      </c>
      <c r="P13" s="235">
        <v>6.0761099999999999</v>
      </c>
      <c r="Q13" s="235">
        <v>2.1292300000000002</v>
      </c>
      <c r="R13" s="235">
        <v>3.4588800000000002</v>
      </c>
      <c r="S13" s="235">
        <v>-3.5141100000000001</v>
      </c>
      <c r="T13" s="235">
        <v>2.3970700000000003</v>
      </c>
      <c r="U13" s="235">
        <v>-14.862719999999999</v>
      </c>
      <c r="V13" s="235">
        <v>10.64911</v>
      </c>
      <c r="W13" s="235">
        <v>1.2162899999999999</v>
      </c>
      <c r="X13" s="235">
        <v>-3.2352600000000002</v>
      </c>
      <c r="Y13" s="235">
        <v>3.2015500000000001</v>
      </c>
      <c r="Z13" s="235">
        <v>-2.03647</v>
      </c>
      <c r="AA13" s="235">
        <v>4.6902200000000001</v>
      </c>
      <c r="AB13" s="235">
        <v>-2.4659599999999999</v>
      </c>
      <c r="AC13" s="235">
        <v>2.1341199999999998</v>
      </c>
      <c r="AD13" s="235">
        <v>-3.6479999999999999E-2</v>
      </c>
      <c r="AE13" s="235">
        <v>3.5242300000000002</v>
      </c>
      <c r="AF13" s="235">
        <v>2.30775</v>
      </c>
      <c r="AG13" s="235">
        <v>-2.1289499999999997</v>
      </c>
      <c r="AH13" s="235">
        <v>-5.9721000000000002</v>
      </c>
      <c r="AI13" s="252">
        <v>-4.7625399999999996</v>
      </c>
      <c r="AJ13" s="252">
        <v>-11.23626</v>
      </c>
      <c r="AK13" s="252">
        <v>-5.9217293134800002</v>
      </c>
      <c r="AL13" s="252">
        <v>-16.066383176799999</v>
      </c>
      <c r="AM13" s="252">
        <v>15.569330000000001</v>
      </c>
      <c r="AN13" s="211"/>
      <c r="AO13" s="211"/>
      <c r="AP13" s="211"/>
      <c r="AQ13" s="211"/>
      <c r="AR13" s="211"/>
      <c r="AS13" s="211"/>
      <c r="AT13" s="211"/>
      <c r="AU13" s="211"/>
      <c r="AV13" s="211"/>
      <c r="AW13" s="211"/>
      <c r="AX13" s="211"/>
      <c r="AY13" s="211"/>
    </row>
    <row r="14" spans="1:54" ht="15" x14ac:dyDescent="0.25">
      <c r="A14" s="193">
        <f>YampaRiverInflow.TotalOutflow!A14</f>
        <v>43739</v>
      </c>
      <c r="B14" s="165"/>
      <c r="C14" s="165"/>
      <c r="D14" s="165">
        <v>-3.8140000000000001</v>
      </c>
      <c r="E14" s="235">
        <v>29.394490000000001</v>
      </c>
      <c r="F14" s="235">
        <v>133.46231</v>
      </c>
      <c r="G14" s="235">
        <v>-7.9622099999999998</v>
      </c>
      <c r="H14" s="235">
        <v>14.659660000000001</v>
      </c>
      <c r="I14" s="235">
        <v>6.4712700000000005</v>
      </c>
      <c r="J14" s="235">
        <v>-4.5573800000000002</v>
      </c>
      <c r="K14" s="235">
        <v>16.089169999999999</v>
      </c>
      <c r="L14" s="235">
        <v>2.3823400000000001</v>
      </c>
      <c r="M14" s="235">
        <v>-2.3206700000000002</v>
      </c>
      <c r="N14" s="235">
        <v>-31.9285</v>
      </c>
      <c r="O14" s="235">
        <v>-8.5193500000000011</v>
      </c>
      <c r="P14" s="235">
        <v>-12.10599</v>
      </c>
      <c r="Q14" s="235">
        <v>-6.4365399999999999</v>
      </c>
      <c r="R14" s="235">
        <v>-9.3328700000000016</v>
      </c>
      <c r="S14" s="235">
        <v>8.7130799999999997</v>
      </c>
      <c r="T14" s="235">
        <v>6.0392799999999998</v>
      </c>
      <c r="U14" s="235">
        <v>-14.376950000000001</v>
      </c>
      <c r="V14" s="235">
        <v>11.44023</v>
      </c>
      <c r="W14" s="235">
        <v>-2.2667899999999999</v>
      </c>
      <c r="X14" s="235">
        <v>12.561069999999999</v>
      </c>
      <c r="Y14" s="235">
        <v>9.3788400000000003</v>
      </c>
      <c r="Z14" s="235">
        <v>7.2322499999999996</v>
      </c>
      <c r="AA14" s="235">
        <v>17.66301</v>
      </c>
      <c r="AB14" s="235">
        <v>17.936130000000002</v>
      </c>
      <c r="AC14" s="235">
        <v>19.500349999999997</v>
      </c>
      <c r="AD14" s="235">
        <v>0.40545999999999999</v>
      </c>
      <c r="AE14" s="235">
        <v>-3.57796</v>
      </c>
      <c r="AF14" s="235">
        <v>-7.8305600000000002</v>
      </c>
      <c r="AG14" s="235">
        <v>5.5783399999999999</v>
      </c>
      <c r="AH14" s="235">
        <v>7.1333100000000007</v>
      </c>
      <c r="AI14" s="252">
        <v>-3.07572</v>
      </c>
      <c r="AJ14" s="252">
        <v>-12.67216</v>
      </c>
      <c r="AK14" s="252">
        <v>9.5933321672099989</v>
      </c>
      <c r="AL14" s="252">
        <v>-7.3716004105100001</v>
      </c>
      <c r="AM14" s="252">
        <v>11.770820000000001</v>
      </c>
      <c r="AN14" s="211"/>
      <c r="AO14" s="211"/>
      <c r="AP14" s="211"/>
      <c r="AQ14" s="211"/>
      <c r="AR14" s="211"/>
      <c r="AS14" s="211"/>
      <c r="AT14" s="211"/>
      <c r="AU14" s="211"/>
      <c r="AV14" s="211"/>
      <c r="AW14" s="211"/>
      <c r="AX14" s="211"/>
      <c r="AY14" s="211"/>
    </row>
    <row r="15" spans="1:54" ht="15" x14ac:dyDescent="0.25">
      <c r="A15" s="193">
        <f>YampaRiverInflow.TotalOutflow!A15</f>
        <v>43770</v>
      </c>
      <c r="B15" s="165"/>
      <c r="C15" s="165"/>
      <c r="D15" s="165">
        <v>-12.486000000000001</v>
      </c>
      <c r="E15" s="235">
        <v>-2.7989000000000002</v>
      </c>
      <c r="F15" s="235">
        <v>52.581679999999999</v>
      </c>
      <c r="G15" s="235">
        <v>19.1631</v>
      </c>
      <c r="H15" s="235">
        <v>8.3231599999999997</v>
      </c>
      <c r="I15" s="235">
        <v>-4.9865000000000004</v>
      </c>
      <c r="J15" s="235">
        <v>15.50897</v>
      </c>
      <c r="K15" s="235">
        <v>11.76432</v>
      </c>
      <c r="L15" s="235">
        <v>31.527560000000001</v>
      </c>
      <c r="M15" s="235">
        <v>-3.2050900000000002</v>
      </c>
      <c r="N15" s="235">
        <v>-23.295529999999999</v>
      </c>
      <c r="O15" s="235">
        <v>-17.111999999999998</v>
      </c>
      <c r="P15" s="235">
        <v>-11.698649999999999</v>
      </c>
      <c r="Q15" s="235">
        <v>-40.886620000000001</v>
      </c>
      <c r="R15" s="235">
        <v>8.8454099999999993</v>
      </c>
      <c r="S15" s="235">
        <v>8.6155300000000015</v>
      </c>
      <c r="T15" s="235">
        <v>-6.0922700000000001</v>
      </c>
      <c r="U15" s="235">
        <v>-18.06193</v>
      </c>
      <c r="V15" s="235">
        <v>-2.7934000000000001</v>
      </c>
      <c r="W15" s="235">
        <v>14.61594</v>
      </c>
      <c r="X15" s="235">
        <v>1.1808599999999998</v>
      </c>
      <c r="Y15" s="235">
        <v>-1.2787599999999999</v>
      </c>
      <c r="Z15" s="235">
        <v>-0.85072999999999999</v>
      </c>
      <c r="AA15" s="235">
        <v>-7.69496</v>
      </c>
      <c r="AB15" s="235">
        <v>-25.293230000000001</v>
      </c>
      <c r="AC15" s="235">
        <v>14.929360000000001</v>
      </c>
      <c r="AD15" s="235">
        <v>-6.5592299999999994</v>
      </c>
      <c r="AE15" s="235">
        <v>-12.624499999999999</v>
      </c>
      <c r="AF15" s="235">
        <v>-15.31161</v>
      </c>
      <c r="AG15" s="235">
        <v>-29.335889999999999</v>
      </c>
      <c r="AH15" s="235">
        <v>-11.260489999999999</v>
      </c>
      <c r="AI15" s="252">
        <v>-11.40968</v>
      </c>
      <c r="AJ15" s="252">
        <v>4.0670200000000003</v>
      </c>
      <c r="AK15" s="252">
        <v>-5.6661833634400001</v>
      </c>
      <c r="AL15" s="252">
        <v>-13.579297370099999</v>
      </c>
      <c r="AM15" s="252">
        <v>7.9291700000000001</v>
      </c>
      <c r="AN15" s="211"/>
      <c r="AO15" s="211"/>
      <c r="AP15" s="211"/>
      <c r="AQ15" s="211"/>
      <c r="AR15" s="211"/>
      <c r="AS15" s="211"/>
      <c r="AT15" s="211"/>
      <c r="AU15" s="211"/>
      <c r="AV15" s="211"/>
      <c r="AW15" s="211"/>
      <c r="AX15" s="211"/>
      <c r="AY15" s="211"/>
    </row>
    <row r="16" spans="1:54" ht="15" x14ac:dyDescent="0.25">
      <c r="A16" s="193">
        <f>YampaRiverInflow.TotalOutflow!A16</f>
        <v>43800</v>
      </c>
      <c r="B16" s="165"/>
      <c r="C16" s="165"/>
      <c r="D16" s="165">
        <v>-11.619</v>
      </c>
      <c r="E16" s="235">
        <v>-2.0269400000000002</v>
      </c>
      <c r="F16" s="235">
        <v>51.959830000000004</v>
      </c>
      <c r="G16" s="235">
        <v>32.17351</v>
      </c>
      <c r="H16" s="235">
        <v>27.887509999999999</v>
      </c>
      <c r="I16" s="235">
        <v>-7.8382100000000001</v>
      </c>
      <c r="J16" s="235">
        <v>-32.544939999999997</v>
      </c>
      <c r="K16" s="235">
        <v>-18.25207</v>
      </c>
      <c r="L16" s="235">
        <v>0.23571999999999999</v>
      </c>
      <c r="M16" s="235">
        <v>-17.19848</v>
      </c>
      <c r="N16" s="235">
        <v>-15.513</v>
      </c>
      <c r="O16" s="235">
        <v>-23.537050000000001</v>
      </c>
      <c r="P16" s="235">
        <v>-21.342089999999999</v>
      </c>
      <c r="Q16" s="235">
        <v>-25.91873</v>
      </c>
      <c r="R16" s="235">
        <v>-8.1638900000000003</v>
      </c>
      <c r="S16" s="235">
        <v>-7.6459899999999994</v>
      </c>
      <c r="T16" s="235">
        <v>-41.546080000000003</v>
      </c>
      <c r="U16" s="235">
        <v>-20.32019</v>
      </c>
      <c r="V16" s="235">
        <v>-22.775419999999997</v>
      </c>
      <c r="W16" s="235">
        <v>-20.00853</v>
      </c>
      <c r="X16" s="235">
        <v>-16.126649999999998</v>
      </c>
      <c r="Y16" s="235">
        <v>-14.551170000000001</v>
      </c>
      <c r="Z16" s="235">
        <v>-9.3304200000000002</v>
      </c>
      <c r="AA16" s="235">
        <v>-15.43425</v>
      </c>
      <c r="AB16" s="235">
        <v>-9.6678799999999985</v>
      </c>
      <c r="AC16" s="235">
        <v>2.13557</v>
      </c>
      <c r="AD16" s="235">
        <v>-15.070690000000001</v>
      </c>
      <c r="AE16" s="235">
        <v>-14.155530000000001</v>
      </c>
      <c r="AF16" s="235">
        <v>-24.016959999999997</v>
      </c>
      <c r="AG16" s="235">
        <v>-14.53312</v>
      </c>
      <c r="AH16" s="235">
        <v>-28.044779999999999</v>
      </c>
      <c r="AI16" s="252">
        <v>-6.3832500000000003</v>
      </c>
      <c r="AJ16" s="252">
        <v>-10.085459999999999</v>
      </c>
      <c r="AK16" s="252">
        <v>-1.7760761056900001</v>
      </c>
      <c r="AL16" s="252">
        <v>-12.813628441100001</v>
      </c>
      <c r="AM16" s="252">
        <v>0.70411000000000001</v>
      </c>
      <c r="AN16" s="211"/>
      <c r="AO16" s="211"/>
      <c r="AP16" s="211"/>
      <c r="AQ16" s="211"/>
      <c r="AR16" s="211"/>
      <c r="AS16" s="211"/>
      <c r="AT16" s="211"/>
      <c r="AU16" s="211"/>
      <c r="AV16" s="211"/>
      <c r="AW16" s="211"/>
      <c r="AX16" s="211"/>
      <c r="AY16" s="211"/>
    </row>
    <row r="17" spans="1:51" ht="15" x14ac:dyDescent="0.25">
      <c r="A17" s="193">
        <f>YampaRiverInflow.TotalOutflow!A17</f>
        <v>43831</v>
      </c>
      <c r="B17" s="165"/>
      <c r="C17" s="165"/>
      <c r="D17" s="165">
        <v>-19.077000000000002</v>
      </c>
      <c r="E17" s="235">
        <v>31.439830000000001</v>
      </c>
      <c r="F17" s="235">
        <v>31.442490000000003</v>
      </c>
      <c r="G17" s="235">
        <v>-8.1626999999999992</v>
      </c>
      <c r="H17" s="235">
        <v>-9.4905600000000003</v>
      </c>
      <c r="I17" s="235">
        <v>-16.206330000000001</v>
      </c>
      <c r="J17" s="235">
        <v>-67.403059999999996</v>
      </c>
      <c r="K17" s="235">
        <v>5.3257399999999997</v>
      </c>
      <c r="L17" s="235">
        <v>-10.554080000000001</v>
      </c>
      <c r="M17" s="235">
        <v>-12.17793</v>
      </c>
      <c r="N17" s="235">
        <v>-5.2285699999999995</v>
      </c>
      <c r="O17" s="235">
        <v>-11.82418</v>
      </c>
      <c r="P17" s="235">
        <v>-0.35291</v>
      </c>
      <c r="Q17" s="235">
        <v>-9.4022099999999984</v>
      </c>
      <c r="R17" s="235">
        <v>-2.2324000000000002</v>
      </c>
      <c r="S17" s="235">
        <v>-13.06556</v>
      </c>
      <c r="T17" s="235">
        <v>-23.842459999999999</v>
      </c>
      <c r="U17" s="235">
        <v>-22.88402</v>
      </c>
      <c r="V17" s="235">
        <v>-9.2863400000000009</v>
      </c>
      <c r="W17" s="235">
        <v>2.0555400000000001</v>
      </c>
      <c r="X17" s="235">
        <v>-8.3692099999999989</v>
      </c>
      <c r="Y17" s="235">
        <v>-7.36435</v>
      </c>
      <c r="Z17" s="235">
        <v>-10.88565</v>
      </c>
      <c r="AA17" s="235">
        <v>0.18258000000000002</v>
      </c>
      <c r="AB17" s="235">
        <v>-24.099160000000001</v>
      </c>
      <c r="AC17" s="235">
        <v>-10.99343</v>
      </c>
      <c r="AD17" s="235">
        <v>-17.351569999999999</v>
      </c>
      <c r="AE17" s="235">
        <v>-15.120850000000001</v>
      </c>
      <c r="AF17" s="235">
        <v>-15.297610000000001</v>
      </c>
      <c r="AG17" s="235">
        <v>-7.4300500000000005</v>
      </c>
      <c r="AH17" s="235">
        <v>-23.203659999999999</v>
      </c>
      <c r="AI17" s="252">
        <v>-11.24441</v>
      </c>
      <c r="AJ17" s="252">
        <v>-7.0866850672100004</v>
      </c>
      <c r="AK17" s="252">
        <v>-21.8410222298</v>
      </c>
      <c r="AL17" s="252">
        <v>32.649590000000003</v>
      </c>
      <c r="AM17" s="252">
        <v>-4.1834899999999999</v>
      </c>
      <c r="AN17" s="211"/>
      <c r="AO17" s="211"/>
      <c r="AP17" s="211"/>
      <c r="AQ17" s="211"/>
      <c r="AR17" s="211"/>
      <c r="AS17" s="211"/>
      <c r="AT17" s="211"/>
      <c r="AU17" s="211"/>
      <c r="AV17" s="211"/>
      <c r="AW17" s="211"/>
      <c r="AX17" s="211"/>
      <c r="AY17" s="211"/>
    </row>
    <row r="18" spans="1:51" ht="15" x14ac:dyDescent="0.25">
      <c r="A18" s="193">
        <f>YampaRiverInflow.TotalOutflow!A18</f>
        <v>43862</v>
      </c>
      <c r="B18" s="165"/>
      <c r="C18" s="165"/>
      <c r="D18" s="165">
        <v>-14.898999999999999</v>
      </c>
      <c r="E18" s="235">
        <v>22.693020000000001</v>
      </c>
      <c r="F18" s="235">
        <v>32.191499999999998</v>
      </c>
      <c r="G18" s="235">
        <v>-14.345370000000001</v>
      </c>
      <c r="H18" s="235">
        <v>0.28820999999999997</v>
      </c>
      <c r="I18" s="235">
        <v>24.75806</v>
      </c>
      <c r="J18" s="235">
        <v>-0.71377000000000002</v>
      </c>
      <c r="K18" s="235">
        <v>-17.479389999999999</v>
      </c>
      <c r="L18" s="235">
        <v>7.1028599999999997</v>
      </c>
      <c r="M18" s="235">
        <v>-20.612359999999999</v>
      </c>
      <c r="N18" s="235">
        <v>-3.8160700000000003</v>
      </c>
      <c r="O18" s="235">
        <v>12.07672</v>
      </c>
      <c r="P18" s="235">
        <v>-6.4777399999999998</v>
      </c>
      <c r="Q18" s="235">
        <v>-3.1795599999999999</v>
      </c>
      <c r="R18" s="235">
        <v>-18.78584</v>
      </c>
      <c r="S18" s="235">
        <v>-15.19333</v>
      </c>
      <c r="T18" s="235">
        <v>16.79738</v>
      </c>
      <c r="U18" s="235">
        <v>-14.575379999999999</v>
      </c>
      <c r="V18" s="235">
        <v>-10.293559999999999</v>
      </c>
      <c r="W18" s="235">
        <v>-6.9536000000000007</v>
      </c>
      <c r="X18" s="235">
        <v>-5.6801599999999999</v>
      </c>
      <c r="Y18" s="235">
        <v>-3.35554</v>
      </c>
      <c r="Z18" s="235">
        <v>-8.1621500000000005</v>
      </c>
      <c r="AA18" s="235">
        <v>2.4570000000000002E-2</v>
      </c>
      <c r="AB18" s="235">
        <v>-7.1100200000000005</v>
      </c>
      <c r="AC18" s="235">
        <v>-6.7532899999999998</v>
      </c>
      <c r="AD18" s="235">
        <v>-2.0011099999999997</v>
      </c>
      <c r="AE18" s="235">
        <v>-7.8896199999999999</v>
      </c>
      <c r="AF18" s="235">
        <v>-3.9773800000000001</v>
      </c>
      <c r="AG18" s="235">
        <v>-10.08442</v>
      </c>
      <c r="AH18" s="235">
        <v>-18.090959999999999</v>
      </c>
      <c r="AI18" s="252">
        <v>-11.6091</v>
      </c>
      <c r="AJ18" s="252">
        <v>-21.548820344999999</v>
      </c>
      <c r="AK18" s="252">
        <v>-7.5980226642700002</v>
      </c>
      <c r="AL18" s="252">
        <v>26.56495</v>
      </c>
      <c r="AM18" s="252">
        <v>1.9350000000000001</v>
      </c>
      <c r="AN18" s="211"/>
      <c r="AO18" s="211"/>
      <c r="AP18" s="211"/>
      <c r="AQ18" s="211"/>
      <c r="AR18" s="211"/>
      <c r="AS18" s="211"/>
      <c r="AT18" s="211"/>
      <c r="AU18" s="211"/>
      <c r="AV18" s="211"/>
      <c r="AW18" s="211"/>
      <c r="AX18" s="211"/>
      <c r="AY18" s="211"/>
    </row>
    <row r="19" spans="1:51" ht="15" x14ac:dyDescent="0.25">
      <c r="A19" s="193">
        <f>YampaRiverInflow.TotalOutflow!A19</f>
        <v>43891</v>
      </c>
      <c r="B19" s="165"/>
      <c r="C19" s="165"/>
      <c r="D19" s="165">
        <v>-17.29</v>
      </c>
      <c r="E19" s="235">
        <v>34.107990000000001</v>
      </c>
      <c r="F19" s="235">
        <v>19.579360000000001</v>
      </c>
      <c r="G19" s="235">
        <v>21.266830000000002</v>
      </c>
      <c r="H19" s="235">
        <v>8.1764600000000005</v>
      </c>
      <c r="I19" s="235">
        <v>7.8801000000000005</v>
      </c>
      <c r="J19" s="235">
        <v>-16.084820000000001</v>
      </c>
      <c r="K19" s="235">
        <v>24.562889999999999</v>
      </c>
      <c r="L19" s="235">
        <v>-1.3683399999999999</v>
      </c>
      <c r="M19" s="235">
        <v>-30.239049999999999</v>
      </c>
      <c r="N19" s="235">
        <v>-0.40625</v>
      </c>
      <c r="O19" s="235">
        <v>-2.8755600000000001</v>
      </c>
      <c r="P19" s="235">
        <v>-24.367049999999999</v>
      </c>
      <c r="Q19" s="235">
        <v>-21.61571</v>
      </c>
      <c r="R19" s="235">
        <v>-7.1826499999999998</v>
      </c>
      <c r="S19" s="235">
        <v>-21.388090000000002</v>
      </c>
      <c r="T19" s="235">
        <v>-38.647570000000002</v>
      </c>
      <c r="U19" s="235">
        <v>-17.924779999999998</v>
      </c>
      <c r="V19" s="235">
        <v>-12.442740000000001</v>
      </c>
      <c r="W19" s="235">
        <v>-43.985260000000004</v>
      </c>
      <c r="X19" s="235">
        <v>-10.52102</v>
      </c>
      <c r="Y19" s="235">
        <v>-6.4350100000000001</v>
      </c>
      <c r="Z19" s="235">
        <v>-12.448540000000001</v>
      </c>
      <c r="AA19" s="235">
        <v>-11.11115</v>
      </c>
      <c r="AB19" s="235">
        <v>-14.26328</v>
      </c>
      <c r="AC19" s="235">
        <v>-15.209569999999999</v>
      </c>
      <c r="AD19" s="235">
        <v>-13.494590000000001</v>
      </c>
      <c r="AE19" s="235">
        <v>-13.53969</v>
      </c>
      <c r="AF19" s="235">
        <v>-18.373999999999999</v>
      </c>
      <c r="AG19" s="235">
        <v>-10.9312</v>
      </c>
      <c r="AH19" s="235">
        <v>-22.812709999999999</v>
      </c>
      <c r="AI19" s="252">
        <v>-10.592450000000001</v>
      </c>
      <c r="AJ19" s="252">
        <v>-11.9735317815</v>
      </c>
      <c r="AK19" s="252">
        <v>-21.396965078199997</v>
      </c>
      <c r="AL19" s="252">
        <v>60.964930000000003</v>
      </c>
      <c r="AM19" s="252">
        <v>9.2411200000000004</v>
      </c>
      <c r="AN19" s="211"/>
      <c r="AO19" s="211"/>
      <c r="AP19" s="211"/>
      <c r="AQ19" s="211"/>
      <c r="AR19" s="211"/>
      <c r="AS19" s="211"/>
      <c r="AT19" s="211"/>
      <c r="AU19" s="211"/>
      <c r="AV19" s="211"/>
      <c r="AW19" s="211"/>
      <c r="AX19" s="211"/>
      <c r="AY19" s="211"/>
    </row>
    <row r="20" spans="1:51" ht="15" x14ac:dyDescent="0.25">
      <c r="A20" s="193">
        <f>YampaRiverInflow.TotalOutflow!A20</f>
        <v>43922</v>
      </c>
      <c r="B20" s="165"/>
      <c r="C20" s="165"/>
      <c r="D20" s="165">
        <v>-20.108000000000001</v>
      </c>
      <c r="E20" s="235">
        <v>76.599170000000001</v>
      </c>
      <c r="F20" s="235">
        <v>-6.7857700000000003</v>
      </c>
      <c r="G20" s="235">
        <v>6.2441000000000004</v>
      </c>
      <c r="H20" s="235">
        <v>4.2861700000000003</v>
      </c>
      <c r="I20" s="235">
        <v>29.646259999999998</v>
      </c>
      <c r="J20" s="235">
        <v>28.972660000000001</v>
      </c>
      <c r="K20" s="235">
        <v>18.863569999999999</v>
      </c>
      <c r="L20" s="235">
        <v>13.24966</v>
      </c>
      <c r="M20" s="235">
        <v>-34.838769999999997</v>
      </c>
      <c r="N20" s="235">
        <v>-15.670870000000001</v>
      </c>
      <c r="O20" s="235">
        <v>-12.345879999999999</v>
      </c>
      <c r="P20" s="235">
        <v>-24.792330000000003</v>
      </c>
      <c r="Q20" s="235">
        <v>-15.55307</v>
      </c>
      <c r="R20" s="235">
        <v>-27.615380000000002</v>
      </c>
      <c r="S20" s="235">
        <v>-9.9768299999999996</v>
      </c>
      <c r="T20" s="235">
        <v>-7.8899799999999995</v>
      </c>
      <c r="U20" s="235">
        <v>-18.484590000000001</v>
      </c>
      <c r="V20" s="235">
        <v>-13.60337</v>
      </c>
      <c r="W20" s="235">
        <v>-60.627809999999997</v>
      </c>
      <c r="X20" s="235">
        <v>-9.7155499999999986</v>
      </c>
      <c r="Y20" s="235">
        <v>-15.310879999999999</v>
      </c>
      <c r="Z20" s="235">
        <v>3.4897600000000004</v>
      </c>
      <c r="AA20" s="235">
        <v>-16.877500000000001</v>
      </c>
      <c r="AB20" s="235">
        <v>-19.60941</v>
      </c>
      <c r="AC20" s="235">
        <v>-18.033900000000003</v>
      </c>
      <c r="AD20" s="235">
        <v>-6.3000600000000002</v>
      </c>
      <c r="AE20" s="235">
        <v>-13.78439</v>
      </c>
      <c r="AF20" s="235">
        <v>-16.949249999999999</v>
      </c>
      <c r="AG20" s="235">
        <v>-12.7826</v>
      </c>
      <c r="AH20" s="235">
        <v>-23.694689999999998</v>
      </c>
      <c r="AI20" s="252">
        <v>-20.046709999999997</v>
      </c>
      <c r="AJ20" s="252">
        <v>-21.301506761199999</v>
      </c>
      <c r="AK20" s="252">
        <v>-18.480803921300001</v>
      </c>
      <c r="AL20" s="252">
        <v>54.424519999999994</v>
      </c>
      <c r="AM20" s="252">
        <v>12.133100000000001</v>
      </c>
      <c r="AN20" s="211"/>
      <c r="AO20" s="211"/>
      <c r="AP20" s="211"/>
      <c r="AQ20" s="211"/>
      <c r="AR20" s="211"/>
      <c r="AS20" s="211"/>
      <c r="AT20" s="211"/>
      <c r="AU20" s="211"/>
      <c r="AV20" s="211"/>
      <c r="AW20" s="211"/>
      <c r="AX20" s="211"/>
      <c r="AY20" s="211"/>
    </row>
    <row r="21" spans="1:51" ht="15" x14ac:dyDescent="0.25">
      <c r="A21" s="193">
        <f>YampaRiverInflow.TotalOutflow!A21</f>
        <v>43952</v>
      </c>
      <c r="B21" s="165"/>
      <c r="C21" s="165"/>
      <c r="D21" s="165">
        <v>-12.385999999999999</v>
      </c>
      <c r="E21" s="235">
        <v>81.077850000000012</v>
      </c>
      <c r="F21" s="235">
        <v>32.891910000000003</v>
      </c>
      <c r="G21" s="235">
        <v>32.762029999999996</v>
      </c>
      <c r="H21" s="235">
        <v>14.885899999999999</v>
      </c>
      <c r="I21" s="235">
        <v>9.8693099999999987</v>
      </c>
      <c r="J21" s="235">
        <v>49.975879999999997</v>
      </c>
      <c r="K21" s="235">
        <v>-7.9184299999999999</v>
      </c>
      <c r="L21" s="235">
        <v>11.12064</v>
      </c>
      <c r="M21" s="235">
        <v>-43.382190000000001</v>
      </c>
      <c r="N21" s="235">
        <v>-22.886580000000002</v>
      </c>
      <c r="O21" s="235">
        <v>-11.17521</v>
      </c>
      <c r="P21" s="235">
        <v>-23.596910000000001</v>
      </c>
      <c r="Q21" s="235">
        <v>-15.42226</v>
      </c>
      <c r="R21" s="235">
        <v>3.82769</v>
      </c>
      <c r="S21" s="235">
        <v>-8.7342700000000004</v>
      </c>
      <c r="T21" s="235">
        <v>-12.672180000000001</v>
      </c>
      <c r="U21" s="235">
        <v>-9.4568999999999992</v>
      </c>
      <c r="V21" s="235">
        <v>2.1620500000000002</v>
      </c>
      <c r="W21" s="235">
        <v>6.1777799999999994</v>
      </c>
      <c r="X21" s="235">
        <v>-11.006309999999999</v>
      </c>
      <c r="Y21" s="235">
        <v>-11.085049999999999</v>
      </c>
      <c r="Z21" s="235">
        <v>-22.195970000000003</v>
      </c>
      <c r="AA21" s="235">
        <v>-14.829829999999999</v>
      </c>
      <c r="AB21" s="235">
        <v>10.05152</v>
      </c>
      <c r="AC21" s="235">
        <v>-15.21618</v>
      </c>
      <c r="AD21" s="235">
        <v>-22.456689999999998</v>
      </c>
      <c r="AE21" s="235">
        <v>-5.2049700000000003</v>
      </c>
      <c r="AF21" s="235">
        <v>-18.830310000000001</v>
      </c>
      <c r="AG21" s="235">
        <v>-9.6620400000000011</v>
      </c>
      <c r="AH21" s="235">
        <v>-14.13106</v>
      </c>
      <c r="AI21" s="252">
        <v>-15.37541</v>
      </c>
      <c r="AJ21" s="252">
        <v>-17.183385914400002</v>
      </c>
      <c r="AK21" s="252">
        <v>-10.352921004100001</v>
      </c>
      <c r="AL21" s="252">
        <v>25.669160000000002</v>
      </c>
      <c r="AM21" s="252">
        <v>46.607790000000001</v>
      </c>
      <c r="AN21" s="211"/>
      <c r="AO21" s="211"/>
      <c r="AP21" s="211"/>
      <c r="AQ21" s="211"/>
      <c r="AR21" s="211"/>
      <c r="AS21" s="211"/>
      <c r="AT21" s="211"/>
      <c r="AU21" s="211"/>
      <c r="AV21" s="211"/>
      <c r="AW21" s="211"/>
      <c r="AX21" s="211"/>
      <c r="AY21" s="211"/>
    </row>
    <row r="22" spans="1:51" ht="15" x14ac:dyDescent="0.25">
      <c r="A22" s="193">
        <f>YampaRiverInflow.TotalOutflow!A22</f>
        <v>43983</v>
      </c>
      <c r="B22" s="165"/>
      <c r="C22" s="165"/>
      <c r="D22" s="165">
        <v>-15.169</v>
      </c>
      <c r="E22" s="235">
        <v>62.467669999999998</v>
      </c>
      <c r="F22" s="235">
        <v>43.907669999999996</v>
      </c>
      <c r="G22" s="235">
        <v>36.8551</v>
      </c>
      <c r="H22" s="235">
        <v>12.004910000000001</v>
      </c>
      <c r="I22" s="235">
        <v>7.7272400000000001</v>
      </c>
      <c r="J22" s="235">
        <v>40.933699999999995</v>
      </c>
      <c r="K22" s="235">
        <v>11.465860000000001</v>
      </c>
      <c r="L22" s="235">
        <v>16.794580000000003</v>
      </c>
      <c r="M22" s="235">
        <v>-46.634540000000001</v>
      </c>
      <c r="N22" s="235">
        <v>-19.443330000000003</v>
      </c>
      <c r="O22" s="235">
        <v>7.9125299999999994</v>
      </c>
      <c r="P22" s="235">
        <v>-9.9691600000000005</v>
      </c>
      <c r="Q22" s="235">
        <v>-16.600020000000001</v>
      </c>
      <c r="R22" s="235">
        <v>-10.217690000000001</v>
      </c>
      <c r="S22" s="235">
        <v>3.97357</v>
      </c>
      <c r="T22" s="235">
        <v>-3.1482399999999999</v>
      </c>
      <c r="U22" s="235">
        <v>-1.4221199999999998</v>
      </c>
      <c r="V22" s="235">
        <v>-38.834009999999999</v>
      </c>
      <c r="W22" s="235">
        <v>-7.06473</v>
      </c>
      <c r="X22" s="235">
        <v>1.8902699999999999</v>
      </c>
      <c r="Y22" s="235">
        <v>8.4872199999999989</v>
      </c>
      <c r="Z22" s="235">
        <v>0.80691999999999997</v>
      </c>
      <c r="AA22" s="235">
        <v>-6.2195200000000002</v>
      </c>
      <c r="AB22" s="235">
        <v>13.559850000000001</v>
      </c>
      <c r="AC22" s="235">
        <v>-8.6716299999999986</v>
      </c>
      <c r="AD22" s="235">
        <v>-7.92706</v>
      </c>
      <c r="AE22" s="235">
        <v>-2.6868400000000001</v>
      </c>
      <c r="AF22" s="235">
        <v>-23.401610000000002</v>
      </c>
      <c r="AG22" s="235">
        <v>-8.745379999999999</v>
      </c>
      <c r="AH22" s="235">
        <v>-18.980650000000001</v>
      </c>
      <c r="AI22" s="252">
        <v>-16.096640000000001</v>
      </c>
      <c r="AJ22" s="252">
        <v>-19.255974470100004</v>
      </c>
      <c r="AK22" s="252">
        <v>-18.6228715425</v>
      </c>
      <c r="AL22" s="252">
        <v>36.7791</v>
      </c>
      <c r="AM22" s="252">
        <v>47.801720000000003</v>
      </c>
      <c r="AN22" s="211"/>
      <c r="AO22" s="211"/>
      <c r="AP22" s="211"/>
      <c r="AQ22" s="211"/>
      <c r="AR22" s="211"/>
      <c r="AS22" s="211"/>
      <c r="AT22" s="211"/>
      <c r="AU22" s="211"/>
      <c r="AV22" s="211"/>
      <c r="AW22" s="211"/>
      <c r="AX22" s="211"/>
      <c r="AY22" s="211"/>
    </row>
    <row r="23" spans="1:51" ht="15" x14ac:dyDescent="0.25">
      <c r="A23" s="193">
        <f>YampaRiverInflow.TotalOutflow!A23</f>
        <v>44013</v>
      </c>
      <c r="B23" s="165"/>
      <c r="C23" s="165"/>
      <c r="D23" s="165">
        <v>-15.298999999999999</v>
      </c>
      <c r="E23" s="235">
        <v>60.205719999999999</v>
      </c>
      <c r="F23" s="235">
        <v>49.438319999999997</v>
      </c>
      <c r="G23" s="235">
        <v>32.877110000000002</v>
      </c>
      <c r="H23" s="235">
        <v>10.57719</v>
      </c>
      <c r="I23" s="235">
        <v>7.2024099999999995</v>
      </c>
      <c r="J23" s="235">
        <v>42.957050000000002</v>
      </c>
      <c r="K23" s="235">
        <v>25.683209999999999</v>
      </c>
      <c r="L23" s="235">
        <v>16.192450000000001</v>
      </c>
      <c r="M23" s="235">
        <v>-32.33464</v>
      </c>
      <c r="N23" s="235">
        <v>-28.353200000000001</v>
      </c>
      <c r="O23" s="235">
        <v>-13.82734</v>
      </c>
      <c r="P23" s="235">
        <v>-8.2693600000000007</v>
      </c>
      <c r="Q23" s="235">
        <v>-6.1791200000000002</v>
      </c>
      <c r="R23" s="235">
        <v>3.4561299999999999</v>
      </c>
      <c r="S23" s="235">
        <v>2.85033</v>
      </c>
      <c r="T23" s="235">
        <v>-5.2313599999999996</v>
      </c>
      <c r="U23" s="235">
        <v>-2.7631799999999997</v>
      </c>
      <c r="V23" s="235">
        <v>-11.48329</v>
      </c>
      <c r="W23" s="235">
        <v>-12.351889999999999</v>
      </c>
      <c r="X23" s="235">
        <v>-4.6287900000000004</v>
      </c>
      <c r="Y23" s="235">
        <v>-5.6995800000000001</v>
      </c>
      <c r="Z23" s="235">
        <v>1.1146199999999999</v>
      </c>
      <c r="AA23" s="235">
        <v>-1.95407</v>
      </c>
      <c r="AB23" s="235">
        <v>15.37031</v>
      </c>
      <c r="AC23" s="235">
        <v>-6.1843900000000005</v>
      </c>
      <c r="AD23" s="235">
        <v>2.6158600000000001</v>
      </c>
      <c r="AE23" s="235">
        <v>5.3711899999999995</v>
      </c>
      <c r="AF23" s="235">
        <v>-13.886209999999998</v>
      </c>
      <c r="AG23" s="235">
        <v>-10.38104</v>
      </c>
      <c r="AH23" s="235">
        <v>-8.8864900000000002</v>
      </c>
      <c r="AI23" s="252">
        <v>-24.04243</v>
      </c>
      <c r="AJ23" s="252">
        <v>-9.7753157925099998</v>
      </c>
      <c r="AK23" s="252">
        <v>-13.541234510899999</v>
      </c>
      <c r="AL23" s="252">
        <v>72.870630000000006</v>
      </c>
      <c r="AM23" s="252">
        <v>68.089640000000003</v>
      </c>
      <c r="AN23" s="211"/>
      <c r="AO23" s="211"/>
      <c r="AP23" s="211"/>
      <c r="AQ23" s="211"/>
      <c r="AR23" s="211"/>
      <c r="AS23" s="211"/>
      <c r="AT23" s="211"/>
      <c r="AU23" s="211"/>
      <c r="AV23" s="211"/>
      <c r="AW23" s="211"/>
      <c r="AX23" s="211"/>
      <c r="AY23" s="211"/>
    </row>
    <row r="24" spans="1:51" ht="15" x14ac:dyDescent="0.25">
      <c r="A24" s="193">
        <f>YampaRiverInflow.TotalOutflow!A24</f>
        <v>44044</v>
      </c>
      <c r="B24" s="165"/>
      <c r="C24" s="165"/>
      <c r="D24" s="165">
        <v>-11.801</v>
      </c>
      <c r="E24" s="235">
        <v>64.003280000000004</v>
      </c>
      <c r="F24" s="235">
        <v>30.162470000000003</v>
      </c>
      <c r="G24" s="235">
        <v>25.66291</v>
      </c>
      <c r="H24" s="235">
        <v>47.366790000000002</v>
      </c>
      <c r="I24" s="235">
        <v>-3.6207199999999999</v>
      </c>
      <c r="J24" s="235">
        <v>8.2340900000000001</v>
      </c>
      <c r="K24" s="235">
        <v>1.0808900000000001</v>
      </c>
      <c r="L24" s="235">
        <v>9.8302700000000005</v>
      </c>
      <c r="M24" s="235">
        <v>-30.478750000000002</v>
      </c>
      <c r="N24" s="235">
        <v>-37.806379999999997</v>
      </c>
      <c r="O24" s="235">
        <v>0.36157</v>
      </c>
      <c r="P24" s="235">
        <v>-21.721700000000002</v>
      </c>
      <c r="Q24" s="235">
        <v>-32.771730000000005</v>
      </c>
      <c r="R24" s="235">
        <v>-3.3455599999999999</v>
      </c>
      <c r="S24" s="235">
        <v>5.3322599999999998</v>
      </c>
      <c r="T24" s="235">
        <v>-12.47739</v>
      </c>
      <c r="U24" s="235">
        <v>-10.764940000000001</v>
      </c>
      <c r="V24" s="235">
        <v>-12.411370000000002</v>
      </c>
      <c r="W24" s="235">
        <v>-5.8684500000000002</v>
      </c>
      <c r="X24" s="235">
        <v>-7.3342000000000001</v>
      </c>
      <c r="Y24" s="235">
        <v>-0.58257000000000003</v>
      </c>
      <c r="Z24" s="235">
        <v>-2.9759099999999998</v>
      </c>
      <c r="AA24" s="235">
        <v>-4.9262499999999996</v>
      </c>
      <c r="AB24" s="235">
        <v>7.4216999999999995</v>
      </c>
      <c r="AC24" s="235">
        <v>-6.2596699999999998</v>
      </c>
      <c r="AD24" s="235">
        <v>-3.49715</v>
      </c>
      <c r="AE24" s="235">
        <v>-8.0988400000000009</v>
      </c>
      <c r="AF24" s="235">
        <v>-12.211690000000001</v>
      </c>
      <c r="AG24" s="235">
        <v>-5.9300299999999995</v>
      </c>
      <c r="AH24" s="235">
        <v>-10.645899999999999</v>
      </c>
      <c r="AI24" s="252">
        <v>-16.45506</v>
      </c>
      <c r="AJ24" s="252">
        <v>-6.1211380751300002</v>
      </c>
      <c r="AK24" s="252">
        <v>-16.4951205805</v>
      </c>
      <c r="AL24" s="252">
        <v>74.391710000000003</v>
      </c>
      <c r="AM24" s="252">
        <v>83.114260000000002</v>
      </c>
      <c r="AN24" s="211"/>
      <c r="AO24" s="211"/>
      <c r="AP24" s="211"/>
      <c r="AQ24" s="211"/>
      <c r="AR24" s="211"/>
      <c r="AS24" s="211"/>
      <c r="AT24" s="211"/>
      <c r="AU24" s="211"/>
      <c r="AV24" s="211"/>
      <c r="AW24" s="211"/>
      <c r="AX24" s="211"/>
      <c r="AY24" s="211"/>
    </row>
    <row r="25" spans="1:51" ht="15" x14ac:dyDescent="0.25">
      <c r="A25" s="193">
        <f>YampaRiverInflow.TotalOutflow!A25</f>
        <v>44075</v>
      </c>
      <c r="B25" s="165"/>
      <c r="C25" s="165"/>
      <c r="D25" s="165">
        <v>-12.41</v>
      </c>
      <c r="E25" s="235">
        <v>90.030710000000013</v>
      </c>
      <c r="F25" s="235">
        <v>37.451620000000005</v>
      </c>
      <c r="G25" s="235">
        <v>29.726150000000001</v>
      </c>
      <c r="H25" s="235">
        <v>21.405069999999998</v>
      </c>
      <c r="I25" s="235">
        <v>-6.1849399999999992</v>
      </c>
      <c r="J25" s="235">
        <v>-13.40967</v>
      </c>
      <c r="K25" s="235">
        <v>4.8451000000000004</v>
      </c>
      <c r="L25" s="235">
        <v>10.459700000000002</v>
      </c>
      <c r="M25" s="235">
        <v>-32.106940000000002</v>
      </c>
      <c r="N25" s="235">
        <v>-14.36115</v>
      </c>
      <c r="O25" s="235">
        <v>6.0761099999999999</v>
      </c>
      <c r="P25" s="235">
        <v>2.1292300000000002</v>
      </c>
      <c r="Q25" s="235">
        <v>3.4588800000000002</v>
      </c>
      <c r="R25" s="235">
        <v>-3.5141100000000001</v>
      </c>
      <c r="S25" s="235">
        <v>2.3970700000000003</v>
      </c>
      <c r="T25" s="235">
        <v>-14.862719999999999</v>
      </c>
      <c r="U25" s="235">
        <v>10.64911</v>
      </c>
      <c r="V25" s="235">
        <v>1.2162899999999999</v>
      </c>
      <c r="W25" s="235">
        <v>-3.2352600000000002</v>
      </c>
      <c r="X25" s="235">
        <v>3.2015500000000001</v>
      </c>
      <c r="Y25" s="235">
        <v>-2.03647</v>
      </c>
      <c r="Z25" s="235">
        <v>4.6902200000000001</v>
      </c>
      <c r="AA25" s="235">
        <v>-2.4659599999999999</v>
      </c>
      <c r="AB25" s="235">
        <v>2.1341199999999998</v>
      </c>
      <c r="AC25" s="235">
        <v>-3.6479999999999999E-2</v>
      </c>
      <c r="AD25" s="235">
        <v>3.5242300000000002</v>
      </c>
      <c r="AE25" s="235">
        <v>2.30775</v>
      </c>
      <c r="AF25" s="235">
        <v>-2.1289499999999997</v>
      </c>
      <c r="AG25" s="235">
        <v>-5.9721000000000002</v>
      </c>
      <c r="AH25" s="235">
        <v>-4.7625399999999996</v>
      </c>
      <c r="AI25" s="252">
        <v>-11.23626</v>
      </c>
      <c r="AJ25" s="252">
        <v>-5.9217293134800002</v>
      </c>
      <c r="AK25" s="252">
        <v>-16.066383176799999</v>
      </c>
      <c r="AL25" s="252">
        <v>15.569330000000001</v>
      </c>
      <c r="AM25" s="252">
        <v>17.491540000000001</v>
      </c>
      <c r="AN25" s="211"/>
      <c r="AO25" s="211"/>
      <c r="AP25" s="211"/>
      <c r="AQ25" s="211"/>
      <c r="AR25" s="211"/>
      <c r="AS25" s="211"/>
      <c r="AT25" s="211"/>
      <c r="AU25" s="211"/>
      <c r="AV25" s="211"/>
      <c r="AW25" s="211"/>
      <c r="AX25" s="211"/>
      <c r="AY25" s="211"/>
    </row>
    <row r="26" spans="1:51" ht="15" x14ac:dyDescent="0.25">
      <c r="A26" s="193">
        <f>YampaRiverInflow.TotalOutflow!A26</f>
        <v>44105</v>
      </c>
      <c r="B26" s="165"/>
      <c r="C26" s="165"/>
      <c r="D26" s="165">
        <v>-3.8140000000000001</v>
      </c>
      <c r="E26" s="235">
        <v>133.46231</v>
      </c>
      <c r="F26" s="235">
        <v>-7.9622099999999998</v>
      </c>
      <c r="G26" s="235">
        <v>14.659660000000001</v>
      </c>
      <c r="H26" s="235">
        <v>6.4712700000000005</v>
      </c>
      <c r="I26" s="235">
        <v>-4.5573800000000002</v>
      </c>
      <c r="J26" s="235">
        <v>16.089169999999999</v>
      </c>
      <c r="K26" s="235">
        <v>2.3823400000000001</v>
      </c>
      <c r="L26" s="235">
        <v>-2.3206700000000002</v>
      </c>
      <c r="M26" s="235">
        <v>-31.9285</v>
      </c>
      <c r="N26" s="235">
        <v>-8.5193500000000011</v>
      </c>
      <c r="O26" s="235">
        <v>-12.10599</v>
      </c>
      <c r="P26" s="235">
        <v>-6.4365399999999999</v>
      </c>
      <c r="Q26" s="235">
        <v>-9.3328700000000016</v>
      </c>
      <c r="R26" s="235">
        <v>8.7130799999999997</v>
      </c>
      <c r="S26" s="235">
        <v>6.0392799999999998</v>
      </c>
      <c r="T26" s="235">
        <v>-14.376950000000001</v>
      </c>
      <c r="U26" s="235">
        <v>11.44023</v>
      </c>
      <c r="V26" s="235">
        <v>-2.2667899999999999</v>
      </c>
      <c r="W26" s="235">
        <v>12.561069999999999</v>
      </c>
      <c r="X26" s="235">
        <v>9.3788400000000003</v>
      </c>
      <c r="Y26" s="235">
        <v>7.2322499999999996</v>
      </c>
      <c r="Z26" s="235">
        <v>17.66301</v>
      </c>
      <c r="AA26" s="235">
        <v>17.936130000000002</v>
      </c>
      <c r="AB26" s="235">
        <v>19.500349999999997</v>
      </c>
      <c r="AC26" s="235">
        <v>0.40545999999999999</v>
      </c>
      <c r="AD26" s="235">
        <v>-3.57796</v>
      </c>
      <c r="AE26" s="235">
        <v>-7.8305600000000002</v>
      </c>
      <c r="AF26" s="235">
        <v>5.5783399999999999</v>
      </c>
      <c r="AG26" s="235">
        <v>7.1333100000000007</v>
      </c>
      <c r="AH26" s="235">
        <v>-3.07572</v>
      </c>
      <c r="AI26" s="252">
        <v>-12.67216</v>
      </c>
      <c r="AJ26" s="252">
        <v>9.5933321672099989</v>
      </c>
      <c r="AK26" s="252">
        <v>-7.3716004105100001</v>
      </c>
      <c r="AL26" s="252">
        <v>11.770820000000001</v>
      </c>
      <c r="AM26" s="252">
        <v>29.394490000000001</v>
      </c>
      <c r="AN26" s="211"/>
      <c r="AO26" s="211"/>
      <c r="AP26" s="211"/>
      <c r="AQ26" s="211"/>
      <c r="AR26" s="211"/>
      <c r="AS26" s="211"/>
      <c r="AT26" s="211"/>
      <c r="AU26" s="211"/>
      <c r="AV26" s="211"/>
      <c r="AW26" s="211"/>
      <c r="AX26" s="211"/>
      <c r="AY26" s="211"/>
    </row>
    <row r="27" spans="1:51" ht="15" x14ac:dyDescent="0.25">
      <c r="A27" s="193">
        <f>YampaRiverInflow.TotalOutflow!A27</f>
        <v>44136</v>
      </c>
      <c r="B27" s="165"/>
      <c r="C27" s="165"/>
      <c r="D27" s="165">
        <v>-12.486000000000001</v>
      </c>
      <c r="E27" s="235">
        <v>52.581679999999999</v>
      </c>
      <c r="F27" s="235">
        <v>19.1631</v>
      </c>
      <c r="G27" s="235">
        <v>8.3231599999999997</v>
      </c>
      <c r="H27" s="235">
        <v>-4.9865000000000004</v>
      </c>
      <c r="I27" s="235">
        <v>15.50897</v>
      </c>
      <c r="J27" s="235">
        <v>11.76432</v>
      </c>
      <c r="K27" s="235">
        <v>31.527560000000001</v>
      </c>
      <c r="L27" s="235">
        <v>-3.2050900000000002</v>
      </c>
      <c r="M27" s="235">
        <v>-23.295529999999999</v>
      </c>
      <c r="N27" s="235">
        <v>-17.111999999999998</v>
      </c>
      <c r="O27" s="235">
        <v>-11.698649999999999</v>
      </c>
      <c r="P27" s="235">
        <v>-40.886620000000001</v>
      </c>
      <c r="Q27" s="235">
        <v>8.8454099999999993</v>
      </c>
      <c r="R27" s="235">
        <v>8.6155300000000015</v>
      </c>
      <c r="S27" s="235">
        <v>-6.0922700000000001</v>
      </c>
      <c r="T27" s="235">
        <v>-18.06193</v>
      </c>
      <c r="U27" s="235">
        <v>-2.7934000000000001</v>
      </c>
      <c r="V27" s="235">
        <v>14.61594</v>
      </c>
      <c r="W27" s="235">
        <v>1.1808599999999998</v>
      </c>
      <c r="X27" s="235">
        <v>-1.2787599999999999</v>
      </c>
      <c r="Y27" s="235">
        <v>-0.85072999999999999</v>
      </c>
      <c r="Z27" s="235">
        <v>-7.69496</v>
      </c>
      <c r="AA27" s="235">
        <v>-25.293230000000001</v>
      </c>
      <c r="AB27" s="235">
        <v>14.929360000000001</v>
      </c>
      <c r="AC27" s="235">
        <v>-6.5592299999999994</v>
      </c>
      <c r="AD27" s="235">
        <v>-12.624499999999999</v>
      </c>
      <c r="AE27" s="235">
        <v>-15.31161</v>
      </c>
      <c r="AF27" s="235">
        <v>-29.335889999999999</v>
      </c>
      <c r="AG27" s="235">
        <v>-11.260489999999999</v>
      </c>
      <c r="AH27" s="235">
        <v>-11.40968</v>
      </c>
      <c r="AI27" s="252">
        <v>4.0670200000000003</v>
      </c>
      <c r="AJ27" s="252">
        <v>-5.6661833634400001</v>
      </c>
      <c r="AK27" s="252">
        <v>-13.579297370099999</v>
      </c>
      <c r="AL27" s="252">
        <v>7.9291700000000001</v>
      </c>
      <c r="AM27" s="252">
        <v>-2.7989000000000002</v>
      </c>
      <c r="AN27" s="211"/>
      <c r="AO27" s="211"/>
      <c r="AP27" s="211"/>
      <c r="AQ27" s="211"/>
      <c r="AR27" s="211"/>
      <c r="AS27" s="211"/>
      <c r="AT27" s="211"/>
      <c r="AU27" s="211"/>
      <c r="AV27" s="211"/>
      <c r="AW27" s="211"/>
      <c r="AX27" s="211"/>
      <c r="AY27" s="211"/>
    </row>
    <row r="28" spans="1:51" ht="15" x14ac:dyDescent="0.25">
      <c r="A28" s="193">
        <f>YampaRiverInflow.TotalOutflow!A28</f>
        <v>44166</v>
      </c>
      <c r="B28" s="165"/>
      <c r="C28" s="165"/>
      <c r="D28" s="165">
        <v>-11.619</v>
      </c>
      <c r="E28" s="235">
        <v>51.959830000000004</v>
      </c>
      <c r="F28" s="235">
        <v>32.17351</v>
      </c>
      <c r="G28" s="235">
        <v>27.887509999999999</v>
      </c>
      <c r="H28" s="235">
        <v>-7.8382100000000001</v>
      </c>
      <c r="I28" s="235">
        <v>-32.544939999999997</v>
      </c>
      <c r="J28" s="235">
        <v>-18.25207</v>
      </c>
      <c r="K28" s="235">
        <v>0.23571999999999999</v>
      </c>
      <c r="L28" s="235">
        <v>-17.19848</v>
      </c>
      <c r="M28" s="235">
        <v>-15.513</v>
      </c>
      <c r="N28" s="235">
        <v>-23.537050000000001</v>
      </c>
      <c r="O28" s="235">
        <v>-21.342089999999999</v>
      </c>
      <c r="P28" s="235">
        <v>-25.91873</v>
      </c>
      <c r="Q28" s="235">
        <v>-8.1638900000000003</v>
      </c>
      <c r="R28" s="235">
        <v>-7.6459899999999994</v>
      </c>
      <c r="S28" s="235">
        <v>-41.546080000000003</v>
      </c>
      <c r="T28" s="235">
        <v>-20.32019</v>
      </c>
      <c r="U28" s="235">
        <v>-22.775419999999997</v>
      </c>
      <c r="V28" s="235">
        <v>-20.00853</v>
      </c>
      <c r="W28" s="235">
        <v>-16.126649999999998</v>
      </c>
      <c r="X28" s="235">
        <v>-14.551170000000001</v>
      </c>
      <c r="Y28" s="235">
        <v>-9.3304200000000002</v>
      </c>
      <c r="Z28" s="235">
        <v>-15.43425</v>
      </c>
      <c r="AA28" s="235">
        <v>-9.6678799999999985</v>
      </c>
      <c r="AB28" s="235">
        <v>2.13557</v>
      </c>
      <c r="AC28" s="235">
        <v>-15.070690000000001</v>
      </c>
      <c r="AD28" s="235">
        <v>-14.155530000000001</v>
      </c>
      <c r="AE28" s="235">
        <v>-24.016959999999997</v>
      </c>
      <c r="AF28" s="235">
        <v>-14.53312</v>
      </c>
      <c r="AG28" s="235">
        <v>-28.044779999999999</v>
      </c>
      <c r="AH28" s="235">
        <v>-6.3832500000000003</v>
      </c>
      <c r="AI28" s="252">
        <v>-10.085459999999999</v>
      </c>
      <c r="AJ28" s="252">
        <v>-1.7760761056900001</v>
      </c>
      <c r="AK28" s="252">
        <v>-12.813628441100001</v>
      </c>
      <c r="AL28" s="252">
        <v>0.70411000000000001</v>
      </c>
      <c r="AM28" s="252">
        <v>-2.0269400000000002</v>
      </c>
      <c r="AN28" s="211"/>
      <c r="AO28" s="211"/>
      <c r="AP28" s="211"/>
      <c r="AQ28" s="211"/>
      <c r="AR28" s="211"/>
      <c r="AS28" s="211"/>
      <c r="AT28" s="211"/>
      <c r="AU28" s="211"/>
      <c r="AV28" s="211"/>
      <c r="AW28" s="211"/>
      <c r="AX28" s="211"/>
      <c r="AY28" s="211"/>
    </row>
    <row r="29" spans="1:51" ht="15" x14ac:dyDescent="0.25">
      <c r="A29" s="193">
        <f>YampaRiverInflow.TotalOutflow!A29</f>
        <v>44197</v>
      </c>
      <c r="B29" s="165"/>
      <c r="C29" s="165"/>
      <c r="D29" s="165">
        <v>-19.077000000000002</v>
      </c>
      <c r="E29" s="235">
        <v>31.442490000000003</v>
      </c>
      <c r="F29" s="235">
        <v>-8.1626999999999992</v>
      </c>
      <c r="G29" s="235">
        <v>-9.4905600000000003</v>
      </c>
      <c r="H29" s="235">
        <v>-16.206330000000001</v>
      </c>
      <c r="I29" s="235">
        <v>-67.403059999999996</v>
      </c>
      <c r="J29" s="235">
        <v>5.3257399999999997</v>
      </c>
      <c r="K29" s="235">
        <v>-10.554080000000001</v>
      </c>
      <c r="L29" s="235">
        <v>-12.17793</v>
      </c>
      <c r="M29" s="235">
        <v>-5.2285699999999995</v>
      </c>
      <c r="N29" s="235">
        <v>-11.82418</v>
      </c>
      <c r="O29" s="235">
        <v>-0.35291</v>
      </c>
      <c r="P29" s="235">
        <v>-9.4022099999999984</v>
      </c>
      <c r="Q29" s="235">
        <v>-2.2324000000000002</v>
      </c>
      <c r="R29" s="235">
        <v>-13.06556</v>
      </c>
      <c r="S29" s="235">
        <v>-23.842459999999999</v>
      </c>
      <c r="T29" s="235">
        <v>-22.88402</v>
      </c>
      <c r="U29" s="235">
        <v>-9.2863400000000009</v>
      </c>
      <c r="V29" s="235">
        <v>2.0555400000000001</v>
      </c>
      <c r="W29" s="235">
        <v>-8.3692099999999989</v>
      </c>
      <c r="X29" s="235">
        <v>-7.36435</v>
      </c>
      <c r="Y29" s="235">
        <v>-10.88565</v>
      </c>
      <c r="Z29" s="235">
        <v>0.18258000000000002</v>
      </c>
      <c r="AA29" s="235">
        <v>-24.099160000000001</v>
      </c>
      <c r="AB29" s="235">
        <v>-10.99343</v>
      </c>
      <c r="AC29" s="235">
        <v>-17.351569999999999</v>
      </c>
      <c r="AD29" s="235">
        <v>-15.120850000000001</v>
      </c>
      <c r="AE29" s="235">
        <v>-15.297610000000001</v>
      </c>
      <c r="AF29" s="235">
        <v>-7.4300500000000005</v>
      </c>
      <c r="AG29" s="235">
        <v>-23.203659999999999</v>
      </c>
      <c r="AH29" s="235">
        <v>-11.24441</v>
      </c>
      <c r="AI29" s="252">
        <v>-7.0866850672100004</v>
      </c>
      <c r="AJ29" s="252">
        <v>-21.8410222298</v>
      </c>
      <c r="AK29" s="252">
        <v>32.649590000000003</v>
      </c>
      <c r="AL29" s="252">
        <v>-4.1834899999999999</v>
      </c>
      <c r="AM29" s="252">
        <v>31.439830000000001</v>
      </c>
      <c r="AN29" s="211"/>
      <c r="AO29" s="211"/>
      <c r="AP29" s="211"/>
      <c r="AQ29" s="211"/>
      <c r="AR29" s="211"/>
      <c r="AS29" s="211"/>
      <c r="AT29" s="211"/>
      <c r="AU29" s="211"/>
      <c r="AV29" s="211"/>
      <c r="AW29" s="211"/>
      <c r="AX29" s="211"/>
      <c r="AY29" s="211"/>
    </row>
    <row r="30" spans="1:51" ht="15" x14ac:dyDescent="0.25">
      <c r="A30" s="193">
        <f>YampaRiverInflow.TotalOutflow!A30</f>
        <v>44228</v>
      </c>
      <c r="B30" s="165"/>
      <c r="C30" s="165"/>
      <c r="D30" s="165">
        <v>-14.898999999999999</v>
      </c>
      <c r="E30" s="235">
        <v>32.191499999999998</v>
      </c>
      <c r="F30" s="235">
        <v>-14.345370000000001</v>
      </c>
      <c r="G30" s="235">
        <v>0.28820999999999997</v>
      </c>
      <c r="H30" s="235">
        <v>24.75806</v>
      </c>
      <c r="I30" s="235">
        <v>-0.71377000000000002</v>
      </c>
      <c r="J30" s="235">
        <v>-17.479389999999999</v>
      </c>
      <c r="K30" s="235">
        <v>7.1028599999999997</v>
      </c>
      <c r="L30" s="235">
        <v>-20.612359999999999</v>
      </c>
      <c r="M30" s="235">
        <v>-3.8160700000000003</v>
      </c>
      <c r="N30" s="235">
        <v>12.07672</v>
      </c>
      <c r="O30" s="235">
        <v>-6.4777399999999998</v>
      </c>
      <c r="P30" s="235">
        <v>-3.1795599999999999</v>
      </c>
      <c r="Q30" s="235">
        <v>-18.78584</v>
      </c>
      <c r="R30" s="235">
        <v>-15.19333</v>
      </c>
      <c r="S30" s="235">
        <v>16.79738</v>
      </c>
      <c r="T30" s="235">
        <v>-14.575379999999999</v>
      </c>
      <c r="U30" s="235">
        <v>-10.293559999999999</v>
      </c>
      <c r="V30" s="235">
        <v>-6.9536000000000007</v>
      </c>
      <c r="W30" s="235">
        <v>-5.6801599999999999</v>
      </c>
      <c r="X30" s="235">
        <v>-3.35554</v>
      </c>
      <c r="Y30" s="235">
        <v>-8.1621500000000005</v>
      </c>
      <c r="Z30" s="235">
        <v>2.4570000000000002E-2</v>
      </c>
      <c r="AA30" s="235">
        <v>-7.1100200000000005</v>
      </c>
      <c r="AB30" s="235">
        <v>-6.7532899999999998</v>
      </c>
      <c r="AC30" s="235">
        <v>-2.0011099999999997</v>
      </c>
      <c r="AD30" s="235">
        <v>-7.8896199999999999</v>
      </c>
      <c r="AE30" s="235">
        <v>-3.9773800000000001</v>
      </c>
      <c r="AF30" s="235">
        <v>-10.08442</v>
      </c>
      <c r="AG30" s="235">
        <v>-18.090959999999999</v>
      </c>
      <c r="AH30" s="235">
        <v>-11.6091</v>
      </c>
      <c r="AI30" s="252">
        <v>-21.548820344999999</v>
      </c>
      <c r="AJ30" s="252">
        <v>-7.5980226642700002</v>
      </c>
      <c r="AK30" s="252">
        <v>26.56495</v>
      </c>
      <c r="AL30" s="252">
        <v>1.9350000000000001</v>
      </c>
      <c r="AM30" s="252">
        <v>22.693020000000001</v>
      </c>
      <c r="AN30" s="211"/>
      <c r="AO30" s="211"/>
      <c r="AP30" s="211"/>
      <c r="AQ30" s="211"/>
      <c r="AR30" s="211"/>
      <c r="AS30" s="211"/>
      <c r="AT30" s="211"/>
      <c r="AU30" s="211"/>
      <c r="AV30" s="211"/>
      <c r="AW30" s="211"/>
      <c r="AX30" s="211"/>
      <c r="AY30" s="211"/>
    </row>
    <row r="31" spans="1:51" ht="15" x14ac:dyDescent="0.25">
      <c r="A31" s="193">
        <f>YampaRiverInflow.TotalOutflow!A31</f>
        <v>44256</v>
      </c>
      <c r="B31" s="165"/>
      <c r="C31" s="165"/>
      <c r="D31" s="165">
        <v>-17.29</v>
      </c>
      <c r="E31" s="235">
        <v>19.579360000000001</v>
      </c>
      <c r="F31" s="235">
        <v>21.266830000000002</v>
      </c>
      <c r="G31" s="235">
        <v>8.1764600000000005</v>
      </c>
      <c r="H31" s="235">
        <v>7.8801000000000005</v>
      </c>
      <c r="I31" s="235">
        <v>-16.084820000000001</v>
      </c>
      <c r="J31" s="235">
        <v>24.562889999999999</v>
      </c>
      <c r="K31" s="235">
        <v>-1.3683399999999999</v>
      </c>
      <c r="L31" s="235">
        <v>-30.239049999999999</v>
      </c>
      <c r="M31" s="235">
        <v>-0.40625</v>
      </c>
      <c r="N31" s="235">
        <v>-2.8755600000000001</v>
      </c>
      <c r="O31" s="235">
        <v>-24.367049999999999</v>
      </c>
      <c r="P31" s="235">
        <v>-21.61571</v>
      </c>
      <c r="Q31" s="235">
        <v>-7.1826499999999998</v>
      </c>
      <c r="R31" s="235">
        <v>-21.388090000000002</v>
      </c>
      <c r="S31" s="235">
        <v>-38.647570000000002</v>
      </c>
      <c r="T31" s="235">
        <v>-17.924779999999998</v>
      </c>
      <c r="U31" s="235">
        <v>-12.442740000000001</v>
      </c>
      <c r="V31" s="235">
        <v>-43.985260000000004</v>
      </c>
      <c r="W31" s="235">
        <v>-10.52102</v>
      </c>
      <c r="X31" s="235">
        <v>-6.4350100000000001</v>
      </c>
      <c r="Y31" s="235">
        <v>-12.448540000000001</v>
      </c>
      <c r="Z31" s="235">
        <v>-11.11115</v>
      </c>
      <c r="AA31" s="235">
        <v>-14.26328</v>
      </c>
      <c r="AB31" s="235">
        <v>-15.209569999999999</v>
      </c>
      <c r="AC31" s="235">
        <v>-13.494590000000001</v>
      </c>
      <c r="AD31" s="235">
        <v>-13.53969</v>
      </c>
      <c r="AE31" s="235">
        <v>-18.373999999999999</v>
      </c>
      <c r="AF31" s="235">
        <v>-10.9312</v>
      </c>
      <c r="AG31" s="235">
        <v>-22.812709999999999</v>
      </c>
      <c r="AH31" s="235">
        <v>-10.592450000000001</v>
      </c>
      <c r="AI31" s="252">
        <v>-11.9735317815</v>
      </c>
      <c r="AJ31" s="252">
        <v>-21.396965078199997</v>
      </c>
      <c r="AK31" s="252">
        <v>60.964930000000003</v>
      </c>
      <c r="AL31" s="252">
        <v>9.2411200000000004</v>
      </c>
      <c r="AM31" s="252">
        <v>34.107990000000001</v>
      </c>
      <c r="AN31" s="211"/>
      <c r="AO31" s="211"/>
      <c r="AP31" s="211"/>
      <c r="AQ31" s="211"/>
      <c r="AR31" s="211"/>
      <c r="AS31" s="211"/>
      <c r="AT31" s="211"/>
      <c r="AU31" s="211"/>
      <c r="AV31" s="211"/>
      <c r="AW31" s="211"/>
      <c r="AX31" s="211"/>
      <c r="AY31" s="211"/>
    </row>
    <row r="32" spans="1:51" ht="15" x14ac:dyDescent="0.25">
      <c r="A32" s="193">
        <f>YampaRiverInflow.TotalOutflow!A32</f>
        <v>44287</v>
      </c>
      <c r="B32" s="165"/>
      <c r="C32" s="165"/>
      <c r="D32" s="165">
        <v>-20.108000000000001</v>
      </c>
      <c r="E32" s="235">
        <v>-6.7857700000000003</v>
      </c>
      <c r="F32" s="235">
        <v>6.2441000000000004</v>
      </c>
      <c r="G32" s="235">
        <v>4.2861700000000003</v>
      </c>
      <c r="H32" s="235">
        <v>29.646259999999998</v>
      </c>
      <c r="I32" s="235">
        <v>28.972660000000001</v>
      </c>
      <c r="J32" s="235">
        <v>18.863569999999999</v>
      </c>
      <c r="K32" s="235">
        <v>13.24966</v>
      </c>
      <c r="L32" s="235">
        <v>-34.838769999999997</v>
      </c>
      <c r="M32" s="235">
        <v>-15.670870000000001</v>
      </c>
      <c r="N32" s="235">
        <v>-12.345879999999999</v>
      </c>
      <c r="O32" s="235">
        <v>-24.792330000000003</v>
      </c>
      <c r="P32" s="235">
        <v>-15.55307</v>
      </c>
      <c r="Q32" s="235">
        <v>-27.615380000000002</v>
      </c>
      <c r="R32" s="235">
        <v>-9.9768299999999996</v>
      </c>
      <c r="S32" s="235">
        <v>-7.8899799999999995</v>
      </c>
      <c r="T32" s="235">
        <v>-18.484590000000001</v>
      </c>
      <c r="U32" s="235">
        <v>-13.60337</v>
      </c>
      <c r="V32" s="235">
        <v>-60.627809999999997</v>
      </c>
      <c r="W32" s="235">
        <v>-9.7155499999999986</v>
      </c>
      <c r="X32" s="235">
        <v>-15.310879999999999</v>
      </c>
      <c r="Y32" s="235">
        <v>3.4897600000000004</v>
      </c>
      <c r="Z32" s="235">
        <v>-16.877500000000001</v>
      </c>
      <c r="AA32" s="235">
        <v>-19.60941</v>
      </c>
      <c r="AB32" s="235">
        <v>-18.033900000000003</v>
      </c>
      <c r="AC32" s="235">
        <v>-6.3000600000000002</v>
      </c>
      <c r="AD32" s="235">
        <v>-13.78439</v>
      </c>
      <c r="AE32" s="235">
        <v>-16.949249999999999</v>
      </c>
      <c r="AF32" s="235">
        <v>-12.7826</v>
      </c>
      <c r="AG32" s="235">
        <v>-23.694689999999998</v>
      </c>
      <c r="AH32" s="235">
        <v>-20.046709999999997</v>
      </c>
      <c r="AI32" s="252">
        <v>-21.301506761199999</v>
      </c>
      <c r="AJ32" s="252">
        <v>-18.480803921300001</v>
      </c>
      <c r="AK32" s="252">
        <v>54.424519999999994</v>
      </c>
      <c r="AL32" s="252">
        <v>12.133100000000001</v>
      </c>
      <c r="AM32" s="252">
        <v>76.599170000000001</v>
      </c>
      <c r="AN32" s="211"/>
      <c r="AO32" s="211"/>
      <c r="AP32" s="211"/>
      <c r="AQ32" s="211"/>
      <c r="AR32" s="211"/>
      <c r="AS32" s="211"/>
      <c r="AT32" s="211"/>
      <c r="AU32" s="211"/>
      <c r="AV32" s="211"/>
      <c r="AW32" s="211"/>
      <c r="AX32" s="211"/>
      <c r="AY32" s="211"/>
    </row>
    <row r="33" spans="1:51" ht="15" x14ac:dyDescent="0.25">
      <c r="A33" s="193">
        <f>YampaRiverInflow.TotalOutflow!A33</f>
        <v>44317</v>
      </c>
      <c r="B33" s="165"/>
      <c r="C33" s="165"/>
      <c r="D33" s="165">
        <v>-12.385999999999999</v>
      </c>
      <c r="E33" s="235">
        <v>32.891910000000003</v>
      </c>
      <c r="F33" s="235">
        <v>32.762029999999996</v>
      </c>
      <c r="G33" s="235">
        <v>14.885899999999999</v>
      </c>
      <c r="H33" s="235">
        <v>9.8693099999999987</v>
      </c>
      <c r="I33" s="235">
        <v>49.975879999999997</v>
      </c>
      <c r="J33" s="235">
        <v>-7.9184299999999999</v>
      </c>
      <c r="K33" s="235">
        <v>11.12064</v>
      </c>
      <c r="L33" s="235">
        <v>-43.382190000000001</v>
      </c>
      <c r="M33" s="235">
        <v>-22.886580000000002</v>
      </c>
      <c r="N33" s="235">
        <v>-11.17521</v>
      </c>
      <c r="O33" s="235">
        <v>-23.596910000000001</v>
      </c>
      <c r="P33" s="235">
        <v>-15.42226</v>
      </c>
      <c r="Q33" s="235">
        <v>3.82769</v>
      </c>
      <c r="R33" s="235">
        <v>-8.7342700000000004</v>
      </c>
      <c r="S33" s="235">
        <v>-12.672180000000001</v>
      </c>
      <c r="T33" s="235">
        <v>-9.4568999999999992</v>
      </c>
      <c r="U33" s="235">
        <v>2.1620500000000002</v>
      </c>
      <c r="V33" s="235">
        <v>6.1777799999999994</v>
      </c>
      <c r="W33" s="235">
        <v>-11.006309999999999</v>
      </c>
      <c r="X33" s="235">
        <v>-11.085049999999999</v>
      </c>
      <c r="Y33" s="235">
        <v>-22.195970000000003</v>
      </c>
      <c r="Z33" s="235">
        <v>-14.829829999999999</v>
      </c>
      <c r="AA33" s="235">
        <v>10.05152</v>
      </c>
      <c r="AB33" s="235">
        <v>-15.21618</v>
      </c>
      <c r="AC33" s="235">
        <v>-22.456689999999998</v>
      </c>
      <c r="AD33" s="235">
        <v>-5.2049700000000003</v>
      </c>
      <c r="AE33" s="235">
        <v>-18.830310000000001</v>
      </c>
      <c r="AF33" s="235">
        <v>-9.6620400000000011</v>
      </c>
      <c r="AG33" s="235">
        <v>-14.13106</v>
      </c>
      <c r="AH33" s="235">
        <v>-15.37541</v>
      </c>
      <c r="AI33" s="252">
        <v>-17.183385914400002</v>
      </c>
      <c r="AJ33" s="252">
        <v>-10.352921004100001</v>
      </c>
      <c r="AK33" s="252">
        <v>25.669160000000002</v>
      </c>
      <c r="AL33" s="252">
        <v>46.607790000000001</v>
      </c>
      <c r="AM33" s="252">
        <v>81.077850000000012</v>
      </c>
      <c r="AN33" s="211"/>
      <c r="AO33" s="211"/>
      <c r="AP33" s="211"/>
      <c r="AQ33" s="211"/>
      <c r="AR33" s="211"/>
      <c r="AS33" s="211"/>
      <c r="AT33" s="211"/>
      <c r="AU33" s="211"/>
      <c r="AV33" s="211"/>
      <c r="AW33" s="211"/>
      <c r="AX33" s="211"/>
      <c r="AY33" s="211"/>
    </row>
    <row r="34" spans="1:51" ht="15" x14ac:dyDescent="0.25">
      <c r="A34" s="193">
        <f>YampaRiverInflow.TotalOutflow!A34</f>
        <v>44348</v>
      </c>
      <c r="B34" s="165"/>
      <c r="C34" s="165"/>
      <c r="D34" s="165">
        <v>-15.169</v>
      </c>
      <c r="E34" s="235">
        <v>43.907669999999996</v>
      </c>
      <c r="F34" s="235">
        <v>36.8551</v>
      </c>
      <c r="G34" s="235">
        <v>12.004910000000001</v>
      </c>
      <c r="H34" s="235">
        <v>7.7272400000000001</v>
      </c>
      <c r="I34" s="235">
        <v>40.933699999999995</v>
      </c>
      <c r="J34" s="235">
        <v>11.465860000000001</v>
      </c>
      <c r="K34" s="235">
        <v>16.794580000000003</v>
      </c>
      <c r="L34" s="235">
        <v>-46.634540000000001</v>
      </c>
      <c r="M34" s="235">
        <v>-19.443330000000003</v>
      </c>
      <c r="N34" s="235">
        <v>7.9125299999999994</v>
      </c>
      <c r="O34" s="235">
        <v>-9.9691600000000005</v>
      </c>
      <c r="P34" s="235">
        <v>-16.600020000000001</v>
      </c>
      <c r="Q34" s="235">
        <v>-10.217690000000001</v>
      </c>
      <c r="R34" s="235">
        <v>3.97357</v>
      </c>
      <c r="S34" s="235">
        <v>-3.1482399999999999</v>
      </c>
      <c r="T34" s="235">
        <v>-1.4221199999999998</v>
      </c>
      <c r="U34" s="235">
        <v>-38.834009999999999</v>
      </c>
      <c r="V34" s="235">
        <v>-7.06473</v>
      </c>
      <c r="W34" s="235">
        <v>1.8902699999999999</v>
      </c>
      <c r="X34" s="235">
        <v>8.4872199999999989</v>
      </c>
      <c r="Y34" s="235">
        <v>0.80691999999999997</v>
      </c>
      <c r="Z34" s="235">
        <v>-6.2195200000000002</v>
      </c>
      <c r="AA34" s="235">
        <v>13.559850000000001</v>
      </c>
      <c r="AB34" s="235">
        <v>-8.6716299999999986</v>
      </c>
      <c r="AC34" s="235">
        <v>-7.92706</v>
      </c>
      <c r="AD34" s="235">
        <v>-2.6868400000000001</v>
      </c>
      <c r="AE34" s="235">
        <v>-23.401610000000002</v>
      </c>
      <c r="AF34" s="235">
        <v>-8.745379999999999</v>
      </c>
      <c r="AG34" s="235">
        <v>-18.980650000000001</v>
      </c>
      <c r="AH34" s="235">
        <v>-16.096640000000001</v>
      </c>
      <c r="AI34" s="252">
        <v>-19.255974470100004</v>
      </c>
      <c r="AJ34" s="252">
        <v>-18.6228715425</v>
      </c>
      <c r="AK34" s="252">
        <v>36.7791</v>
      </c>
      <c r="AL34" s="252">
        <v>47.801720000000003</v>
      </c>
      <c r="AM34" s="252">
        <v>62.467669999999998</v>
      </c>
      <c r="AN34" s="211"/>
      <c r="AO34" s="211"/>
      <c r="AP34" s="211"/>
      <c r="AQ34" s="211"/>
      <c r="AR34" s="211"/>
      <c r="AS34" s="211"/>
      <c r="AT34" s="211"/>
      <c r="AU34" s="211"/>
      <c r="AV34" s="211"/>
      <c r="AW34" s="211"/>
      <c r="AX34" s="211"/>
      <c r="AY34" s="211"/>
    </row>
    <row r="35" spans="1:51" ht="15" x14ac:dyDescent="0.25">
      <c r="A35" s="193">
        <f>YampaRiverInflow.TotalOutflow!A35</f>
        <v>44378</v>
      </c>
      <c r="B35" s="165"/>
      <c r="C35" s="165"/>
      <c r="D35" s="165">
        <v>-15.298999999999999</v>
      </c>
      <c r="E35" s="235">
        <v>49.438319999999997</v>
      </c>
      <c r="F35" s="235">
        <v>32.877110000000002</v>
      </c>
      <c r="G35" s="235">
        <v>10.57719</v>
      </c>
      <c r="H35" s="235">
        <v>7.2024099999999995</v>
      </c>
      <c r="I35" s="235">
        <v>42.957050000000002</v>
      </c>
      <c r="J35" s="235">
        <v>25.683209999999999</v>
      </c>
      <c r="K35" s="235">
        <v>16.192450000000001</v>
      </c>
      <c r="L35" s="235">
        <v>-32.33464</v>
      </c>
      <c r="M35" s="235">
        <v>-28.353200000000001</v>
      </c>
      <c r="N35" s="235">
        <v>-13.82734</v>
      </c>
      <c r="O35" s="235">
        <v>-8.2693600000000007</v>
      </c>
      <c r="P35" s="235">
        <v>-6.1791200000000002</v>
      </c>
      <c r="Q35" s="235">
        <v>3.4561299999999999</v>
      </c>
      <c r="R35" s="235">
        <v>2.85033</v>
      </c>
      <c r="S35" s="235">
        <v>-5.2313599999999996</v>
      </c>
      <c r="T35" s="235">
        <v>-2.7631799999999997</v>
      </c>
      <c r="U35" s="235">
        <v>-11.48329</v>
      </c>
      <c r="V35" s="235">
        <v>-12.351889999999999</v>
      </c>
      <c r="W35" s="235">
        <v>-4.6287900000000004</v>
      </c>
      <c r="X35" s="235">
        <v>-5.6995800000000001</v>
      </c>
      <c r="Y35" s="235">
        <v>1.1146199999999999</v>
      </c>
      <c r="Z35" s="235">
        <v>-1.95407</v>
      </c>
      <c r="AA35" s="235">
        <v>15.37031</v>
      </c>
      <c r="AB35" s="235">
        <v>-6.1843900000000005</v>
      </c>
      <c r="AC35" s="235">
        <v>2.6158600000000001</v>
      </c>
      <c r="AD35" s="235">
        <v>5.3711899999999995</v>
      </c>
      <c r="AE35" s="235">
        <v>-13.886209999999998</v>
      </c>
      <c r="AF35" s="235">
        <v>-10.38104</v>
      </c>
      <c r="AG35" s="235">
        <v>-8.8864900000000002</v>
      </c>
      <c r="AH35" s="235">
        <v>-24.04243</v>
      </c>
      <c r="AI35" s="252">
        <v>-9.7753157925099998</v>
      </c>
      <c r="AJ35" s="252">
        <v>-13.541234510899999</v>
      </c>
      <c r="AK35" s="252">
        <v>72.870630000000006</v>
      </c>
      <c r="AL35" s="252">
        <v>68.089640000000003</v>
      </c>
      <c r="AM35" s="252">
        <v>60.205719999999999</v>
      </c>
      <c r="AN35" s="211"/>
      <c r="AO35" s="211"/>
      <c r="AP35" s="211"/>
      <c r="AQ35" s="211"/>
      <c r="AR35" s="211"/>
      <c r="AS35" s="211"/>
      <c r="AT35" s="211"/>
      <c r="AU35" s="211"/>
      <c r="AV35" s="211"/>
      <c r="AW35" s="211"/>
      <c r="AX35" s="211"/>
      <c r="AY35" s="211"/>
    </row>
    <row r="36" spans="1:51" ht="15" x14ac:dyDescent="0.25">
      <c r="A36" s="193">
        <f>YampaRiverInflow.TotalOutflow!A36</f>
        <v>44409</v>
      </c>
      <c r="B36" s="165"/>
      <c r="C36" s="165"/>
      <c r="D36" s="165">
        <v>-11.801</v>
      </c>
      <c r="E36" s="235">
        <v>30.162470000000003</v>
      </c>
      <c r="F36" s="235">
        <v>25.66291</v>
      </c>
      <c r="G36" s="235">
        <v>47.366790000000002</v>
      </c>
      <c r="H36" s="235">
        <v>-3.6207199999999999</v>
      </c>
      <c r="I36" s="235">
        <v>8.2340900000000001</v>
      </c>
      <c r="J36" s="235">
        <v>1.0808900000000001</v>
      </c>
      <c r="K36" s="235">
        <v>9.8302700000000005</v>
      </c>
      <c r="L36" s="235">
        <v>-30.478750000000002</v>
      </c>
      <c r="M36" s="235">
        <v>-37.806379999999997</v>
      </c>
      <c r="N36" s="235">
        <v>0.36157</v>
      </c>
      <c r="O36" s="235">
        <v>-21.721700000000002</v>
      </c>
      <c r="P36" s="235">
        <v>-32.771730000000005</v>
      </c>
      <c r="Q36" s="235">
        <v>-3.3455599999999999</v>
      </c>
      <c r="R36" s="235">
        <v>5.3322599999999998</v>
      </c>
      <c r="S36" s="235">
        <v>-12.47739</v>
      </c>
      <c r="T36" s="235">
        <v>-10.764940000000001</v>
      </c>
      <c r="U36" s="235">
        <v>-12.411370000000002</v>
      </c>
      <c r="V36" s="235">
        <v>-5.8684500000000002</v>
      </c>
      <c r="W36" s="235">
        <v>-7.3342000000000001</v>
      </c>
      <c r="X36" s="235">
        <v>-0.58257000000000003</v>
      </c>
      <c r="Y36" s="235">
        <v>-2.9759099999999998</v>
      </c>
      <c r="Z36" s="235">
        <v>-4.9262499999999996</v>
      </c>
      <c r="AA36" s="235">
        <v>7.4216999999999995</v>
      </c>
      <c r="AB36" s="235">
        <v>-6.2596699999999998</v>
      </c>
      <c r="AC36" s="235">
        <v>-3.49715</v>
      </c>
      <c r="AD36" s="235">
        <v>-8.0988400000000009</v>
      </c>
      <c r="AE36" s="235">
        <v>-12.211690000000001</v>
      </c>
      <c r="AF36" s="235">
        <v>-5.9300299999999995</v>
      </c>
      <c r="AG36" s="235">
        <v>-10.645899999999999</v>
      </c>
      <c r="AH36" s="235">
        <v>-16.45506</v>
      </c>
      <c r="AI36" s="252">
        <v>-6.1211380751300002</v>
      </c>
      <c r="AJ36" s="252">
        <v>-16.4951205805</v>
      </c>
      <c r="AK36" s="252">
        <v>74.391710000000003</v>
      </c>
      <c r="AL36" s="252">
        <v>83.114260000000002</v>
      </c>
      <c r="AM36" s="252">
        <v>64.003280000000004</v>
      </c>
      <c r="AN36" s="211"/>
      <c r="AO36" s="211"/>
      <c r="AP36" s="211"/>
      <c r="AQ36" s="211"/>
      <c r="AR36" s="211"/>
      <c r="AS36" s="211"/>
      <c r="AT36" s="211"/>
      <c r="AU36" s="211"/>
      <c r="AV36" s="211"/>
      <c r="AW36" s="211"/>
      <c r="AX36" s="211"/>
      <c r="AY36" s="211"/>
    </row>
    <row r="37" spans="1:51" ht="15" x14ac:dyDescent="0.25">
      <c r="A37" s="193">
        <f>YampaRiverInflow.TotalOutflow!A37</f>
        <v>44440</v>
      </c>
      <c r="B37" s="165"/>
      <c r="C37" s="165"/>
      <c r="D37" s="165">
        <v>-12.41</v>
      </c>
      <c r="E37" s="235">
        <v>37.451620000000005</v>
      </c>
      <c r="F37" s="235">
        <v>29.726150000000001</v>
      </c>
      <c r="G37" s="235">
        <v>21.405069999999998</v>
      </c>
      <c r="H37" s="235">
        <v>-6.1849399999999992</v>
      </c>
      <c r="I37" s="235">
        <v>-13.40967</v>
      </c>
      <c r="J37" s="235">
        <v>4.8451000000000004</v>
      </c>
      <c r="K37" s="235">
        <v>10.459700000000002</v>
      </c>
      <c r="L37" s="235">
        <v>-32.106940000000002</v>
      </c>
      <c r="M37" s="235">
        <v>-14.36115</v>
      </c>
      <c r="N37" s="235">
        <v>6.0761099999999999</v>
      </c>
      <c r="O37" s="235">
        <v>2.1292300000000002</v>
      </c>
      <c r="P37" s="235">
        <v>3.4588800000000002</v>
      </c>
      <c r="Q37" s="235">
        <v>-3.5141100000000001</v>
      </c>
      <c r="R37" s="235">
        <v>2.3970700000000003</v>
      </c>
      <c r="S37" s="235">
        <v>-14.862719999999999</v>
      </c>
      <c r="T37" s="235">
        <v>10.64911</v>
      </c>
      <c r="U37" s="235">
        <v>1.2162899999999999</v>
      </c>
      <c r="V37" s="235">
        <v>-3.2352600000000002</v>
      </c>
      <c r="W37" s="235">
        <v>3.2015500000000001</v>
      </c>
      <c r="X37" s="235">
        <v>-2.03647</v>
      </c>
      <c r="Y37" s="235">
        <v>4.6902200000000001</v>
      </c>
      <c r="Z37" s="235">
        <v>-2.4659599999999999</v>
      </c>
      <c r="AA37" s="235">
        <v>2.1341199999999998</v>
      </c>
      <c r="AB37" s="235">
        <v>-3.6479999999999999E-2</v>
      </c>
      <c r="AC37" s="235">
        <v>3.5242300000000002</v>
      </c>
      <c r="AD37" s="235">
        <v>2.30775</v>
      </c>
      <c r="AE37" s="235">
        <v>-2.1289499999999997</v>
      </c>
      <c r="AF37" s="235">
        <v>-5.9721000000000002</v>
      </c>
      <c r="AG37" s="235">
        <v>-4.7625399999999996</v>
      </c>
      <c r="AH37" s="235">
        <v>-11.23626</v>
      </c>
      <c r="AI37" s="252">
        <v>-5.9217293134800002</v>
      </c>
      <c r="AJ37" s="252">
        <v>-16.066383176799999</v>
      </c>
      <c r="AK37" s="252">
        <v>15.569330000000001</v>
      </c>
      <c r="AL37" s="252">
        <v>17.491540000000001</v>
      </c>
      <c r="AM37" s="252">
        <v>90.030710000000013</v>
      </c>
      <c r="AN37" s="211"/>
      <c r="AO37" s="211"/>
      <c r="AP37" s="211"/>
      <c r="AQ37" s="211"/>
      <c r="AR37" s="211"/>
      <c r="AS37" s="211"/>
      <c r="AT37" s="211"/>
      <c r="AU37" s="211"/>
      <c r="AV37" s="211"/>
      <c r="AW37" s="211"/>
      <c r="AX37" s="211"/>
      <c r="AY37" s="211"/>
    </row>
    <row r="38" spans="1:51" ht="15" x14ac:dyDescent="0.25">
      <c r="A38" s="193">
        <f>YampaRiverInflow.TotalOutflow!A38</f>
        <v>44470</v>
      </c>
      <c r="B38" s="165"/>
      <c r="C38" s="165"/>
      <c r="D38" s="165">
        <v>-3.8140000000000001</v>
      </c>
      <c r="E38" s="235">
        <v>-7.9622099999999998</v>
      </c>
      <c r="F38" s="235">
        <v>14.659660000000001</v>
      </c>
      <c r="G38" s="235">
        <v>6.4712700000000005</v>
      </c>
      <c r="H38" s="235">
        <v>-4.5573800000000002</v>
      </c>
      <c r="I38" s="235">
        <v>16.089169999999999</v>
      </c>
      <c r="J38" s="235">
        <v>2.3823400000000001</v>
      </c>
      <c r="K38" s="235">
        <v>-2.3206700000000002</v>
      </c>
      <c r="L38" s="235">
        <v>-31.9285</v>
      </c>
      <c r="M38" s="235">
        <v>-8.5193500000000011</v>
      </c>
      <c r="N38" s="235">
        <v>-12.10599</v>
      </c>
      <c r="O38" s="235">
        <v>-6.4365399999999999</v>
      </c>
      <c r="P38" s="235">
        <v>-9.3328700000000016</v>
      </c>
      <c r="Q38" s="235">
        <v>8.7130799999999997</v>
      </c>
      <c r="R38" s="235">
        <v>6.0392799999999998</v>
      </c>
      <c r="S38" s="235">
        <v>-14.376950000000001</v>
      </c>
      <c r="T38" s="235">
        <v>11.44023</v>
      </c>
      <c r="U38" s="235">
        <v>-2.2667899999999999</v>
      </c>
      <c r="V38" s="235">
        <v>12.561069999999999</v>
      </c>
      <c r="W38" s="235">
        <v>9.3788400000000003</v>
      </c>
      <c r="X38" s="235">
        <v>7.2322499999999996</v>
      </c>
      <c r="Y38" s="235">
        <v>17.66301</v>
      </c>
      <c r="Z38" s="235">
        <v>17.936130000000002</v>
      </c>
      <c r="AA38" s="235">
        <v>19.500349999999997</v>
      </c>
      <c r="AB38" s="235">
        <v>0.40545999999999999</v>
      </c>
      <c r="AC38" s="235">
        <v>-3.57796</v>
      </c>
      <c r="AD38" s="235">
        <v>-7.8305600000000002</v>
      </c>
      <c r="AE38" s="235">
        <v>5.5783399999999999</v>
      </c>
      <c r="AF38" s="235">
        <v>7.1333100000000007</v>
      </c>
      <c r="AG38" s="235">
        <v>-3.07572</v>
      </c>
      <c r="AH38" s="235">
        <v>-12.67216</v>
      </c>
      <c r="AI38" s="252">
        <v>9.5933321672099989</v>
      </c>
      <c r="AJ38" s="252">
        <v>-7.3716004105100001</v>
      </c>
      <c r="AK38" s="252">
        <v>11.770820000000001</v>
      </c>
      <c r="AL38" s="252">
        <v>29.394490000000001</v>
      </c>
      <c r="AM38" s="252">
        <v>133.46231</v>
      </c>
      <c r="AN38" s="211"/>
      <c r="AO38" s="211"/>
      <c r="AP38" s="211"/>
      <c r="AQ38" s="211"/>
      <c r="AR38" s="211"/>
      <c r="AS38" s="211"/>
      <c r="AT38" s="211"/>
      <c r="AU38" s="211"/>
      <c r="AV38" s="211"/>
      <c r="AW38" s="211"/>
      <c r="AX38" s="211"/>
      <c r="AY38" s="211"/>
    </row>
    <row r="39" spans="1:51" ht="15" x14ac:dyDescent="0.25">
      <c r="A39" s="193">
        <f>YampaRiverInflow.TotalOutflow!A39</f>
        <v>44501</v>
      </c>
      <c r="B39" s="165"/>
      <c r="C39" s="165"/>
      <c r="D39" s="165">
        <v>-12.486000000000001</v>
      </c>
      <c r="E39" s="235">
        <v>19.1631</v>
      </c>
      <c r="F39" s="235">
        <v>8.3231599999999997</v>
      </c>
      <c r="G39" s="235">
        <v>-4.9865000000000004</v>
      </c>
      <c r="H39" s="235">
        <v>15.50897</v>
      </c>
      <c r="I39" s="235">
        <v>11.76432</v>
      </c>
      <c r="J39" s="235">
        <v>31.527560000000001</v>
      </c>
      <c r="K39" s="235">
        <v>-3.2050900000000002</v>
      </c>
      <c r="L39" s="235">
        <v>-23.295529999999999</v>
      </c>
      <c r="M39" s="235">
        <v>-17.111999999999998</v>
      </c>
      <c r="N39" s="235">
        <v>-11.698649999999999</v>
      </c>
      <c r="O39" s="235">
        <v>-40.886620000000001</v>
      </c>
      <c r="P39" s="235">
        <v>8.8454099999999993</v>
      </c>
      <c r="Q39" s="235">
        <v>8.6155300000000015</v>
      </c>
      <c r="R39" s="235">
        <v>-6.0922700000000001</v>
      </c>
      <c r="S39" s="235">
        <v>-18.06193</v>
      </c>
      <c r="T39" s="235">
        <v>-2.7934000000000001</v>
      </c>
      <c r="U39" s="235">
        <v>14.61594</v>
      </c>
      <c r="V39" s="235">
        <v>1.1808599999999998</v>
      </c>
      <c r="W39" s="235">
        <v>-1.2787599999999999</v>
      </c>
      <c r="X39" s="235">
        <v>-0.85072999999999999</v>
      </c>
      <c r="Y39" s="235">
        <v>-7.69496</v>
      </c>
      <c r="Z39" s="235">
        <v>-25.293230000000001</v>
      </c>
      <c r="AA39" s="235">
        <v>14.929360000000001</v>
      </c>
      <c r="AB39" s="235">
        <v>-6.5592299999999994</v>
      </c>
      <c r="AC39" s="235">
        <v>-12.624499999999999</v>
      </c>
      <c r="AD39" s="235">
        <v>-15.31161</v>
      </c>
      <c r="AE39" s="235">
        <v>-29.335889999999999</v>
      </c>
      <c r="AF39" s="235">
        <v>-11.260489999999999</v>
      </c>
      <c r="AG39" s="235">
        <v>-11.40968</v>
      </c>
      <c r="AH39" s="235">
        <v>4.0670200000000003</v>
      </c>
      <c r="AI39" s="252">
        <v>-5.6661833634400001</v>
      </c>
      <c r="AJ39" s="252">
        <v>-13.579297370099999</v>
      </c>
      <c r="AK39" s="252">
        <v>7.9291700000000001</v>
      </c>
      <c r="AL39" s="252">
        <v>-2.7989000000000002</v>
      </c>
      <c r="AM39" s="252">
        <v>52.581679999999999</v>
      </c>
      <c r="AN39" s="211"/>
      <c r="AO39" s="211"/>
      <c r="AP39" s="211"/>
      <c r="AQ39" s="211"/>
      <c r="AR39" s="211"/>
      <c r="AS39" s="211"/>
      <c r="AT39" s="211"/>
      <c r="AU39" s="211"/>
      <c r="AV39" s="211"/>
      <c r="AW39" s="211"/>
      <c r="AX39" s="211"/>
      <c r="AY39" s="211"/>
    </row>
    <row r="40" spans="1:51" ht="15" x14ac:dyDescent="0.25">
      <c r="A40" s="193">
        <f>YampaRiverInflow.TotalOutflow!A40</f>
        <v>44531</v>
      </c>
      <c r="B40" s="165"/>
      <c r="C40" s="165"/>
      <c r="D40" s="165">
        <v>-11.619</v>
      </c>
      <c r="E40" s="235">
        <v>32.17351</v>
      </c>
      <c r="F40" s="235">
        <v>27.887509999999999</v>
      </c>
      <c r="G40" s="235">
        <v>-7.8382100000000001</v>
      </c>
      <c r="H40" s="235">
        <v>-32.544939999999997</v>
      </c>
      <c r="I40" s="235">
        <v>-18.25207</v>
      </c>
      <c r="J40" s="235">
        <v>0.23571999999999999</v>
      </c>
      <c r="K40" s="235">
        <v>-17.19848</v>
      </c>
      <c r="L40" s="235">
        <v>-15.513</v>
      </c>
      <c r="M40" s="235">
        <v>-23.537050000000001</v>
      </c>
      <c r="N40" s="235">
        <v>-21.342089999999999</v>
      </c>
      <c r="O40" s="235">
        <v>-25.91873</v>
      </c>
      <c r="P40" s="235">
        <v>-8.1638900000000003</v>
      </c>
      <c r="Q40" s="235">
        <v>-7.6459899999999994</v>
      </c>
      <c r="R40" s="235">
        <v>-41.546080000000003</v>
      </c>
      <c r="S40" s="235">
        <v>-20.32019</v>
      </c>
      <c r="T40" s="235">
        <v>-22.775419999999997</v>
      </c>
      <c r="U40" s="235">
        <v>-20.00853</v>
      </c>
      <c r="V40" s="235">
        <v>-16.126649999999998</v>
      </c>
      <c r="W40" s="235">
        <v>-14.551170000000001</v>
      </c>
      <c r="X40" s="235">
        <v>-9.3304200000000002</v>
      </c>
      <c r="Y40" s="235">
        <v>-15.43425</v>
      </c>
      <c r="Z40" s="235">
        <v>-9.6678799999999985</v>
      </c>
      <c r="AA40" s="235">
        <v>2.13557</v>
      </c>
      <c r="AB40" s="235">
        <v>-15.070690000000001</v>
      </c>
      <c r="AC40" s="235">
        <v>-14.155530000000001</v>
      </c>
      <c r="AD40" s="235">
        <v>-24.016959999999997</v>
      </c>
      <c r="AE40" s="235">
        <v>-14.53312</v>
      </c>
      <c r="AF40" s="235">
        <v>-28.044779999999999</v>
      </c>
      <c r="AG40" s="235">
        <v>-6.3832500000000003</v>
      </c>
      <c r="AH40" s="235">
        <v>-10.085459999999999</v>
      </c>
      <c r="AI40" s="252">
        <v>-1.7760761056900001</v>
      </c>
      <c r="AJ40" s="252">
        <v>-12.813628441100001</v>
      </c>
      <c r="AK40" s="252">
        <v>0.70411000000000001</v>
      </c>
      <c r="AL40" s="252">
        <v>-2.0269400000000002</v>
      </c>
      <c r="AM40" s="252">
        <v>51.959830000000004</v>
      </c>
      <c r="AN40" s="211"/>
      <c r="AO40" s="211"/>
      <c r="AP40" s="211"/>
      <c r="AQ40" s="211"/>
      <c r="AR40" s="211"/>
      <c r="AS40" s="211"/>
      <c r="AT40" s="211"/>
      <c r="AU40" s="211"/>
      <c r="AV40" s="211"/>
      <c r="AW40" s="211"/>
      <c r="AX40" s="211"/>
      <c r="AY40" s="211"/>
    </row>
    <row r="41" spans="1:51" ht="15" x14ac:dyDescent="0.25">
      <c r="A41" s="193">
        <f>YampaRiverInflow.TotalOutflow!A41</f>
        <v>44562</v>
      </c>
      <c r="B41" s="165"/>
      <c r="C41" s="165"/>
      <c r="D41" s="165">
        <v>-19.077000000000002</v>
      </c>
      <c r="E41" s="235">
        <v>-8.1626999999999992</v>
      </c>
      <c r="F41" s="235">
        <v>-9.4905600000000003</v>
      </c>
      <c r="G41" s="235">
        <v>-16.206330000000001</v>
      </c>
      <c r="H41" s="235">
        <v>-67.403059999999996</v>
      </c>
      <c r="I41" s="235">
        <v>5.3257399999999997</v>
      </c>
      <c r="J41" s="235">
        <v>-10.554080000000001</v>
      </c>
      <c r="K41" s="235">
        <v>-12.17793</v>
      </c>
      <c r="L41" s="235">
        <v>-5.2285699999999995</v>
      </c>
      <c r="M41" s="235">
        <v>-11.82418</v>
      </c>
      <c r="N41" s="235">
        <v>-0.35291</v>
      </c>
      <c r="O41" s="235">
        <v>-9.4022099999999984</v>
      </c>
      <c r="P41" s="235">
        <v>-2.2324000000000002</v>
      </c>
      <c r="Q41" s="235">
        <v>-13.06556</v>
      </c>
      <c r="R41" s="235">
        <v>-23.842459999999999</v>
      </c>
      <c r="S41" s="235">
        <v>-22.88402</v>
      </c>
      <c r="T41" s="235">
        <v>-9.2863400000000009</v>
      </c>
      <c r="U41" s="235">
        <v>2.0555400000000001</v>
      </c>
      <c r="V41" s="235">
        <v>-8.3692099999999989</v>
      </c>
      <c r="W41" s="235">
        <v>-7.36435</v>
      </c>
      <c r="X41" s="235">
        <v>-10.88565</v>
      </c>
      <c r="Y41" s="235">
        <v>0.18258000000000002</v>
      </c>
      <c r="Z41" s="235">
        <v>-24.099160000000001</v>
      </c>
      <c r="AA41" s="235">
        <v>-10.99343</v>
      </c>
      <c r="AB41" s="235">
        <v>-17.351569999999999</v>
      </c>
      <c r="AC41" s="235">
        <v>-15.120850000000001</v>
      </c>
      <c r="AD41" s="235">
        <v>-15.297610000000001</v>
      </c>
      <c r="AE41" s="235">
        <v>-7.4300500000000005</v>
      </c>
      <c r="AF41" s="235">
        <v>-23.203659999999999</v>
      </c>
      <c r="AG41" s="235">
        <v>-11.24441</v>
      </c>
      <c r="AH41" s="235">
        <v>-7.0866850672100004</v>
      </c>
      <c r="AI41" s="252">
        <v>-21.8410222298</v>
      </c>
      <c r="AJ41" s="252">
        <v>32.649590000000003</v>
      </c>
      <c r="AK41" s="252">
        <v>-4.1834899999999999</v>
      </c>
      <c r="AL41" s="252">
        <v>31.439830000000001</v>
      </c>
      <c r="AM41" s="252">
        <v>31.442490000000003</v>
      </c>
      <c r="AN41" s="211"/>
      <c r="AO41" s="211"/>
      <c r="AP41" s="211"/>
      <c r="AQ41" s="211"/>
      <c r="AR41" s="211"/>
      <c r="AS41" s="211"/>
      <c r="AT41" s="211"/>
      <c r="AU41" s="211"/>
      <c r="AV41" s="211"/>
      <c r="AW41" s="211"/>
      <c r="AX41" s="211"/>
      <c r="AY41" s="211"/>
    </row>
    <row r="42" spans="1:51" ht="15" x14ac:dyDescent="0.25">
      <c r="A42" s="193">
        <f>YampaRiverInflow.TotalOutflow!A42</f>
        <v>44593</v>
      </c>
      <c r="B42" s="165"/>
      <c r="C42" s="165"/>
      <c r="D42" s="165">
        <v>-14.898999999999999</v>
      </c>
      <c r="E42" s="235">
        <v>-14.345370000000001</v>
      </c>
      <c r="F42" s="235">
        <v>0.28820999999999997</v>
      </c>
      <c r="G42" s="235">
        <v>24.75806</v>
      </c>
      <c r="H42" s="235">
        <v>-0.71377000000000002</v>
      </c>
      <c r="I42" s="235">
        <v>-17.479389999999999</v>
      </c>
      <c r="J42" s="235">
        <v>7.1028599999999997</v>
      </c>
      <c r="K42" s="235">
        <v>-20.612359999999999</v>
      </c>
      <c r="L42" s="235">
        <v>-3.8160700000000003</v>
      </c>
      <c r="M42" s="235">
        <v>12.07672</v>
      </c>
      <c r="N42" s="235">
        <v>-6.4777399999999998</v>
      </c>
      <c r="O42" s="235">
        <v>-3.1795599999999999</v>
      </c>
      <c r="P42" s="235">
        <v>-18.78584</v>
      </c>
      <c r="Q42" s="235">
        <v>-15.19333</v>
      </c>
      <c r="R42" s="235">
        <v>16.79738</v>
      </c>
      <c r="S42" s="235">
        <v>-14.575379999999999</v>
      </c>
      <c r="T42" s="235">
        <v>-10.293559999999999</v>
      </c>
      <c r="U42" s="235">
        <v>-6.9536000000000007</v>
      </c>
      <c r="V42" s="235">
        <v>-5.6801599999999999</v>
      </c>
      <c r="W42" s="235">
        <v>-3.35554</v>
      </c>
      <c r="X42" s="235">
        <v>-8.1621500000000005</v>
      </c>
      <c r="Y42" s="235">
        <v>2.4570000000000002E-2</v>
      </c>
      <c r="Z42" s="235">
        <v>-7.1100200000000005</v>
      </c>
      <c r="AA42" s="235">
        <v>-6.7532899999999998</v>
      </c>
      <c r="AB42" s="235">
        <v>-2.0011099999999997</v>
      </c>
      <c r="AC42" s="235">
        <v>-7.8896199999999999</v>
      </c>
      <c r="AD42" s="235">
        <v>-3.9773800000000001</v>
      </c>
      <c r="AE42" s="235">
        <v>-10.08442</v>
      </c>
      <c r="AF42" s="235">
        <v>-18.090959999999999</v>
      </c>
      <c r="AG42" s="235">
        <v>-11.6091</v>
      </c>
      <c r="AH42" s="235">
        <v>-21.548820344999999</v>
      </c>
      <c r="AI42" s="252">
        <v>-7.5980226642700002</v>
      </c>
      <c r="AJ42" s="252">
        <v>26.56495</v>
      </c>
      <c r="AK42" s="252">
        <v>1.9350000000000001</v>
      </c>
      <c r="AL42" s="252">
        <v>22.693020000000001</v>
      </c>
      <c r="AM42" s="252">
        <v>32.191499999999998</v>
      </c>
      <c r="AN42" s="211"/>
      <c r="AO42" s="211"/>
      <c r="AP42" s="211"/>
      <c r="AQ42" s="211"/>
      <c r="AR42" s="211"/>
      <c r="AS42" s="211"/>
      <c r="AT42" s="211"/>
      <c r="AU42" s="211"/>
      <c r="AV42" s="211"/>
      <c r="AW42" s="211"/>
      <c r="AX42" s="211"/>
      <c r="AY42" s="211"/>
    </row>
    <row r="43" spans="1:51" ht="15" x14ac:dyDescent="0.25">
      <c r="A43" s="193">
        <f>YampaRiverInflow.TotalOutflow!A43</f>
        <v>44621</v>
      </c>
      <c r="B43" s="165"/>
      <c r="C43" s="165"/>
      <c r="D43" s="165">
        <v>-17.29</v>
      </c>
      <c r="E43" s="235">
        <v>21.266830000000002</v>
      </c>
      <c r="F43" s="235">
        <v>8.1764600000000005</v>
      </c>
      <c r="G43" s="235">
        <v>7.8801000000000005</v>
      </c>
      <c r="H43" s="235">
        <v>-16.084820000000001</v>
      </c>
      <c r="I43" s="235">
        <v>24.562889999999999</v>
      </c>
      <c r="J43" s="235">
        <v>-1.3683399999999999</v>
      </c>
      <c r="K43" s="235">
        <v>-30.239049999999999</v>
      </c>
      <c r="L43" s="235">
        <v>-0.40625</v>
      </c>
      <c r="M43" s="235">
        <v>-2.8755600000000001</v>
      </c>
      <c r="N43" s="235">
        <v>-24.367049999999999</v>
      </c>
      <c r="O43" s="235">
        <v>-21.61571</v>
      </c>
      <c r="P43" s="235">
        <v>-7.1826499999999998</v>
      </c>
      <c r="Q43" s="235">
        <v>-21.388090000000002</v>
      </c>
      <c r="R43" s="235">
        <v>-38.647570000000002</v>
      </c>
      <c r="S43" s="235">
        <v>-17.924779999999998</v>
      </c>
      <c r="T43" s="235">
        <v>-12.442740000000001</v>
      </c>
      <c r="U43" s="235">
        <v>-43.985260000000004</v>
      </c>
      <c r="V43" s="235">
        <v>-10.52102</v>
      </c>
      <c r="W43" s="235">
        <v>-6.4350100000000001</v>
      </c>
      <c r="X43" s="235">
        <v>-12.448540000000001</v>
      </c>
      <c r="Y43" s="235">
        <v>-11.11115</v>
      </c>
      <c r="Z43" s="235">
        <v>-14.26328</v>
      </c>
      <c r="AA43" s="235">
        <v>-15.209569999999999</v>
      </c>
      <c r="AB43" s="235">
        <v>-13.494590000000001</v>
      </c>
      <c r="AC43" s="235">
        <v>-13.53969</v>
      </c>
      <c r="AD43" s="235">
        <v>-18.373999999999999</v>
      </c>
      <c r="AE43" s="235">
        <v>-10.9312</v>
      </c>
      <c r="AF43" s="235">
        <v>-22.812709999999999</v>
      </c>
      <c r="AG43" s="235">
        <v>-10.592450000000001</v>
      </c>
      <c r="AH43" s="235">
        <v>-11.9735317815</v>
      </c>
      <c r="AI43" s="252">
        <v>-21.396965078199997</v>
      </c>
      <c r="AJ43" s="252">
        <v>60.964930000000003</v>
      </c>
      <c r="AK43" s="252">
        <v>9.2411200000000004</v>
      </c>
      <c r="AL43" s="252">
        <v>34.107990000000001</v>
      </c>
      <c r="AM43" s="252">
        <v>19.579360000000001</v>
      </c>
      <c r="AN43" s="211"/>
      <c r="AO43" s="211"/>
      <c r="AP43" s="211"/>
      <c r="AQ43" s="211"/>
      <c r="AR43" s="211"/>
      <c r="AS43" s="211"/>
      <c r="AT43" s="211"/>
      <c r="AU43" s="211"/>
      <c r="AV43" s="211"/>
      <c r="AW43" s="211"/>
      <c r="AX43" s="211"/>
      <c r="AY43" s="211"/>
    </row>
    <row r="44" spans="1:51" ht="15" x14ac:dyDescent="0.25">
      <c r="A44" s="193">
        <f>YampaRiverInflow.TotalOutflow!A44</f>
        <v>44652</v>
      </c>
      <c r="B44" s="165"/>
      <c r="C44" s="165"/>
      <c r="D44" s="165">
        <v>-20.108000000000001</v>
      </c>
      <c r="E44" s="235">
        <v>6.2441000000000004</v>
      </c>
      <c r="F44" s="235">
        <v>4.2861700000000003</v>
      </c>
      <c r="G44" s="235">
        <v>29.646259999999998</v>
      </c>
      <c r="H44" s="235">
        <v>28.972660000000001</v>
      </c>
      <c r="I44" s="235">
        <v>18.863569999999999</v>
      </c>
      <c r="J44" s="235">
        <v>13.24966</v>
      </c>
      <c r="K44" s="235">
        <v>-34.838769999999997</v>
      </c>
      <c r="L44" s="235">
        <v>-15.670870000000001</v>
      </c>
      <c r="M44" s="235">
        <v>-12.345879999999999</v>
      </c>
      <c r="N44" s="235">
        <v>-24.792330000000003</v>
      </c>
      <c r="O44" s="235">
        <v>-15.55307</v>
      </c>
      <c r="P44" s="235">
        <v>-27.615380000000002</v>
      </c>
      <c r="Q44" s="235">
        <v>-9.9768299999999996</v>
      </c>
      <c r="R44" s="235">
        <v>-7.8899799999999995</v>
      </c>
      <c r="S44" s="235">
        <v>-18.484590000000001</v>
      </c>
      <c r="T44" s="235">
        <v>-13.60337</v>
      </c>
      <c r="U44" s="235">
        <v>-60.627809999999997</v>
      </c>
      <c r="V44" s="235">
        <v>-9.7155499999999986</v>
      </c>
      <c r="W44" s="235">
        <v>-15.310879999999999</v>
      </c>
      <c r="X44" s="235">
        <v>3.4897600000000004</v>
      </c>
      <c r="Y44" s="235">
        <v>-16.877500000000001</v>
      </c>
      <c r="Z44" s="235">
        <v>-19.60941</v>
      </c>
      <c r="AA44" s="235">
        <v>-18.033900000000003</v>
      </c>
      <c r="AB44" s="235">
        <v>-6.3000600000000002</v>
      </c>
      <c r="AC44" s="235">
        <v>-13.78439</v>
      </c>
      <c r="AD44" s="235">
        <v>-16.949249999999999</v>
      </c>
      <c r="AE44" s="235">
        <v>-12.7826</v>
      </c>
      <c r="AF44" s="235">
        <v>-23.694689999999998</v>
      </c>
      <c r="AG44" s="235">
        <v>-20.046709999999997</v>
      </c>
      <c r="AH44" s="235">
        <v>-21.301506761199999</v>
      </c>
      <c r="AI44" s="252">
        <v>-18.480803921300001</v>
      </c>
      <c r="AJ44" s="252">
        <v>54.424519999999994</v>
      </c>
      <c r="AK44" s="252">
        <v>12.133100000000001</v>
      </c>
      <c r="AL44" s="252">
        <v>76.599170000000001</v>
      </c>
      <c r="AM44" s="252">
        <v>-6.7857700000000003</v>
      </c>
      <c r="AN44" s="211"/>
      <c r="AO44" s="211"/>
      <c r="AP44" s="211"/>
      <c r="AQ44" s="211"/>
      <c r="AR44" s="211"/>
      <c r="AS44" s="211"/>
      <c r="AT44" s="211"/>
      <c r="AU44" s="211"/>
      <c r="AV44" s="211"/>
      <c r="AW44" s="211"/>
      <c r="AX44" s="211"/>
      <c r="AY44" s="211"/>
    </row>
    <row r="45" spans="1:51" ht="15" x14ac:dyDescent="0.25">
      <c r="A45" s="193">
        <f>YampaRiverInflow.TotalOutflow!A45</f>
        <v>44682</v>
      </c>
      <c r="B45" s="165"/>
      <c r="C45" s="165"/>
      <c r="D45" s="165">
        <v>-12.385999999999999</v>
      </c>
      <c r="E45" s="235">
        <v>32.762029999999996</v>
      </c>
      <c r="F45" s="235">
        <v>14.885899999999999</v>
      </c>
      <c r="G45" s="235">
        <v>9.8693099999999987</v>
      </c>
      <c r="H45" s="235">
        <v>49.975879999999997</v>
      </c>
      <c r="I45" s="235">
        <v>-7.9184299999999999</v>
      </c>
      <c r="J45" s="235">
        <v>11.12064</v>
      </c>
      <c r="K45" s="235">
        <v>-43.382190000000001</v>
      </c>
      <c r="L45" s="235">
        <v>-22.886580000000002</v>
      </c>
      <c r="M45" s="235">
        <v>-11.17521</v>
      </c>
      <c r="N45" s="235">
        <v>-23.596910000000001</v>
      </c>
      <c r="O45" s="235">
        <v>-15.42226</v>
      </c>
      <c r="P45" s="235">
        <v>3.82769</v>
      </c>
      <c r="Q45" s="235">
        <v>-8.7342700000000004</v>
      </c>
      <c r="R45" s="235">
        <v>-12.672180000000001</v>
      </c>
      <c r="S45" s="235">
        <v>-9.4568999999999992</v>
      </c>
      <c r="T45" s="235">
        <v>2.1620500000000002</v>
      </c>
      <c r="U45" s="235">
        <v>6.1777799999999994</v>
      </c>
      <c r="V45" s="235">
        <v>-11.006309999999999</v>
      </c>
      <c r="W45" s="235">
        <v>-11.085049999999999</v>
      </c>
      <c r="X45" s="235">
        <v>-22.195970000000003</v>
      </c>
      <c r="Y45" s="235">
        <v>-14.829829999999999</v>
      </c>
      <c r="Z45" s="235">
        <v>10.05152</v>
      </c>
      <c r="AA45" s="235">
        <v>-15.21618</v>
      </c>
      <c r="AB45" s="235">
        <v>-22.456689999999998</v>
      </c>
      <c r="AC45" s="235">
        <v>-5.2049700000000003</v>
      </c>
      <c r="AD45" s="235">
        <v>-18.830310000000001</v>
      </c>
      <c r="AE45" s="235">
        <v>-9.6620400000000011</v>
      </c>
      <c r="AF45" s="235">
        <v>-14.13106</v>
      </c>
      <c r="AG45" s="235">
        <v>-15.37541</v>
      </c>
      <c r="AH45" s="235">
        <v>-17.183385914400002</v>
      </c>
      <c r="AI45" s="252">
        <v>-10.352921004100001</v>
      </c>
      <c r="AJ45" s="252">
        <v>25.669160000000002</v>
      </c>
      <c r="AK45" s="252">
        <v>46.607790000000001</v>
      </c>
      <c r="AL45" s="252">
        <v>81.077850000000012</v>
      </c>
      <c r="AM45" s="252">
        <v>32.891910000000003</v>
      </c>
      <c r="AN45" s="211"/>
      <c r="AO45" s="211"/>
      <c r="AP45" s="211"/>
      <c r="AQ45" s="211"/>
      <c r="AR45" s="211"/>
      <c r="AS45" s="211"/>
      <c r="AT45" s="211"/>
      <c r="AU45" s="211"/>
      <c r="AV45" s="211"/>
      <c r="AW45" s="211"/>
      <c r="AX45" s="211"/>
      <c r="AY45" s="211"/>
    </row>
    <row r="46" spans="1:51" ht="15" x14ac:dyDescent="0.25">
      <c r="A46" s="193">
        <f>YampaRiverInflow.TotalOutflow!A46</f>
        <v>44713</v>
      </c>
      <c r="B46" s="165"/>
      <c r="C46" s="165"/>
      <c r="D46" s="165">
        <v>-15.169</v>
      </c>
      <c r="E46" s="235">
        <v>36.8551</v>
      </c>
      <c r="F46" s="235">
        <v>12.004910000000001</v>
      </c>
      <c r="G46" s="235">
        <v>7.7272400000000001</v>
      </c>
      <c r="H46" s="235">
        <v>40.933699999999995</v>
      </c>
      <c r="I46" s="235">
        <v>11.465860000000001</v>
      </c>
      <c r="J46" s="235">
        <v>16.794580000000003</v>
      </c>
      <c r="K46" s="235">
        <v>-46.634540000000001</v>
      </c>
      <c r="L46" s="235">
        <v>-19.443330000000003</v>
      </c>
      <c r="M46" s="235">
        <v>7.9125299999999994</v>
      </c>
      <c r="N46" s="235">
        <v>-9.9691600000000005</v>
      </c>
      <c r="O46" s="235">
        <v>-16.600020000000001</v>
      </c>
      <c r="P46" s="235">
        <v>-10.217690000000001</v>
      </c>
      <c r="Q46" s="235">
        <v>3.97357</v>
      </c>
      <c r="R46" s="235">
        <v>-3.1482399999999999</v>
      </c>
      <c r="S46" s="235">
        <v>-1.4221199999999998</v>
      </c>
      <c r="T46" s="235">
        <v>-38.834009999999999</v>
      </c>
      <c r="U46" s="235">
        <v>-7.06473</v>
      </c>
      <c r="V46" s="235">
        <v>1.8902699999999999</v>
      </c>
      <c r="W46" s="235">
        <v>8.4872199999999989</v>
      </c>
      <c r="X46" s="235">
        <v>0.80691999999999997</v>
      </c>
      <c r="Y46" s="235">
        <v>-6.2195200000000002</v>
      </c>
      <c r="Z46" s="235">
        <v>13.559850000000001</v>
      </c>
      <c r="AA46" s="235">
        <v>-8.6716299999999986</v>
      </c>
      <c r="AB46" s="235">
        <v>-7.92706</v>
      </c>
      <c r="AC46" s="235">
        <v>-2.6868400000000001</v>
      </c>
      <c r="AD46" s="235">
        <v>-23.401610000000002</v>
      </c>
      <c r="AE46" s="235">
        <v>-8.745379999999999</v>
      </c>
      <c r="AF46" s="235">
        <v>-18.980650000000001</v>
      </c>
      <c r="AG46" s="235">
        <v>-16.096640000000001</v>
      </c>
      <c r="AH46" s="235">
        <v>-19.255974470100004</v>
      </c>
      <c r="AI46" s="252">
        <v>-18.6228715425</v>
      </c>
      <c r="AJ46" s="252">
        <v>36.7791</v>
      </c>
      <c r="AK46" s="252">
        <v>47.801720000000003</v>
      </c>
      <c r="AL46" s="252">
        <v>62.467669999999998</v>
      </c>
      <c r="AM46" s="252">
        <v>43.907669999999996</v>
      </c>
      <c r="AN46" s="211"/>
      <c r="AO46" s="211"/>
      <c r="AP46" s="211"/>
      <c r="AQ46" s="211"/>
      <c r="AR46" s="211"/>
      <c r="AS46" s="211"/>
      <c r="AT46" s="211"/>
      <c r="AU46" s="211"/>
      <c r="AV46" s="211"/>
      <c r="AW46" s="211"/>
      <c r="AX46" s="211"/>
      <c r="AY46" s="211"/>
    </row>
    <row r="47" spans="1:51" ht="15" x14ac:dyDescent="0.25">
      <c r="A47" s="193">
        <f>YampaRiverInflow.TotalOutflow!A47</f>
        <v>44743</v>
      </c>
      <c r="B47" s="165"/>
      <c r="C47" s="165"/>
      <c r="D47" s="165">
        <v>-15.298999999999999</v>
      </c>
      <c r="E47" s="235">
        <v>32.877110000000002</v>
      </c>
      <c r="F47" s="235">
        <v>10.57719</v>
      </c>
      <c r="G47" s="235">
        <v>7.2024099999999995</v>
      </c>
      <c r="H47" s="235">
        <v>42.957050000000002</v>
      </c>
      <c r="I47" s="235">
        <v>25.683209999999999</v>
      </c>
      <c r="J47" s="235">
        <v>16.192450000000001</v>
      </c>
      <c r="K47" s="235">
        <v>-32.33464</v>
      </c>
      <c r="L47" s="235">
        <v>-28.353200000000001</v>
      </c>
      <c r="M47" s="235">
        <v>-13.82734</v>
      </c>
      <c r="N47" s="235">
        <v>-8.2693600000000007</v>
      </c>
      <c r="O47" s="235">
        <v>-6.1791200000000002</v>
      </c>
      <c r="P47" s="235">
        <v>3.4561299999999999</v>
      </c>
      <c r="Q47" s="235">
        <v>2.85033</v>
      </c>
      <c r="R47" s="235">
        <v>-5.2313599999999996</v>
      </c>
      <c r="S47" s="235">
        <v>-2.7631799999999997</v>
      </c>
      <c r="T47" s="235">
        <v>-11.48329</v>
      </c>
      <c r="U47" s="235">
        <v>-12.351889999999999</v>
      </c>
      <c r="V47" s="235">
        <v>-4.6287900000000004</v>
      </c>
      <c r="W47" s="235">
        <v>-5.6995800000000001</v>
      </c>
      <c r="X47" s="235">
        <v>1.1146199999999999</v>
      </c>
      <c r="Y47" s="235">
        <v>-1.95407</v>
      </c>
      <c r="Z47" s="235">
        <v>15.37031</v>
      </c>
      <c r="AA47" s="235">
        <v>-6.1843900000000005</v>
      </c>
      <c r="AB47" s="235">
        <v>2.6158600000000001</v>
      </c>
      <c r="AC47" s="235">
        <v>5.3711899999999995</v>
      </c>
      <c r="AD47" s="235">
        <v>-13.886209999999998</v>
      </c>
      <c r="AE47" s="235">
        <v>-10.38104</v>
      </c>
      <c r="AF47" s="235">
        <v>-8.8864900000000002</v>
      </c>
      <c r="AG47" s="235">
        <v>-24.04243</v>
      </c>
      <c r="AH47" s="235">
        <v>-9.7753157925099998</v>
      </c>
      <c r="AI47" s="252">
        <v>-13.541234510899999</v>
      </c>
      <c r="AJ47" s="252">
        <v>72.870630000000006</v>
      </c>
      <c r="AK47" s="252">
        <v>68.089640000000003</v>
      </c>
      <c r="AL47" s="252">
        <v>60.205719999999999</v>
      </c>
      <c r="AM47" s="252">
        <v>49.438319999999997</v>
      </c>
      <c r="AN47" s="211"/>
      <c r="AO47" s="211"/>
      <c r="AP47" s="211"/>
      <c r="AQ47" s="211"/>
      <c r="AR47" s="211"/>
      <c r="AS47" s="211"/>
      <c r="AT47" s="211"/>
      <c r="AU47" s="211"/>
      <c r="AV47" s="211"/>
      <c r="AW47" s="211"/>
      <c r="AX47" s="211"/>
      <c r="AY47" s="211"/>
    </row>
    <row r="48" spans="1:51" ht="15" x14ac:dyDescent="0.25">
      <c r="A48" s="193">
        <f>YampaRiverInflow.TotalOutflow!A48</f>
        <v>44774</v>
      </c>
      <c r="B48" s="165"/>
      <c r="C48" s="165"/>
      <c r="D48" s="165">
        <v>-11.801</v>
      </c>
      <c r="E48" s="235">
        <v>25.66291</v>
      </c>
      <c r="F48" s="235">
        <v>47.366790000000002</v>
      </c>
      <c r="G48" s="235">
        <v>-3.6207199999999999</v>
      </c>
      <c r="H48" s="235">
        <v>8.2340900000000001</v>
      </c>
      <c r="I48" s="235">
        <v>1.0808900000000001</v>
      </c>
      <c r="J48" s="235">
        <v>9.8302700000000005</v>
      </c>
      <c r="K48" s="235">
        <v>-30.478750000000002</v>
      </c>
      <c r="L48" s="235">
        <v>-37.806379999999997</v>
      </c>
      <c r="M48" s="235">
        <v>0.36157</v>
      </c>
      <c r="N48" s="235">
        <v>-21.721700000000002</v>
      </c>
      <c r="O48" s="235">
        <v>-32.771730000000005</v>
      </c>
      <c r="P48" s="235">
        <v>-3.3455599999999999</v>
      </c>
      <c r="Q48" s="235">
        <v>5.3322599999999998</v>
      </c>
      <c r="R48" s="235">
        <v>-12.47739</v>
      </c>
      <c r="S48" s="235">
        <v>-10.764940000000001</v>
      </c>
      <c r="T48" s="235">
        <v>-12.411370000000002</v>
      </c>
      <c r="U48" s="235">
        <v>-5.8684500000000002</v>
      </c>
      <c r="V48" s="235">
        <v>-7.3342000000000001</v>
      </c>
      <c r="W48" s="235">
        <v>-0.58257000000000003</v>
      </c>
      <c r="X48" s="235">
        <v>-2.9759099999999998</v>
      </c>
      <c r="Y48" s="235">
        <v>-4.9262499999999996</v>
      </c>
      <c r="Z48" s="235">
        <v>7.4216999999999995</v>
      </c>
      <c r="AA48" s="235">
        <v>-6.2596699999999998</v>
      </c>
      <c r="AB48" s="235">
        <v>-3.49715</v>
      </c>
      <c r="AC48" s="235">
        <v>-8.0988400000000009</v>
      </c>
      <c r="AD48" s="235">
        <v>-12.211690000000001</v>
      </c>
      <c r="AE48" s="235">
        <v>-5.9300299999999995</v>
      </c>
      <c r="AF48" s="235">
        <v>-10.645899999999999</v>
      </c>
      <c r="AG48" s="235">
        <v>-16.45506</v>
      </c>
      <c r="AH48" s="235">
        <v>-6.1211380751300002</v>
      </c>
      <c r="AI48" s="252">
        <v>-16.4951205805</v>
      </c>
      <c r="AJ48" s="252">
        <v>74.391710000000003</v>
      </c>
      <c r="AK48" s="252">
        <v>83.114260000000002</v>
      </c>
      <c r="AL48" s="252">
        <v>64.003280000000004</v>
      </c>
      <c r="AM48" s="252">
        <v>30.162470000000003</v>
      </c>
      <c r="AN48" s="211"/>
      <c r="AO48" s="211"/>
      <c r="AP48" s="211"/>
      <c r="AQ48" s="211"/>
      <c r="AR48" s="211"/>
      <c r="AS48" s="211"/>
      <c r="AT48" s="211"/>
      <c r="AU48" s="211"/>
      <c r="AV48" s="211"/>
      <c r="AW48" s="211"/>
      <c r="AX48" s="211"/>
      <c r="AY48" s="211"/>
    </row>
    <row r="49" spans="1:1005" ht="15" x14ac:dyDescent="0.25">
      <c r="A49" s="193">
        <f>YampaRiverInflow.TotalOutflow!A49</f>
        <v>44805</v>
      </c>
      <c r="B49" s="165"/>
      <c r="C49" s="165"/>
      <c r="D49" s="165">
        <v>-12.41</v>
      </c>
      <c r="E49" s="235">
        <v>29.726150000000001</v>
      </c>
      <c r="F49" s="235">
        <v>21.405069999999998</v>
      </c>
      <c r="G49" s="235">
        <v>-6.1849399999999992</v>
      </c>
      <c r="H49" s="235">
        <v>-13.40967</v>
      </c>
      <c r="I49" s="235">
        <v>4.8451000000000004</v>
      </c>
      <c r="J49" s="235">
        <v>10.459700000000002</v>
      </c>
      <c r="K49" s="235">
        <v>-32.106940000000002</v>
      </c>
      <c r="L49" s="235">
        <v>-14.36115</v>
      </c>
      <c r="M49" s="235">
        <v>6.0761099999999999</v>
      </c>
      <c r="N49" s="235">
        <v>2.1292300000000002</v>
      </c>
      <c r="O49" s="235">
        <v>3.4588800000000002</v>
      </c>
      <c r="P49" s="235">
        <v>-3.5141100000000001</v>
      </c>
      <c r="Q49" s="235">
        <v>2.3970700000000003</v>
      </c>
      <c r="R49" s="235">
        <v>-14.862719999999999</v>
      </c>
      <c r="S49" s="235">
        <v>10.64911</v>
      </c>
      <c r="T49" s="235">
        <v>1.2162899999999999</v>
      </c>
      <c r="U49" s="235">
        <v>-3.2352600000000002</v>
      </c>
      <c r="V49" s="235">
        <v>3.2015500000000001</v>
      </c>
      <c r="W49" s="235">
        <v>-2.03647</v>
      </c>
      <c r="X49" s="235">
        <v>4.6902200000000001</v>
      </c>
      <c r="Y49" s="235">
        <v>-2.4659599999999999</v>
      </c>
      <c r="Z49" s="235">
        <v>2.1341199999999998</v>
      </c>
      <c r="AA49" s="235">
        <v>-3.6479999999999999E-2</v>
      </c>
      <c r="AB49" s="235">
        <v>3.5242300000000002</v>
      </c>
      <c r="AC49" s="235">
        <v>2.30775</v>
      </c>
      <c r="AD49" s="235">
        <v>-2.1289499999999997</v>
      </c>
      <c r="AE49" s="235">
        <v>-5.9721000000000002</v>
      </c>
      <c r="AF49" s="235">
        <v>-4.7625399999999996</v>
      </c>
      <c r="AG49" s="235">
        <v>-11.23626</v>
      </c>
      <c r="AH49" s="235">
        <v>-5.9217293134800002</v>
      </c>
      <c r="AI49" s="252">
        <v>-16.066383176799999</v>
      </c>
      <c r="AJ49" s="252">
        <v>15.569330000000001</v>
      </c>
      <c r="AK49" s="252">
        <v>17.491540000000001</v>
      </c>
      <c r="AL49" s="252">
        <v>90.030710000000013</v>
      </c>
      <c r="AM49" s="252">
        <v>37.451620000000005</v>
      </c>
      <c r="AN49" s="211"/>
      <c r="AO49" s="211"/>
      <c r="AP49" s="211"/>
      <c r="AQ49" s="211"/>
      <c r="AR49" s="211"/>
      <c r="AS49" s="211"/>
      <c r="AT49" s="211"/>
      <c r="AU49" s="211"/>
      <c r="AV49" s="211"/>
      <c r="AW49" s="211"/>
      <c r="AX49" s="211"/>
      <c r="AY49" s="211"/>
    </row>
    <row r="50" spans="1:1005" ht="15" x14ac:dyDescent="0.25">
      <c r="A50" s="193">
        <f>YampaRiverInflow.TotalOutflow!A50</f>
        <v>44835</v>
      </c>
      <c r="B50" s="165"/>
      <c r="C50" s="165"/>
      <c r="D50" s="165">
        <v>-3.8140000000000001</v>
      </c>
      <c r="E50" s="235">
        <v>14.659660000000001</v>
      </c>
      <c r="F50" s="235">
        <v>6.4712700000000005</v>
      </c>
      <c r="G50" s="235">
        <v>-4.5573800000000002</v>
      </c>
      <c r="H50" s="235">
        <v>16.089169999999999</v>
      </c>
      <c r="I50" s="235">
        <v>2.3823400000000001</v>
      </c>
      <c r="J50" s="235">
        <v>-2.3206700000000002</v>
      </c>
      <c r="K50" s="235">
        <v>-31.9285</v>
      </c>
      <c r="L50" s="235">
        <v>-8.5193500000000011</v>
      </c>
      <c r="M50" s="235">
        <v>-12.10599</v>
      </c>
      <c r="N50" s="235">
        <v>-6.4365399999999999</v>
      </c>
      <c r="O50" s="235">
        <v>-9.3328700000000016</v>
      </c>
      <c r="P50" s="235">
        <v>8.7130799999999997</v>
      </c>
      <c r="Q50" s="235">
        <v>6.0392799999999998</v>
      </c>
      <c r="R50" s="235">
        <v>-14.376950000000001</v>
      </c>
      <c r="S50" s="235">
        <v>11.44023</v>
      </c>
      <c r="T50" s="235">
        <v>-2.2667899999999999</v>
      </c>
      <c r="U50" s="235">
        <v>12.561069999999999</v>
      </c>
      <c r="V50" s="235">
        <v>9.3788400000000003</v>
      </c>
      <c r="W50" s="235">
        <v>7.2322499999999996</v>
      </c>
      <c r="X50" s="235">
        <v>17.66301</v>
      </c>
      <c r="Y50" s="235">
        <v>17.936130000000002</v>
      </c>
      <c r="Z50" s="235">
        <v>19.500349999999997</v>
      </c>
      <c r="AA50" s="235">
        <v>0.40545999999999999</v>
      </c>
      <c r="AB50" s="235">
        <v>-3.57796</v>
      </c>
      <c r="AC50" s="235">
        <v>-7.8305600000000002</v>
      </c>
      <c r="AD50" s="235">
        <v>5.5783399999999999</v>
      </c>
      <c r="AE50" s="235">
        <v>7.1333100000000007</v>
      </c>
      <c r="AF50" s="235">
        <v>-3.07572</v>
      </c>
      <c r="AG50" s="235">
        <v>-12.67216</v>
      </c>
      <c r="AH50" s="235">
        <v>9.5933321672099989</v>
      </c>
      <c r="AI50" s="252">
        <v>-7.3716004105100001</v>
      </c>
      <c r="AJ50" s="252">
        <v>11.770820000000001</v>
      </c>
      <c r="AK50" s="252">
        <v>29.394490000000001</v>
      </c>
      <c r="AL50" s="252">
        <v>133.46231</v>
      </c>
      <c r="AM50" s="252">
        <v>-7.9622099999999998</v>
      </c>
      <c r="AN50" s="211"/>
      <c r="AO50" s="211"/>
      <c r="AP50" s="211"/>
      <c r="AQ50" s="211"/>
      <c r="AR50" s="211"/>
      <c r="AS50" s="211"/>
      <c r="AT50" s="211"/>
      <c r="AU50" s="211"/>
      <c r="AV50" s="211"/>
      <c r="AW50" s="211"/>
      <c r="AX50" s="211"/>
      <c r="AY50" s="211"/>
    </row>
    <row r="51" spans="1:1005" ht="15" x14ac:dyDescent="0.25">
      <c r="A51" s="193">
        <f>YampaRiverInflow.TotalOutflow!A51</f>
        <v>44866</v>
      </c>
      <c r="B51" s="165"/>
      <c r="C51" s="165"/>
      <c r="D51" s="165">
        <v>-12.486000000000001</v>
      </c>
      <c r="E51" s="235">
        <v>8.3231599999999997</v>
      </c>
      <c r="F51" s="235">
        <v>-4.9865000000000004</v>
      </c>
      <c r="G51" s="235">
        <v>15.50897</v>
      </c>
      <c r="H51" s="235">
        <v>11.76432</v>
      </c>
      <c r="I51" s="235">
        <v>31.527560000000001</v>
      </c>
      <c r="J51" s="235">
        <v>-3.2050900000000002</v>
      </c>
      <c r="K51" s="235">
        <v>-23.295529999999999</v>
      </c>
      <c r="L51" s="235">
        <v>-17.111999999999998</v>
      </c>
      <c r="M51" s="235">
        <v>-11.698649999999999</v>
      </c>
      <c r="N51" s="235">
        <v>-40.886620000000001</v>
      </c>
      <c r="O51" s="235">
        <v>8.8454099999999993</v>
      </c>
      <c r="P51" s="235">
        <v>8.6155300000000015</v>
      </c>
      <c r="Q51" s="235">
        <v>-6.0922700000000001</v>
      </c>
      <c r="R51" s="235">
        <v>-18.06193</v>
      </c>
      <c r="S51" s="235">
        <v>-2.7934000000000001</v>
      </c>
      <c r="T51" s="235">
        <v>14.61594</v>
      </c>
      <c r="U51" s="235">
        <v>1.1808599999999998</v>
      </c>
      <c r="V51" s="235">
        <v>-1.2787599999999999</v>
      </c>
      <c r="W51" s="235">
        <v>-0.85072999999999999</v>
      </c>
      <c r="X51" s="235">
        <v>-7.69496</v>
      </c>
      <c r="Y51" s="235">
        <v>-25.293230000000001</v>
      </c>
      <c r="Z51" s="235">
        <v>14.929360000000001</v>
      </c>
      <c r="AA51" s="235">
        <v>-6.5592299999999994</v>
      </c>
      <c r="AB51" s="235">
        <v>-12.624499999999999</v>
      </c>
      <c r="AC51" s="235">
        <v>-15.31161</v>
      </c>
      <c r="AD51" s="235">
        <v>-29.335889999999999</v>
      </c>
      <c r="AE51" s="235">
        <v>-11.260489999999999</v>
      </c>
      <c r="AF51" s="235">
        <v>-11.40968</v>
      </c>
      <c r="AG51" s="235">
        <v>4.0670200000000003</v>
      </c>
      <c r="AH51" s="235">
        <v>-5.6661833634400001</v>
      </c>
      <c r="AI51" s="252">
        <v>-13.579297370099999</v>
      </c>
      <c r="AJ51" s="252">
        <v>7.9291700000000001</v>
      </c>
      <c r="AK51" s="252">
        <v>-2.7989000000000002</v>
      </c>
      <c r="AL51" s="252">
        <v>52.581679999999999</v>
      </c>
      <c r="AM51" s="252">
        <v>19.1631</v>
      </c>
      <c r="AN51" s="211"/>
      <c r="AO51" s="211"/>
      <c r="AP51" s="211"/>
      <c r="AQ51" s="211"/>
      <c r="AR51" s="211"/>
      <c r="AS51" s="211"/>
      <c r="AT51" s="211"/>
      <c r="AU51" s="211"/>
      <c r="AV51" s="211"/>
      <c r="AW51" s="211"/>
      <c r="AX51" s="211"/>
      <c r="AY51" s="211"/>
    </row>
    <row r="52" spans="1:1005" ht="15" x14ac:dyDescent="0.25">
      <c r="A52" s="193">
        <f>YampaRiverInflow.TotalOutflow!A52</f>
        <v>44896</v>
      </c>
      <c r="B52" s="165"/>
      <c r="C52" s="165"/>
      <c r="D52" s="165">
        <v>-11.619</v>
      </c>
      <c r="E52" s="235">
        <v>27.887509999999999</v>
      </c>
      <c r="F52" s="235">
        <v>-7.8382100000000001</v>
      </c>
      <c r="G52" s="235">
        <v>-32.544939999999997</v>
      </c>
      <c r="H52" s="235">
        <v>-18.25207</v>
      </c>
      <c r="I52" s="235">
        <v>0.23571999999999999</v>
      </c>
      <c r="J52" s="235">
        <v>-17.19848</v>
      </c>
      <c r="K52" s="235">
        <v>-15.513</v>
      </c>
      <c r="L52" s="235">
        <v>-23.537050000000001</v>
      </c>
      <c r="M52" s="235">
        <v>-21.342089999999999</v>
      </c>
      <c r="N52" s="235">
        <v>-25.91873</v>
      </c>
      <c r="O52" s="235">
        <v>-8.1638900000000003</v>
      </c>
      <c r="P52" s="235">
        <v>-7.6459899999999994</v>
      </c>
      <c r="Q52" s="235">
        <v>-41.546080000000003</v>
      </c>
      <c r="R52" s="235">
        <v>-20.32019</v>
      </c>
      <c r="S52" s="235">
        <v>-22.775419999999997</v>
      </c>
      <c r="T52" s="235">
        <v>-20.00853</v>
      </c>
      <c r="U52" s="235">
        <v>-16.126649999999998</v>
      </c>
      <c r="V52" s="235">
        <v>-14.551170000000001</v>
      </c>
      <c r="W52" s="235">
        <v>-9.3304200000000002</v>
      </c>
      <c r="X52" s="235">
        <v>-15.43425</v>
      </c>
      <c r="Y52" s="235">
        <v>-9.6678799999999985</v>
      </c>
      <c r="Z52" s="235">
        <v>2.13557</v>
      </c>
      <c r="AA52" s="235">
        <v>-15.070690000000001</v>
      </c>
      <c r="AB52" s="235">
        <v>-14.155530000000001</v>
      </c>
      <c r="AC52" s="235">
        <v>-24.016959999999997</v>
      </c>
      <c r="AD52" s="235">
        <v>-14.53312</v>
      </c>
      <c r="AE52" s="235">
        <v>-28.044779999999999</v>
      </c>
      <c r="AF52" s="235">
        <v>-6.3832500000000003</v>
      </c>
      <c r="AG52" s="235">
        <v>-10.085459999999999</v>
      </c>
      <c r="AH52" s="235">
        <v>-1.7760761056900001</v>
      </c>
      <c r="AI52" s="252">
        <v>-12.813628441100001</v>
      </c>
      <c r="AJ52" s="252">
        <v>0.70411000000000001</v>
      </c>
      <c r="AK52" s="252">
        <v>-2.0269400000000002</v>
      </c>
      <c r="AL52" s="252">
        <v>51.959830000000004</v>
      </c>
      <c r="AM52" s="252">
        <v>32.17351</v>
      </c>
      <c r="AN52" s="211"/>
      <c r="AO52" s="211"/>
      <c r="AP52" s="211"/>
      <c r="AQ52" s="211"/>
      <c r="AR52" s="211"/>
      <c r="AS52" s="211"/>
      <c r="AT52" s="211"/>
      <c r="AU52" s="211"/>
      <c r="AV52" s="211"/>
      <c r="AW52" s="211"/>
      <c r="AX52" s="211"/>
      <c r="AY52" s="211"/>
    </row>
    <row r="53" spans="1:1005" ht="15" x14ac:dyDescent="0.25">
      <c r="A53" s="193">
        <f>YampaRiverInflow.TotalOutflow!A53</f>
        <v>44927</v>
      </c>
      <c r="B53" s="165"/>
      <c r="C53" s="165"/>
      <c r="D53" s="165">
        <v>-19.077000000000002</v>
      </c>
      <c r="E53" s="235">
        <v>-9.4905600000000003</v>
      </c>
      <c r="F53" s="235">
        <v>-16.206330000000001</v>
      </c>
      <c r="G53" s="235">
        <v>-67.403059999999996</v>
      </c>
      <c r="H53" s="235">
        <v>5.3257399999999997</v>
      </c>
      <c r="I53" s="235">
        <v>-10.554080000000001</v>
      </c>
      <c r="J53" s="235">
        <v>-12.17793</v>
      </c>
      <c r="K53" s="235">
        <v>-5.2285699999999995</v>
      </c>
      <c r="L53" s="235">
        <v>-11.82418</v>
      </c>
      <c r="M53" s="235">
        <v>-0.35291</v>
      </c>
      <c r="N53" s="235">
        <v>-9.4022099999999984</v>
      </c>
      <c r="O53" s="235">
        <v>-2.2324000000000002</v>
      </c>
      <c r="P53" s="235">
        <v>-13.06556</v>
      </c>
      <c r="Q53" s="235">
        <v>-23.842459999999999</v>
      </c>
      <c r="R53" s="235">
        <v>-22.88402</v>
      </c>
      <c r="S53" s="235">
        <v>-9.2863400000000009</v>
      </c>
      <c r="T53" s="235">
        <v>2.0555400000000001</v>
      </c>
      <c r="U53" s="235">
        <v>-8.3692099999999989</v>
      </c>
      <c r="V53" s="235">
        <v>-7.36435</v>
      </c>
      <c r="W53" s="235">
        <v>-10.88565</v>
      </c>
      <c r="X53" s="235">
        <v>0.18258000000000002</v>
      </c>
      <c r="Y53" s="235">
        <v>-24.099160000000001</v>
      </c>
      <c r="Z53" s="235">
        <v>-10.99343</v>
      </c>
      <c r="AA53" s="235">
        <v>-17.351569999999999</v>
      </c>
      <c r="AB53" s="235">
        <v>-15.120850000000001</v>
      </c>
      <c r="AC53" s="235">
        <v>-15.297610000000001</v>
      </c>
      <c r="AD53" s="235">
        <v>-7.4300500000000005</v>
      </c>
      <c r="AE53" s="235">
        <v>-23.203659999999999</v>
      </c>
      <c r="AF53" s="235">
        <v>-11.24441</v>
      </c>
      <c r="AG53" s="235">
        <v>-7.0866850672100004</v>
      </c>
      <c r="AH53" s="235">
        <v>-21.8410222298</v>
      </c>
      <c r="AI53" s="252">
        <v>32.649590000000003</v>
      </c>
      <c r="AJ53" s="252">
        <v>-4.1834899999999999</v>
      </c>
      <c r="AK53" s="252">
        <v>31.439830000000001</v>
      </c>
      <c r="AL53" s="252">
        <v>31.442490000000003</v>
      </c>
      <c r="AM53" s="252">
        <v>-8.1626999999999992</v>
      </c>
      <c r="AN53" s="211"/>
      <c r="AO53" s="211"/>
      <c r="AP53" s="211"/>
      <c r="AQ53" s="211"/>
      <c r="AR53" s="211"/>
      <c r="AS53" s="211"/>
      <c r="AT53" s="211"/>
      <c r="AU53" s="211"/>
      <c r="AV53" s="211"/>
      <c r="AW53" s="211"/>
      <c r="AX53" s="211"/>
      <c r="AY53" s="211"/>
    </row>
    <row r="54" spans="1:1005" ht="15" x14ac:dyDescent="0.25">
      <c r="A54" s="193">
        <f>YampaRiverInflow.TotalOutflow!A54</f>
        <v>44958</v>
      </c>
      <c r="B54" s="165"/>
      <c r="C54" s="165"/>
      <c r="D54" s="165">
        <v>-14.898999999999999</v>
      </c>
      <c r="E54" s="235">
        <v>0.28820999999999997</v>
      </c>
      <c r="F54" s="235">
        <v>24.75806</v>
      </c>
      <c r="G54" s="235">
        <v>-0.71377000000000002</v>
      </c>
      <c r="H54" s="235">
        <v>-17.479389999999999</v>
      </c>
      <c r="I54" s="235">
        <v>7.1028599999999997</v>
      </c>
      <c r="J54" s="235">
        <v>-20.612359999999999</v>
      </c>
      <c r="K54" s="235">
        <v>-3.8160700000000003</v>
      </c>
      <c r="L54" s="235">
        <v>12.07672</v>
      </c>
      <c r="M54" s="235">
        <v>-6.4777399999999998</v>
      </c>
      <c r="N54" s="235">
        <v>-3.1795599999999999</v>
      </c>
      <c r="O54" s="235">
        <v>-18.78584</v>
      </c>
      <c r="P54" s="235">
        <v>-15.19333</v>
      </c>
      <c r="Q54" s="235">
        <v>16.79738</v>
      </c>
      <c r="R54" s="235">
        <v>-14.575379999999999</v>
      </c>
      <c r="S54" s="235">
        <v>-10.293559999999999</v>
      </c>
      <c r="T54" s="235">
        <v>-6.9536000000000007</v>
      </c>
      <c r="U54" s="235">
        <v>-5.6801599999999999</v>
      </c>
      <c r="V54" s="235">
        <v>-3.35554</v>
      </c>
      <c r="W54" s="235">
        <v>-8.1621500000000005</v>
      </c>
      <c r="X54" s="235">
        <v>2.4570000000000002E-2</v>
      </c>
      <c r="Y54" s="235">
        <v>-7.1100200000000005</v>
      </c>
      <c r="Z54" s="235">
        <v>-6.7532899999999998</v>
      </c>
      <c r="AA54" s="235">
        <v>-2.0011099999999997</v>
      </c>
      <c r="AB54" s="235">
        <v>-7.8896199999999999</v>
      </c>
      <c r="AC54" s="235">
        <v>-3.9773800000000001</v>
      </c>
      <c r="AD54" s="235">
        <v>-10.08442</v>
      </c>
      <c r="AE54" s="235">
        <v>-18.090959999999999</v>
      </c>
      <c r="AF54" s="235">
        <v>-11.6091</v>
      </c>
      <c r="AG54" s="235">
        <v>-21.548820344999999</v>
      </c>
      <c r="AH54" s="235">
        <v>-7.5980226642700002</v>
      </c>
      <c r="AI54" s="252">
        <v>26.56495</v>
      </c>
      <c r="AJ54" s="252">
        <v>1.9350000000000001</v>
      </c>
      <c r="AK54" s="252">
        <v>22.693020000000001</v>
      </c>
      <c r="AL54" s="252">
        <v>32.191499999999998</v>
      </c>
      <c r="AM54" s="252">
        <v>-14.345370000000001</v>
      </c>
      <c r="AN54" s="211"/>
      <c r="AO54" s="211"/>
      <c r="AP54" s="211"/>
      <c r="AQ54" s="211"/>
      <c r="AR54" s="211"/>
      <c r="AS54" s="211"/>
      <c r="AT54" s="211"/>
      <c r="AU54" s="211"/>
      <c r="AV54" s="211"/>
      <c r="AW54" s="211"/>
      <c r="AX54" s="211"/>
      <c r="AY54" s="211"/>
    </row>
    <row r="55" spans="1:1005" ht="15" x14ac:dyDescent="0.25">
      <c r="A55" s="193">
        <f>YampaRiverInflow.TotalOutflow!A55</f>
        <v>44986</v>
      </c>
      <c r="B55" s="165"/>
      <c r="C55" s="165"/>
      <c r="D55" s="165">
        <v>-17.29</v>
      </c>
      <c r="E55" s="235">
        <v>8.1764600000000005</v>
      </c>
      <c r="F55" s="235">
        <v>7.8801000000000005</v>
      </c>
      <c r="G55" s="235">
        <v>-16.084820000000001</v>
      </c>
      <c r="H55" s="235">
        <v>24.562889999999999</v>
      </c>
      <c r="I55" s="235">
        <v>-1.3683399999999999</v>
      </c>
      <c r="J55" s="235">
        <v>-30.239049999999999</v>
      </c>
      <c r="K55" s="235">
        <v>-0.40625</v>
      </c>
      <c r="L55" s="235">
        <v>-2.8755600000000001</v>
      </c>
      <c r="M55" s="235">
        <v>-24.367049999999999</v>
      </c>
      <c r="N55" s="235">
        <v>-21.61571</v>
      </c>
      <c r="O55" s="235">
        <v>-7.1826499999999998</v>
      </c>
      <c r="P55" s="235">
        <v>-21.388090000000002</v>
      </c>
      <c r="Q55" s="235">
        <v>-38.647570000000002</v>
      </c>
      <c r="R55" s="235">
        <v>-17.924779999999998</v>
      </c>
      <c r="S55" s="235">
        <v>-12.442740000000001</v>
      </c>
      <c r="T55" s="235">
        <v>-43.985260000000004</v>
      </c>
      <c r="U55" s="235">
        <v>-10.52102</v>
      </c>
      <c r="V55" s="235">
        <v>-6.4350100000000001</v>
      </c>
      <c r="W55" s="235">
        <v>-12.448540000000001</v>
      </c>
      <c r="X55" s="235">
        <v>-11.11115</v>
      </c>
      <c r="Y55" s="235">
        <v>-14.26328</v>
      </c>
      <c r="Z55" s="235">
        <v>-15.209569999999999</v>
      </c>
      <c r="AA55" s="235">
        <v>-13.494590000000001</v>
      </c>
      <c r="AB55" s="235">
        <v>-13.53969</v>
      </c>
      <c r="AC55" s="235">
        <v>-18.373999999999999</v>
      </c>
      <c r="AD55" s="235">
        <v>-10.9312</v>
      </c>
      <c r="AE55" s="235">
        <v>-22.812709999999999</v>
      </c>
      <c r="AF55" s="235">
        <v>-10.592450000000001</v>
      </c>
      <c r="AG55" s="235">
        <v>-11.9735317815</v>
      </c>
      <c r="AH55" s="235">
        <v>-21.396965078199997</v>
      </c>
      <c r="AI55" s="252">
        <v>60.964930000000003</v>
      </c>
      <c r="AJ55" s="252">
        <v>9.2411200000000004</v>
      </c>
      <c r="AK55" s="252">
        <v>34.107990000000001</v>
      </c>
      <c r="AL55" s="252">
        <v>19.579360000000001</v>
      </c>
      <c r="AM55" s="252">
        <v>21.266830000000002</v>
      </c>
      <c r="AN55" s="211"/>
      <c r="AO55" s="211"/>
      <c r="AP55" s="211"/>
      <c r="AQ55" s="211"/>
      <c r="AR55" s="211"/>
      <c r="AS55" s="211"/>
      <c r="AT55" s="211"/>
      <c r="AU55" s="211"/>
      <c r="AV55" s="211"/>
      <c r="AW55" s="211"/>
      <c r="AX55" s="211"/>
      <c r="AY55" s="211"/>
    </row>
    <row r="56" spans="1:1005" ht="15" x14ac:dyDescent="0.25">
      <c r="A56" s="193">
        <f>YampaRiverInflow.TotalOutflow!A56</f>
        <v>45017</v>
      </c>
      <c r="B56" s="165"/>
      <c r="C56" s="165"/>
      <c r="D56" s="165">
        <v>-20.108000000000001</v>
      </c>
      <c r="E56" s="235">
        <v>4.2861700000000003</v>
      </c>
      <c r="F56" s="235">
        <v>29.646259999999998</v>
      </c>
      <c r="G56" s="235">
        <v>28.972660000000001</v>
      </c>
      <c r="H56" s="235">
        <v>18.863569999999999</v>
      </c>
      <c r="I56" s="235">
        <v>13.24966</v>
      </c>
      <c r="J56" s="235">
        <v>-34.838769999999997</v>
      </c>
      <c r="K56" s="235">
        <v>-15.670870000000001</v>
      </c>
      <c r="L56" s="235">
        <v>-12.345879999999999</v>
      </c>
      <c r="M56" s="235">
        <v>-24.792330000000003</v>
      </c>
      <c r="N56" s="235">
        <v>-15.55307</v>
      </c>
      <c r="O56" s="235">
        <v>-27.615380000000002</v>
      </c>
      <c r="P56" s="235">
        <v>-9.9768299999999996</v>
      </c>
      <c r="Q56" s="235">
        <v>-7.8899799999999995</v>
      </c>
      <c r="R56" s="235">
        <v>-18.484590000000001</v>
      </c>
      <c r="S56" s="235">
        <v>-13.60337</v>
      </c>
      <c r="T56" s="235">
        <v>-60.627809999999997</v>
      </c>
      <c r="U56" s="235">
        <v>-9.7155499999999986</v>
      </c>
      <c r="V56" s="235">
        <v>-15.310879999999999</v>
      </c>
      <c r="W56" s="235">
        <v>3.4897600000000004</v>
      </c>
      <c r="X56" s="235">
        <v>-16.877500000000001</v>
      </c>
      <c r="Y56" s="235">
        <v>-19.60941</v>
      </c>
      <c r="Z56" s="235">
        <v>-18.033900000000003</v>
      </c>
      <c r="AA56" s="235">
        <v>-6.3000600000000002</v>
      </c>
      <c r="AB56" s="235">
        <v>-13.78439</v>
      </c>
      <c r="AC56" s="235">
        <v>-16.949249999999999</v>
      </c>
      <c r="AD56" s="235">
        <v>-12.7826</v>
      </c>
      <c r="AE56" s="235">
        <v>-23.694689999999998</v>
      </c>
      <c r="AF56" s="235">
        <v>-20.046709999999997</v>
      </c>
      <c r="AG56" s="235">
        <v>-21.301506761199999</v>
      </c>
      <c r="AH56" s="235">
        <v>-18.480803921300001</v>
      </c>
      <c r="AI56" s="252">
        <v>54.424519999999994</v>
      </c>
      <c r="AJ56" s="252">
        <v>12.133100000000001</v>
      </c>
      <c r="AK56" s="252">
        <v>76.599170000000001</v>
      </c>
      <c r="AL56" s="252">
        <v>-6.7857700000000003</v>
      </c>
      <c r="AM56" s="252">
        <v>6.2441000000000004</v>
      </c>
      <c r="AN56" s="211"/>
      <c r="AO56" s="211"/>
      <c r="AP56" s="211"/>
      <c r="AQ56" s="211"/>
      <c r="AR56" s="211"/>
      <c r="AS56" s="211"/>
      <c r="AT56" s="211"/>
      <c r="AU56" s="211"/>
      <c r="AV56" s="211"/>
      <c r="AW56" s="211"/>
      <c r="AX56" s="211"/>
      <c r="AY56" s="211"/>
    </row>
    <row r="57" spans="1:1005" ht="15" x14ac:dyDescent="0.25">
      <c r="A57" s="193">
        <f>YampaRiverInflow.TotalOutflow!A57</f>
        <v>45047</v>
      </c>
      <c r="B57" s="165"/>
      <c r="C57" s="165"/>
      <c r="D57" s="165">
        <v>-12.385999999999999</v>
      </c>
      <c r="E57" s="235">
        <v>14.885899999999999</v>
      </c>
      <c r="F57" s="235">
        <v>9.8693099999999987</v>
      </c>
      <c r="G57" s="235">
        <v>49.975879999999997</v>
      </c>
      <c r="H57" s="235">
        <v>-7.9184299999999999</v>
      </c>
      <c r="I57" s="235">
        <v>11.12064</v>
      </c>
      <c r="J57" s="235">
        <v>-43.382190000000001</v>
      </c>
      <c r="K57" s="235">
        <v>-22.886580000000002</v>
      </c>
      <c r="L57" s="235">
        <v>-11.17521</v>
      </c>
      <c r="M57" s="235">
        <v>-23.596910000000001</v>
      </c>
      <c r="N57" s="235">
        <v>-15.42226</v>
      </c>
      <c r="O57" s="235">
        <v>3.82769</v>
      </c>
      <c r="P57" s="235">
        <v>-8.7342700000000004</v>
      </c>
      <c r="Q57" s="235">
        <v>-12.672180000000001</v>
      </c>
      <c r="R57" s="235">
        <v>-9.4568999999999992</v>
      </c>
      <c r="S57" s="235">
        <v>2.1620500000000002</v>
      </c>
      <c r="T57" s="235">
        <v>6.1777799999999994</v>
      </c>
      <c r="U57" s="235">
        <v>-11.006309999999999</v>
      </c>
      <c r="V57" s="235">
        <v>-11.085049999999999</v>
      </c>
      <c r="W57" s="235">
        <v>-22.195970000000003</v>
      </c>
      <c r="X57" s="235">
        <v>-14.829829999999999</v>
      </c>
      <c r="Y57" s="235">
        <v>10.05152</v>
      </c>
      <c r="Z57" s="235">
        <v>-15.21618</v>
      </c>
      <c r="AA57" s="235">
        <v>-22.456689999999998</v>
      </c>
      <c r="AB57" s="235">
        <v>-5.2049700000000003</v>
      </c>
      <c r="AC57" s="235">
        <v>-18.830310000000001</v>
      </c>
      <c r="AD57" s="235">
        <v>-9.6620400000000011</v>
      </c>
      <c r="AE57" s="235">
        <v>-14.13106</v>
      </c>
      <c r="AF57" s="235">
        <v>-15.37541</v>
      </c>
      <c r="AG57" s="235">
        <v>-17.183385914400002</v>
      </c>
      <c r="AH57" s="235">
        <v>-10.352921004100001</v>
      </c>
      <c r="AI57" s="252">
        <v>25.669160000000002</v>
      </c>
      <c r="AJ57" s="252">
        <v>46.607790000000001</v>
      </c>
      <c r="AK57" s="252">
        <v>81.077850000000012</v>
      </c>
      <c r="AL57" s="252">
        <v>32.891910000000003</v>
      </c>
      <c r="AM57" s="252">
        <v>32.762029999999996</v>
      </c>
      <c r="AN57" s="211"/>
      <c r="AO57" s="211"/>
      <c r="AP57" s="211"/>
      <c r="AQ57" s="211"/>
      <c r="AR57" s="211"/>
      <c r="AS57" s="211"/>
      <c r="AT57" s="211"/>
      <c r="AU57" s="211"/>
      <c r="AV57" s="211"/>
      <c r="AW57" s="211"/>
      <c r="AX57" s="211"/>
      <c r="AY57" s="211"/>
    </row>
    <row r="58" spans="1:1005" ht="15" x14ac:dyDescent="0.25">
      <c r="A58" s="193">
        <f>YampaRiverInflow.TotalOutflow!A58</f>
        <v>45078</v>
      </c>
      <c r="B58" s="165"/>
      <c r="C58" s="165"/>
      <c r="D58" s="165">
        <v>-15.169</v>
      </c>
      <c r="E58" s="235">
        <v>12.004910000000001</v>
      </c>
      <c r="F58" s="235">
        <v>7.7272400000000001</v>
      </c>
      <c r="G58" s="235">
        <v>40.933699999999995</v>
      </c>
      <c r="H58" s="235">
        <v>11.465860000000001</v>
      </c>
      <c r="I58" s="235">
        <v>16.794580000000003</v>
      </c>
      <c r="J58" s="235">
        <v>-46.634540000000001</v>
      </c>
      <c r="K58" s="235">
        <v>-19.443330000000003</v>
      </c>
      <c r="L58" s="235">
        <v>7.9125299999999994</v>
      </c>
      <c r="M58" s="235">
        <v>-9.9691600000000005</v>
      </c>
      <c r="N58" s="235">
        <v>-16.600020000000001</v>
      </c>
      <c r="O58" s="235">
        <v>-10.217690000000001</v>
      </c>
      <c r="P58" s="235">
        <v>3.97357</v>
      </c>
      <c r="Q58" s="235">
        <v>-3.1482399999999999</v>
      </c>
      <c r="R58" s="235">
        <v>-1.4221199999999998</v>
      </c>
      <c r="S58" s="235">
        <v>-38.834009999999999</v>
      </c>
      <c r="T58" s="235">
        <v>-7.06473</v>
      </c>
      <c r="U58" s="235">
        <v>1.8902699999999999</v>
      </c>
      <c r="V58" s="235">
        <v>8.4872199999999989</v>
      </c>
      <c r="W58" s="235">
        <v>0.80691999999999997</v>
      </c>
      <c r="X58" s="235">
        <v>-6.2195200000000002</v>
      </c>
      <c r="Y58" s="235">
        <v>13.559850000000001</v>
      </c>
      <c r="Z58" s="235">
        <v>-8.6716299999999986</v>
      </c>
      <c r="AA58" s="235">
        <v>-7.92706</v>
      </c>
      <c r="AB58" s="235">
        <v>-2.6868400000000001</v>
      </c>
      <c r="AC58" s="235">
        <v>-23.401610000000002</v>
      </c>
      <c r="AD58" s="235">
        <v>-8.745379999999999</v>
      </c>
      <c r="AE58" s="235">
        <v>-18.980650000000001</v>
      </c>
      <c r="AF58" s="235">
        <v>-16.096640000000001</v>
      </c>
      <c r="AG58" s="235">
        <v>-19.255974470100004</v>
      </c>
      <c r="AH58" s="235">
        <v>-18.6228715425</v>
      </c>
      <c r="AI58" s="252">
        <v>36.7791</v>
      </c>
      <c r="AJ58" s="252">
        <v>47.801720000000003</v>
      </c>
      <c r="AK58" s="252">
        <v>62.467669999999998</v>
      </c>
      <c r="AL58" s="252">
        <v>43.907669999999996</v>
      </c>
      <c r="AM58" s="252">
        <v>36.8551</v>
      </c>
      <c r="AN58" s="211"/>
      <c r="AO58" s="211"/>
      <c r="AP58" s="211"/>
      <c r="AQ58" s="211"/>
      <c r="AR58" s="211"/>
      <c r="AS58" s="211"/>
      <c r="AT58" s="211"/>
      <c r="AU58" s="211"/>
      <c r="AV58" s="211"/>
      <c r="AW58" s="211"/>
      <c r="AX58" s="211"/>
      <c r="AY58" s="211"/>
    </row>
    <row r="59" spans="1:1005" ht="15" x14ac:dyDescent="0.25">
      <c r="A59" s="193">
        <f>YampaRiverInflow.TotalOutflow!A59</f>
        <v>45108</v>
      </c>
      <c r="B59" s="165"/>
      <c r="C59" s="165"/>
      <c r="D59" s="165">
        <v>-15.298999999999999</v>
      </c>
      <c r="E59" s="235">
        <v>10.57719</v>
      </c>
      <c r="F59" s="235">
        <v>7.2024099999999995</v>
      </c>
      <c r="G59" s="235">
        <v>42.957050000000002</v>
      </c>
      <c r="H59" s="235">
        <v>25.683209999999999</v>
      </c>
      <c r="I59" s="235">
        <v>16.192450000000001</v>
      </c>
      <c r="J59" s="235">
        <v>-32.33464</v>
      </c>
      <c r="K59" s="235">
        <v>-28.353200000000001</v>
      </c>
      <c r="L59" s="235">
        <v>-13.82734</v>
      </c>
      <c r="M59" s="235">
        <v>-8.2693600000000007</v>
      </c>
      <c r="N59" s="235">
        <v>-6.1791200000000002</v>
      </c>
      <c r="O59" s="235">
        <v>3.4561299999999999</v>
      </c>
      <c r="P59" s="235">
        <v>2.85033</v>
      </c>
      <c r="Q59" s="235">
        <v>-5.2313599999999996</v>
      </c>
      <c r="R59" s="235">
        <v>-2.7631799999999997</v>
      </c>
      <c r="S59" s="235">
        <v>-11.48329</v>
      </c>
      <c r="T59" s="235">
        <v>-12.351889999999999</v>
      </c>
      <c r="U59" s="235">
        <v>-4.6287900000000004</v>
      </c>
      <c r="V59" s="235">
        <v>-5.6995800000000001</v>
      </c>
      <c r="W59" s="235">
        <v>1.1146199999999999</v>
      </c>
      <c r="X59" s="235">
        <v>-1.95407</v>
      </c>
      <c r="Y59" s="235">
        <v>15.37031</v>
      </c>
      <c r="Z59" s="235">
        <v>-6.1843900000000005</v>
      </c>
      <c r="AA59" s="235">
        <v>2.6158600000000001</v>
      </c>
      <c r="AB59" s="235">
        <v>5.3711899999999995</v>
      </c>
      <c r="AC59" s="235">
        <v>-13.886209999999998</v>
      </c>
      <c r="AD59" s="235">
        <v>-10.38104</v>
      </c>
      <c r="AE59" s="235">
        <v>-8.8864900000000002</v>
      </c>
      <c r="AF59" s="235">
        <v>-24.04243</v>
      </c>
      <c r="AG59" s="235">
        <v>-9.7753157925099998</v>
      </c>
      <c r="AH59" s="235">
        <v>-13.541234510899999</v>
      </c>
      <c r="AI59" s="252">
        <v>72.870630000000006</v>
      </c>
      <c r="AJ59" s="252">
        <v>68.089640000000003</v>
      </c>
      <c r="AK59" s="252">
        <v>60.205719999999999</v>
      </c>
      <c r="AL59" s="252">
        <v>49.438319999999997</v>
      </c>
      <c r="AM59" s="252">
        <v>32.877110000000002</v>
      </c>
      <c r="AN59" s="211"/>
      <c r="AO59" s="211"/>
      <c r="AP59" s="211"/>
      <c r="AQ59" s="211"/>
      <c r="AR59" s="211"/>
      <c r="AS59" s="211"/>
      <c r="AT59" s="211"/>
      <c r="AU59" s="211"/>
      <c r="AV59" s="211"/>
      <c r="AW59" s="211"/>
      <c r="AX59" s="211"/>
      <c r="AY59" s="211"/>
    </row>
    <row r="60" spans="1:1005" ht="15" x14ac:dyDescent="0.25">
      <c r="A60" s="193">
        <f>YampaRiverInflow.TotalOutflow!A60</f>
        <v>45139</v>
      </c>
      <c r="B60" s="165"/>
      <c r="C60" s="165"/>
      <c r="D60" s="165">
        <v>-11.801</v>
      </c>
      <c r="E60" s="235">
        <v>47.366790000000002</v>
      </c>
      <c r="F60" s="235">
        <v>-3.6207199999999999</v>
      </c>
      <c r="G60" s="235">
        <v>8.2340900000000001</v>
      </c>
      <c r="H60" s="235">
        <v>1.0808900000000001</v>
      </c>
      <c r="I60" s="235">
        <v>9.8302700000000005</v>
      </c>
      <c r="J60" s="235">
        <v>-30.478750000000002</v>
      </c>
      <c r="K60" s="235">
        <v>-37.806379999999997</v>
      </c>
      <c r="L60" s="235">
        <v>0.36157</v>
      </c>
      <c r="M60" s="235">
        <v>-21.721700000000002</v>
      </c>
      <c r="N60" s="235">
        <v>-32.771730000000005</v>
      </c>
      <c r="O60" s="235">
        <v>-3.3455599999999999</v>
      </c>
      <c r="P60" s="235">
        <v>5.3322599999999998</v>
      </c>
      <c r="Q60" s="235">
        <v>-12.47739</v>
      </c>
      <c r="R60" s="235">
        <v>-10.764940000000001</v>
      </c>
      <c r="S60" s="235">
        <v>-12.411370000000002</v>
      </c>
      <c r="T60" s="235">
        <v>-5.8684500000000002</v>
      </c>
      <c r="U60" s="235">
        <v>-7.3342000000000001</v>
      </c>
      <c r="V60" s="235">
        <v>-0.58257000000000003</v>
      </c>
      <c r="W60" s="235">
        <v>-2.9759099999999998</v>
      </c>
      <c r="X60" s="235">
        <v>-4.9262499999999996</v>
      </c>
      <c r="Y60" s="235">
        <v>7.4216999999999995</v>
      </c>
      <c r="Z60" s="235">
        <v>-6.2596699999999998</v>
      </c>
      <c r="AA60" s="235">
        <v>-3.49715</v>
      </c>
      <c r="AB60" s="235">
        <v>-8.0988400000000009</v>
      </c>
      <c r="AC60" s="235">
        <v>-12.211690000000001</v>
      </c>
      <c r="AD60" s="235">
        <v>-5.9300299999999995</v>
      </c>
      <c r="AE60" s="235">
        <v>-10.645899999999999</v>
      </c>
      <c r="AF60" s="235">
        <v>-16.45506</v>
      </c>
      <c r="AG60" s="235">
        <v>-6.1211380751300002</v>
      </c>
      <c r="AH60" s="235">
        <v>-16.4951205805</v>
      </c>
      <c r="AI60" s="252">
        <v>74.391710000000003</v>
      </c>
      <c r="AJ60" s="252">
        <v>83.114260000000002</v>
      </c>
      <c r="AK60" s="252">
        <v>64.003280000000004</v>
      </c>
      <c r="AL60" s="252">
        <v>30.162470000000003</v>
      </c>
      <c r="AM60" s="252">
        <v>25.66291</v>
      </c>
      <c r="AN60" s="211"/>
      <c r="AO60" s="211"/>
      <c r="AP60" s="211"/>
      <c r="AQ60" s="211"/>
      <c r="AR60" s="211"/>
      <c r="AS60" s="211"/>
      <c r="AT60" s="211"/>
      <c r="AU60" s="211"/>
      <c r="AV60" s="211"/>
      <c r="AW60" s="211"/>
      <c r="AX60" s="211"/>
      <c r="AY60" s="211"/>
    </row>
    <row r="61" spans="1:1005" ht="15" x14ac:dyDescent="0.25">
      <c r="A61" s="193">
        <f>YampaRiverInflow.TotalOutflow!A61</f>
        <v>45170</v>
      </c>
      <c r="B61" s="165"/>
      <c r="C61" s="165"/>
      <c r="D61" s="165">
        <v>-12.41</v>
      </c>
      <c r="E61" s="235">
        <v>21.405069999999998</v>
      </c>
      <c r="F61" s="235">
        <v>-6.1849399999999992</v>
      </c>
      <c r="G61" s="235">
        <v>-13.40967</v>
      </c>
      <c r="H61" s="235">
        <v>4.8451000000000004</v>
      </c>
      <c r="I61" s="235">
        <v>10.459700000000002</v>
      </c>
      <c r="J61" s="235">
        <v>-32.106940000000002</v>
      </c>
      <c r="K61" s="235">
        <v>-14.36115</v>
      </c>
      <c r="L61" s="235">
        <v>6.0761099999999999</v>
      </c>
      <c r="M61" s="235">
        <v>2.1292300000000002</v>
      </c>
      <c r="N61" s="235">
        <v>3.4588800000000002</v>
      </c>
      <c r="O61" s="235">
        <v>-3.5141100000000001</v>
      </c>
      <c r="P61" s="235">
        <v>2.3970700000000003</v>
      </c>
      <c r="Q61" s="235">
        <v>-14.862719999999999</v>
      </c>
      <c r="R61" s="235">
        <v>10.64911</v>
      </c>
      <c r="S61" s="235">
        <v>1.2162899999999999</v>
      </c>
      <c r="T61" s="235">
        <v>-3.2352600000000002</v>
      </c>
      <c r="U61" s="235">
        <v>3.2015500000000001</v>
      </c>
      <c r="V61" s="235">
        <v>-2.03647</v>
      </c>
      <c r="W61" s="235">
        <v>4.6902200000000001</v>
      </c>
      <c r="X61" s="235">
        <v>-2.4659599999999999</v>
      </c>
      <c r="Y61" s="235">
        <v>2.1341199999999998</v>
      </c>
      <c r="Z61" s="235">
        <v>-3.6479999999999999E-2</v>
      </c>
      <c r="AA61" s="235">
        <v>3.5242300000000002</v>
      </c>
      <c r="AB61" s="235">
        <v>2.30775</v>
      </c>
      <c r="AC61" s="235">
        <v>-2.1289499999999997</v>
      </c>
      <c r="AD61" s="235">
        <v>-5.9721000000000002</v>
      </c>
      <c r="AE61" s="235">
        <v>-4.7625399999999996</v>
      </c>
      <c r="AF61" s="235">
        <v>-11.23626</v>
      </c>
      <c r="AG61" s="235">
        <v>-5.9217293134800002</v>
      </c>
      <c r="AH61" s="235">
        <v>-16.066383176799999</v>
      </c>
      <c r="AI61" s="252">
        <v>15.569330000000001</v>
      </c>
      <c r="AJ61" s="252">
        <v>17.491540000000001</v>
      </c>
      <c r="AK61" s="252">
        <v>90.030710000000013</v>
      </c>
      <c r="AL61" s="252">
        <v>37.451620000000005</v>
      </c>
      <c r="AM61" s="252">
        <v>29.726150000000001</v>
      </c>
      <c r="AN61" s="211"/>
      <c r="AO61" s="211"/>
      <c r="AP61" s="211"/>
      <c r="AQ61" s="211"/>
      <c r="AR61" s="211"/>
      <c r="AS61" s="211"/>
      <c r="AT61" s="211"/>
      <c r="AU61" s="211"/>
      <c r="AV61" s="211"/>
      <c r="AW61" s="211"/>
      <c r="AX61" s="211"/>
      <c r="AY61" s="211"/>
    </row>
    <row r="62" spans="1:1005" ht="15" x14ac:dyDescent="0.25">
      <c r="A62" s="193">
        <f>YampaRiverInflow.TotalOutflow!A62</f>
        <v>45200</v>
      </c>
      <c r="B62" s="165"/>
      <c r="C62" s="165"/>
      <c r="D62" s="165">
        <v>-3.8140000000000001</v>
      </c>
      <c r="E62" s="235">
        <v>6.4712700000000005</v>
      </c>
      <c r="F62" s="235">
        <v>-4.5573800000000002</v>
      </c>
      <c r="G62" s="235">
        <v>16.089169999999999</v>
      </c>
      <c r="H62" s="235">
        <v>2.3823400000000001</v>
      </c>
      <c r="I62" s="235">
        <v>-2.3206700000000002</v>
      </c>
      <c r="J62" s="235">
        <v>-31.9285</v>
      </c>
      <c r="K62" s="235">
        <v>-8.5193500000000011</v>
      </c>
      <c r="L62" s="235">
        <v>-12.10599</v>
      </c>
      <c r="M62" s="235">
        <v>-6.4365399999999999</v>
      </c>
      <c r="N62" s="235">
        <v>-9.3328700000000016</v>
      </c>
      <c r="O62" s="235">
        <v>8.7130799999999997</v>
      </c>
      <c r="P62" s="235">
        <v>6.0392799999999998</v>
      </c>
      <c r="Q62" s="235">
        <v>-14.376950000000001</v>
      </c>
      <c r="R62" s="235">
        <v>11.44023</v>
      </c>
      <c r="S62" s="235">
        <v>-2.2667899999999999</v>
      </c>
      <c r="T62" s="235">
        <v>12.561069999999999</v>
      </c>
      <c r="U62" s="235">
        <v>9.3788400000000003</v>
      </c>
      <c r="V62" s="235">
        <v>7.2322499999999996</v>
      </c>
      <c r="W62" s="235">
        <v>17.66301</v>
      </c>
      <c r="X62" s="235">
        <v>17.936130000000002</v>
      </c>
      <c r="Y62" s="235">
        <v>19.500349999999997</v>
      </c>
      <c r="Z62" s="235">
        <v>0.40545999999999999</v>
      </c>
      <c r="AA62" s="235">
        <v>-3.57796</v>
      </c>
      <c r="AB62" s="235">
        <v>-7.8305600000000002</v>
      </c>
      <c r="AC62" s="235">
        <v>5.5783399999999999</v>
      </c>
      <c r="AD62" s="235">
        <v>7.1333100000000007</v>
      </c>
      <c r="AE62" s="235">
        <v>-3.07572</v>
      </c>
      <c r="AF62" s="235">
        <v>-12.67216</v>
      </c>
      <c r="AG62" s="235">
        <v>9.5933321672099989</v>
      </c>
      <c r="AH62" s="235">
        <v>-7.3716004105100001</v>
      </c>
      <c r="AI62" s="252">
        <v>11.770820000000001</v>
      </c>
      <c r="AJ62" s="252">
        <v>29.394490000000001</v>
      </c>
      <c r="AK62" s="252">
        <v>133.46231</v>
      </c>
      <c r="AL62" s="252">
        <v>-7.9622099999999998</v>
      </c>
      <c r="AM62" s="252">
        <v>14.659660000000001</v>
      </c>
      <c r="AN62" s="211"/>
      <c r="AO62" s="211"/>
      <c r="AP62" s="211"/>
      <c r="AQ62" s="211"/>
      <c r="AR62" s="211"/>
      <c r="AS62" s="211"/>
      <c r="AT62" s="211"/>
      <c r="AU62" s="211"/>
      <c r="AV62" s="211"/>
      <c r="AW62" s="211"/>
      <c r="AX62" s="211"/>
      <c r="AY62" s="211"/>
    </row>
    <row r="63" spans="1:1005" ht="15" x14ac:dyDescent="0.25">
      <c r="A63" s="193">
        <f>YampaRiverInflow.TotalOutflow!A63</f>
        <v>45231</v>
      </c>
      <c r="B63" s="165"/>
      <c r="C63" s="165"/>
      <c r="D63" s="165">
        <v>-12.486000000000001</v>
      </c>
      <c r="E63" s="235">
        <v>-4.9865000000000004</v>
      </c>
      <c r="F63" s="235">
        <v>15.50897</v>
      </c>
      <c r="G63" s="235">
        <v>11.76432</v>
      </c>
      <c r="H63" s="235">
        <v>31.527560000000001</v>
      </c>
      <c r="I63" s="235">
        <v>-3.2050900000000002</v>
      </c>
      <c r="J63" s="235">
        <v>-23.295529999999999</v>
      </c>
      <c r="K63" s="235">
        <v>-17.111999999999998</v>
      </c>
      <c r="L63" s="235">
        <v>-11.698649999999999</v>
      </c>
      <c r="M63" s="235">
        <v>-40.886620000000001</v>
      </c>
      <c r="N63" s="235">
        <v>8.8454099999999993</v>
      </c>
      <c r="O63" s="235">
        <v>8.6155300000000015</v>
      </c>
      <c r="P63" s="235">
        <v>-6.0922700000000001</v>
      </c>
      <c r="Q63" s="235">
        <v>-18.06193</v>
      </c>
      <c r="R63" s="235">
        <v>-2.7934000000000001</v>
      </c>
      <c r="S63" s="235">
        <v>14.61594</v>
      </c>
      <c r="T63" s="235">
        <v>1.1808599999999998</v>
      </c>
      <c r="U63" s="235">
        <v>-1.2787599999999999</v>
      </c>
      <c r="V63" s="235">
        <v>-0.85072999999999999</v>
      </c>
      <c r="W63" s="235">
        <v>-7.69496</v>
      </c>
      <c r="X63" s="235">
        <v>-25.293230000000001</v>
      </c>
      <c r="Y63" s="235">
        <v>14.929360000000001</v>
      </c>
      <c r="Z63" s="235">
        <v>-6.5592299999999994</v>
      </c>
      <c r="AA63" s="235">
        <v>-12.624499999999999</v>
      </c>
      <c r="AB63" s="235">
        <v>-15.31161</v>
      </c>
      <c r="AC63" s="235">
        <v>-29.335889999999999</v>
      </c>
      <c r="AD63" s="235">
        <v>-11.260489999999999</v>
      </c>
      <c r="AE63" s="235">
        <v>-11.40968</v>
      </c>
      <c r="AF63" s="235">
        <v>4.0670200000000003</v>
      </c>
      <c r="AG63" s="235">
        <v>-5.6661833634400001</v>
      </c>
      <c r="AH63" s="235">
        <v>-13.579297370099999</v>
      </c>
      <c r="AI63" s="252">
        <v>7.9291700000000001</v>
      </c>
      <c r="AJ63" s="252">
        <v>-2.7989000000000002</v>
      </c>
      <c r="AK63" s="252">
        <v>52.581679999999999</v>
      </c>
      <c r="AL63" s="252">
        <v>19.1631</v>
      </c>
      <c r="AM63" s="252">
        <v>8.3231599999999997</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ALQ74"/>
  <sheetViews>
    <sheetView workbookViewId="0">
      <selection activeCell="B4" sqref="B4"/>
    </sheetView>
  </sheetViews>
  <sheetFormatPr defaultColWidth="18.7109375" defaultRowHeight="12.75" customHeight="1" x14ac:dyDescent="0.25"/>
  <cols>
    <col min="1" max="2" width="9.140625" style="216" customWidth="1"/>
    <col min="3" max="3" width="9.7109375" style="216" bestFit="1" customWidth="1"/>
    <col min="4"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224</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47">
        <v>2021</v>
      </c>
      <c r="AT2" s="216">
        <v>2022</v>
      </c>
      <c r="AU2" s="216">
        <v>2023</v>
      </c>
      <c r="AV2" s="216">
        <v>2024</v>
      </c>
      <c r="AW2" s="216">
        <v>2025</v>
      </c>
      <c r="AX2" s="216">
        <v>2026</v>
      </c>
      <c r="AY2" s="216">
        <v>2027</v>
      </c>
      <c r="AZ2" s="216">
        <v>2028</v>
      </c>
      <c r="BA2" s="216">
        <v>2029</v>
      </c>
      <c r="BB2" s="216">
        <v>2030</v>
      </c>
    </row>
    <row r="3" spans="1:54" ht="15" x14ac:dyDescent="0.25">
      <c r="A3" s="177" t="str">
        <f>A2&amp;"_"&amp;"Time"</f>
        <v>PkrToImp_In_Time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183"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43435</v>
      </c>
      <c r="B4" s="165"/>
      <c r="C4" s="165"/>
      <c r="D4" s="165">
        <v>10.83</v>
      </c>
      <c r="E4" s="235">
        <f ca="1">INDEX(INDIRECT("PkrToImp_"&amp;E$2+YEAR($A4)-YEAR($A$4)),MONTH($A4))/1000</f>
        <v>-13.081</v>
      </c>
      <c r="F4" s="235">
        <f t="shared" ref="F4:AI12" ca="1" si="0">INDEX(INDIRECT("PkrToImp_"&amp;F$2+YEAR($A4)-YEAR($A$4)),MONTH($A4))/1000</f>
        <v>-31.75</v>
      </c>
      <c r="G4" s="235">
        <f t="shared" ca="1" si="0"/>
        <v>-93.247</v>
      </c>
      <c r="H4" s="235">
        <f t="shared" ca="1" si="0"/>
        <v>-29.280999999999999</v>
      </c>
      <c r="I4" s="235">
        <f t="shared" ca="1" si="0"/>
        <v>-52.756999999999998</v>
      </c>
      <c r="J4" s="235">
        <f t="shared" ca="1" si="0"/>
        <v>-68.424999999999997</v>
      </c>
      <c r="K4" s="235">
        <f t="shared" ca="1" si="0"/>
        <v>-26.193000000000001</v>
      </c>
      <c r="L4" s="235">
        <f t="shared" ca="1" si="0"/>
        <v>-1.996</v>
      </c>
      <c r="M4" s="235">
        <f t="shared" ca="1" si="0"/>
        <v>1.087</v>
      </c>
      <c r="N4" s="235">
        <f t="shared" ca="1" si="0"/>
        <v>7.093</v>
      </c>
      <c r="O4" s="235">
        <f t="shared" ca="1" si="0"/>
        <v>18.335000000000001</v>
      </c>
      <c r="P4" s="235">
        <f t="shared" ca="1" si="0"/>
        <v>4.6580000000000004</v>
      </c>
      <c r="Q4" s="235">
        <f t="shared" ca="1" si="0"/>
        <v>11.409000000000001</v>
      </c>
      <c r="R4" s="235">
        <f t="shared" ca="1" si="0"/>
        <v>18.884</v>
      </c>
      <c r="S4" s="235">
        <f t="shared" ca="1" si="0"/>
        <v>6.4809999999999999</v>
      </c>
      <c r="T4" s="235">
        <f t="shared" ca="1" si="0"/>
        <v>-1.6890000000000001</v>
      </c>
      <c r="U4" s="235">
        <f t="shared" ca="1" si="0"/>
        <v>-26.622</v>
      </c>
      <c r="V4" s="235">
        <f t="shared" ca="1" si="0"/>
        <v>-69.311999999999998</v>
      </c>
      <c r="W4" s="235">
        <f t="shared" ca="1" si="0"/>
        <v>30.471</v>
      </c>
      <c r="X4" s="235">
        <f t="shared" ca="1" si="0"/>
        <v>12.734</v>
      </c>
      <c r="Y4" s="235">
        <f t="shared" ca="1" si="0"/>
        <v>16.88</v>
      </c>
      <c r="Z4" s="235">
        <f t="shared" ca="1" si="0"/>
        <v>5.86</v>
      </c>
      <c r="AA4" s="235">
        <f t="shared" ca="1" si="0"/>
        <v>7.444</v>
      </c>
      <c r="AB4" s="235">
        <f t="shared" ca="1" si="0"/>
        <v>33.223999999999997</v>
      </c>
      <c r="AC4" s="235">
        <f t="shared" ca="1" si="0"/>
        <v>12.48</v>
      </c>
      <c r="AD4" s="235">
        <f t="shared" ca="1" si="0"/>
        <v>17.550999999999998</v>
      </c>
      <c r="AE4" s="235">
        <f t="shared" ca="1" si="0"/>
        <v>6.2709999999999999</v>
      </c>
      <c r="AF4" s="235">
        <f t="shared" ca="1" si="0"/>
        <v>38.814999999999998</v>
      </c>
      <c r="AG4" s="235">
        <f t="shared" ca="1" si="0"/>
        <v>9.5690000000000008</v>
      </c>
      <c r="AH4" s="235">
        <f t="shared" ca="1" si="0"/>
        <v>34.180550000000004</v>
      </c>
      <c r="AI4" s="235">
        <f t="shared" ca="1" si="0"/>
        <v>4.3811200000000001</v>
      </c>
      <c r="AJ4" s="235">
        <f t="shared" ref="AJ4:AM19" ca="1" si="1">INDEX(INDIRECT("PkrToImp_"&amp;AJ$2+YEAR($A4)-YEAR($A$4)),MONTH($A4))/1000</f>
        <v>12.84577</v>
      </c>
      <c r="AK4" s="235">
        <f t="shared" ca="1" si="1"/>
        <v>-9.6169899999999995</v>
      </c>
      <c r="AL4" s="235">
        <f t="shared" ca="1" si="1"/>
        <v>8.3672790060800004</v>
      </c>
      <c r="AM4" s="235">
        <f t="shared" ca="1" si="1"/>
        <v>22.5435745029</v>
      </c>
      <c r="AN4" s="211"/>
      <c r="AO4" s="211"/>
      <c r="AP4" s="211"/>
      <c r="AQ4" s="211"/>
      <c r="AR4" s="211"/>
      <c r="AS4" s="211"/>
      <c r="AT4" s="211"/>
      <c r="AU4" s="211"/>
      <c r="AV4" s="211"/>
      <c r="AW4" s="211"/>
      <c r="AX4" s="211"/>
      <c r="AY4" s="211"/>
    </row>
    <row r="5" spans="1:54" ht="15" x14ac:dyDescent="0.25">
      <c r="A5" s="193">
        <f>YampaRiverInflow.TotalOutflow!A5</f>
        <v>43466</v>
      </c>
      <c r="B5" s="165"/>
      <c r="C5" s="165"/>
      <c r="D5" s="165">
        <v>-12.968</v>
      </c>
      <c r="E5" s="235">
        <v>-4.7590000000000003</v>
      </c>
      <c r="F5" s="235">
        <v>-120.42</v>
      </c>
      <c r="G5" s="235">
        <v>-132.33799999999999</v>
      </c>
      <c r="H5" s="235">
        <v>-58.228000000000002</v>
      </c>
      <c r="I5" s="235">
        <v>-60.307000000000002</v>
      </c>
      <c r="J5" s="235">
        <v>-43.218000000000004</v>
      </c>
      <c r="K5" s="235">
        <v>0.96399999999999997</v>
      </c>
      <c r="L5" s="235">
        <v>-22.263000000000002</v>
      </c>
      <c r="M5" s="235">
        <v>4.6050000000000004</v>
      </c>
      <c r="N5" s="235">
        <v>-1.4319999999999999</v>
      </c>
      <c r="O5" s="235">
        <v>-16.689</v>
      </c>
      <c r="P5" s="235">
        <v>33.015000000000001</v>
      </c>
      <c r="Q5" s="235">
        <v>-30.713000000000001</v>
      </c>
      <c r="R5" s="235">
        <v>-2.2970000000000002</v>
      </c>
      <c r="S5" s="235">
        <v>-5.6280000000000001</v>
      </c>
      <c r="T5" s="235">
        <v>-64.680999999999997</v>
      </c>
      <c r="U5" s="235">
        <v>-113.199</v>
      </c>
      <c r="V5" s="235">
        <v>36.241999999999997</v>
      </c>
      <c r="W5" s="235">
        <v>-10.677</v>
      </c>
      <c r="X5" s="235">
        <v>8.1579999999999995</v>
      </c>
      <c r="Y5" s="235">
        <v>1.393</v>
      </c>
      <c r="Z5" s="235">
        <v>10.17</v>
      </c>
      <c r="AA5" s="235">
        <v>3.6539999999999999</v>
      </c>
      <c r="AB5" s="235">
        <v>8.1709999999999994</v>
      </c>
      <c r="AC5" s="235">
        <v>-29.212</v>
      </c>
      <c r="AD5" s="235">
        <v>-12.486000000000001</v>
      </c>
      <c r="AE5" s="235">
        <v>-4.2009999999999996</v>
      </c>
      <c r="AF5" s="235">
        <v>-21.986999999999998</v>
      </c>
      <c r="AG5" s="235">
        <v>21.381310000000003</v>
      </c>
      <c r="AH5" s="235">
        <v>-39.100470000000001</v>
      </c>
      <c r="AI5" s="252">
        <v>-31.08878</v>
      </c>
      <c r="AJ5" s="252">
        <v>7.3067399999999996</v>
      </c>
      <c r="AK5" s="252">
        <v>-13.3189509084</v>
      </c>
      <c r="AL5" s="252">
        <v>-6.1162163466399999</v>
      </c>
      <c r="AM5" s="252">
        <v>40.491999999999997</v>
      </c>
      <c r="AN5" s="211"/>
      <c r="AO5" s="211"/>
      <c r="AP5" s="211"/>
      <c r="AQ5" s="211"/>
      <c r="AR5" s="211"/>
      <c r="AS5" s="211"/>
      <c r="AT5" s="211"/>
      <c r="AU5" s="211"/>
      <c r="AV5" s="211"/>
      <c r="AW5" s="211"/>
      <c r="AX5" s="211"/>
      <c r="AY5" s="211"/>
    </row>
    <row r="6" spans="1:54" ht="15" x14ac:dyDescent="0.25">
      <c r="A6" s="193">
        <f>YampaRiverInflow.TotalOutflow!A6</f>
        <v>43497</v>
      </c>
      <c r="B6" s="165"/>
      <c r="C6" s="165"/>
      <c r="D6" s="165">
        <v>-28.324000000000002</v>
      </c>
      <c r="E6" s="235">
        <v>-59.207000000000001</v>
      </c>
      <c r="F6" s="235">
        <v>75.613</v>
      </c>
      <c r="G6" s="235">
        <v>-7.18</v>
      </c>
      <c r="H6" s="235">
        <v>-64.896000000000001</v>
      </c>
      <c r="I6" s="235">
        <v>-23.876000000000001</v>
      </c>
      <c r="J6" s="235">
        <v>15.349</v>
      </c>
      <c r="K6" s="235">
        <v>-20.808</v>
      </c>
      <c r="L6" s="235">
        <v>-41.154000000000003</v>
      </c>
      <c r="M6" s="235">
        <v>-33.997</v>
      </c>
      <c r="N6" s="235">
        <v>-13.894</v>
      </c>
      <c r="O6" s="235">
        <v>-22.573</v>
      </c>
      <c r="P6" s="235">
        <v>-17.102</v>
      </c>
      <c r="Q6" s="235">
        <v>-38.902000000000001</v>
      </c>
      <c r="R6" s="235">
        <v>-63.575000000000003</v>
      </c>
      <c r="S6" s="235">
        <v>-26.556999999999999</v>
      </c>
      <c r="T6" s="235">
        <v>-43.094999999999999</v>
      </c>
      <c r="U6" s="235">
        <v>-46.804000000000002</v>
      </c>
      <c r="V6" s="235">
        <v>-20.875</v>
      </c>
      <c r="W6" s="235">
        <v>-24.366</v>
      </c>
      <c r="X6" s="235">
        <v>1.1859999999999999</v>
      </c>
      <c r="Y6" s="235">
        <v>-25.843</v>
      </c>
      <c r="Z6" s="235">
        <v>-4.476</v>
      </c>
      <c r="AA6" s="235">
        <v>-2.3679999999999999</v>
      </c>
      <c r="AB6" s="235">
        <v>5.9080000000000004</v>
      </c>
      <c r="AC6" s="235">
        <v>-17.978000000000002</v>
      </c>
      <c r="AD6" s="235">
        <v>-35.601999999999997</v>
      </c>
      <c r="AE6" s="235">
        <v>-45.103999999999999</v>
      </c>
      <c r="AF6" s="235">
        <v>-5.1180000000000003</v>
      </c>
      <c r="AG6" s="235">
        <v>-37.282989999999998</v>
      </c>
      <c r="AH6" s="235">
        <v>-15.646379999999999</v>
      </c>
      <c r="AI6" s="252">
        <v>-40.071829999999999</v>
      </c>
      <c r="AJ6" s="252">
        <v>-32.633000000000003</v>
      </c>
      <c r="AK6" s="252">
        <v>-26.703267437200001</v>
      </c>
      <c r="AL6" s="252">
        <v>-28.524806553999998</v>
      </c>
      <c r="AM6" s="252">
        <v>-31.532</v>
      </c>
      <c r="AN6" s="211"/>
      <c r="AO6" s="211"/>
      <c r="AP6" s="211"/>
      <c r="AQ6" s="211"/>
      <c r="AR6" s="211"/>
      <c r="AS6" s="211"/>
      <c r="AT6" s="211"/>
      <c r="AU6" s="211"/>
      <c r="AV6" s="211"/>
      <c r="AW6" s="211"/>
      <c r="AX6" s="211"/>
      <c r="AY6" s="211"/>
    </row>
    <row r="7" spans="1:54" ht="15" x14ac:dyDescent="0.25">
      <c r="A7" s="193">
        <f>YampaRiverInflow.TotalOutflow!A7</f>
        <v>43525</v>
      </c>
      <c r="B7" s="165"/>
      <c r="C7" s="165"/>
      <c r="D7" s="165">
        <v>-56.542000000000002</v>
      </c>
      <c r="E7" s="235">
        <v>-42.109000000000002</v>
      </c>
      <c r="F7" s="235">
        <v>-24.684999999999999</v>
      </c>
      <c r="G7" s="235">
        <v>-25.779</v>
      </c>
      <c r="H7" s="235">
        <v>-20.971</v>
      </c>
      <c r="I7" s="235">
        <v>-80.751000000000005</v>
      </c>
      <c r="J7" s="235">
        <v>22.236000000000001</v>
      </c>
      <c r="K7" s="235">
        <v>-24.802</v>
      </c>
      <c r="L7" s="235">
        <v>-17.36</v>
      </c>
      <c r="M7" s="235">
        <v>-33.058</v>
      </c>
      <c r="N7" s="235">
        <v>-34.947000000000003</v>
      </c>
      <c r="O7" s="235">
        <v>-9.4450000000000003</v>
      </c>
      <c r="P7" s="235">
        <v>-51.122999999999998</v>
      </c>
      <c r="Q7" s="235">
        <v>-40.192999999999998</v>
      </c>
      <c r="R7" s="235">
        <v>-34.902000000000001</v>
      </c>
      <c r="S7" s="235">
        <v>-96.096000000000004</v>
      </c>
      <c r="T7" s="235">
        <v>-38.881</v>
      </c>
      <c r="U7" s="235">
        <v>-9.1829999999999998</v>
      </c>
      <c r="V7" s="235">
        <v>-13.153</v>
      </c>
      <c r="W7" s="235">
        <v>-27.914000000000001</v>
      </c>
      <c r="X7" s="235">
        <v>-37.945</v>
      </c>
      <c r="Y7" s="235">
        <v>-37.232999999999997</v>
      </c>
      <c r="Z7" s="235">
        <v>-84.150999999999996</v>
      </c>
      <c r="AA7" s="235">
        <v>-52.823</v>
      </c>
      <c r="AB7" s="235">
        <v>-62.375</v>
      </c>
      <c r="AC7" s="235">
        <v>-22.702999999999999</v>
      </c>
      <c r="AD7" s="235">
        <v>-24.411000000000001</v>
      </c>
      <c r="AE7" s="235">
        <v>-35.779000000000003</v>
      </c>
      <c r="AF7" s="235">
        <v>-52.19</v>
      </c>
      <c r="AG7" s="235">
        <v>-44.594099999999997</v>
      </c>
      <c r="AH7" s="235">
        <v>-46.276849999999996</v>
      </c>
      <c r="AI7" s="252">
        <v>-41.178449999999998</v>
      </c>
      <c r="AJ7" s="252">
        <v>-54.098759999999999</v>
      </c>
      <c r="AK7" s="252">
        <v>-94.386657514799992</v>
      </c>
      <c r="AL7" s="252">
        <v>-67.435723010499999</v>
      </c>
      <c r="AM7" s="252">
        <v>-34.798000000000002</v>
      </c>
      <c r="AN7" s="211"/>
      <c r="AO7" s="211"/>
      <c r="AP7" s="211"/>
      <c r="AQ7" s="211"/>
      <c r="AR7" s="211"/>
      <c r="AS7" s="211"/>
      <c r="AT7" s="211"/>
      <c r="AU7" s="211"/>
      <c r="AV7" s="211"/>
      <c r="AW7" s="211"/>
      <c r="AX7" s="211"/>
      <c r="AY7" s="211"/>
    </row>
    <row r="8" spans="1:54" ht="15" x14ac:dyDescent="0.25">
      <c r="A8" s="193">
        <f>YampaRiverInflow.TotalOutflow!A8</f>
        <v>43556</v>
      </c>
      <c r="B8" s="165"/>
      <c r="C8" s="165"/>
      <c r="D8" s="165">
        <v>-21.387</v>
      </c>
      <c r="E8" s="235">
        <v>-26.696999999999999</v>
      </c>
      <c r="F8" s="235">
        <v>-94.260999999999996</v>
      </c>
      <c r="G8" s="235">
        <v>-33.209000000000003</v>
      </c>
      <c r="H8" s="235">
        <v>-50.463000000000001</v>
      </c>
      <c r="I8" s="235">
        <v>-39.68</v>
      </c>
      <c r="J8" s="235">
        <v>-1.92</v>
      </c>
      <c r="K8" s="235">
        <v>-7.2060000000000004</v>
      </c>
      <c r="L8" s="235">
        <v>-49.616999999999997</v>
      </c>
      <c r="M8" s="235">
        <v>-43.034999999999997</v>
      </c>
      <c r="N8" s="235">
        <v>-59.116</v>
      </c>
      <c r="O8" s="235">
        <v>-58.07</v>
      </c>
      <c r="P8" s="235">
        <v>-46.223999999999997</v>
      </c>
      <c r="Q8" s="235">
        <v>-45.231000000000002</v>
      </c>
      <c r="R8" s="235">
        <v>-21.337</v>
      </c>
      <c r="S8" s="235">
        <v>-46.392000000000003</v>
      </c>
      <c r="T8" s="235">
        <v>-46.932000000000002</v>
      </c>
      <c r="U8" s="235">
        <v>-10.394</v>
      </c>
      <c r="V8" s="235">
        <v>-22.183</v>
      </c>
      <c r="W8" s="235">
        <v>-50.360999999999997</v>
      </c>
      <c r="X8" s="235">
        <v>-34.244</v>
      </c>
      <c r="Y8" s="235">
        <v>-28.298999999999999</v>
      </c>
      <c r="Z8" s="235">
        <v>-23.056999999999999</v>
      </c>
      <c r="AA8" s="235">
        <v>-23.652999999999999</v>
      </c>
      <c r="AB8" s="235">
        <v>-18.731000000000002</v>
      </c>
      <c r="AC8" s="235">
        <v>-34.493000000000002</v>
      </c>
      <c r="AD8" s="235">
        <v>-34.719000000000001</v>
      </c>
      <c r="AE8" s="235">
        <v>-39.353999999999999</v>
      </c>
      <c r="AF8" s="235">
        <v>-36.816000000000003</v>
      </c>
      <c r="AG8" s="235">
        <v>-31.096540000000001</v>
      </c>
      <c r="AH8" s="235">
        <v>-26.820700000000002</v>
      </c>
      <c r="AI8" s="252">
        <v>-39.596559999999997</v>
      </c>
      <c r="AJ8" s="252">
        <v>-38.490559999999995</v>
      </c>
      <c r="AK8" s="252">
        <v>-7.4329692029799999</v>
      </c>
      <c r="AL8" s="252">
        <v>-6.8714972382399999</v>
      </c>
      <c r="AM8" s="252">
        <v>-9.35</v>
      </c>
      <c r="AN8" s="211"/>
      <c r="AO8" s="211"/>
      <c r="AP8" s="211"/>
      <c r="AQ8" s="211"/>
      <c r="AR8" s="211"/>
      <c r="AS8" s="211"/>
      <c r="AT8" s="211"/>
      <c r="AU8" s="211"/>
      <c r="AV8" s="211"/>
      <c r="AW8" s="211"/>
      <c r="AX8" s="211"/>
      <c r="AY8" s="211"/>
    </row>
    <row r="9" spans="1:54" ht="15" x14ac:dyDescent="0.25">
      <c r="A9" s="193">
        <f>YampaRiverInflow.TotalOutflow!A9</f>
        <v>43586</v>
      </c>
      <c r="B9" s="165"/>
      <c r="C9" s="165"/>
      <c r="D9" s="165">
        <v>-23.361999999999998</v>
      </c>
      <c r="E9" s="235">
        <v>-13.581</v>
      </c>
      <c r="F9" s="235">
        <v>-52.53</v>
      </c>
      <c r="G9" s="235">
        <v>-80.343999999999994</v>
      </c>
      <c r="H9" s="235">
        <v>-118.304</v>
      </c>
      <c r="I9" s="235">
        <v>-138.191</v>
      </c>
      <c r="J9" s="235">
        <v>-16.033000000000001</v>
      </c>
      <c r="K9" s="235">
        <v>-40.975999999999999</v>
      </c>
      <c r="L9" s="235">
        <v>-17.803999999999998</v>
      </c>
      <c r="M9" s="235">
        <v>-31.501999999999999</v>
      </c>
      <c r="N9" s="235">
        <v>-19.012</v>
      </c>
      <c r="O9" s="235">
        <v>-19.099</v>
      </c>
      <c r="P9" s="235">
        <v>-31.253</v>
      </c>
      <c r="Q9" s="235">
        <v>-147.96199999999999</v>
      </c>
      <c r="R9" s="235">
        <v>-29.908999999999999</v>
      </c>
      <c r="S9" s="235">
        <v>-28.129000000000001</v>
      </c>
      <c r="T9" s="235">
        <v>-49.914999999999999</v>
      </c>
      <c r="U9" s="235">
        <v>-34.603000000000002</v>
      </c>
      <c r="V9" s="235">
        <v>-27.748999999999999</v>
      </c>
      <c r="W9" s="235">
        <v>-15.643000000000001</v>
      </c>
      <c r="X9" s="235">
        <v>-26.481000000000002</v>
      </c>
      <c r="Y9" s="235">
        <v>-13.461</v>
      </c>
      <c r="Z9" s="235">
        <v>-3.1219999999999999</v>
      </c>
      <c r="AA9" s="235">
        <v>-37.49</v>
      </c>
      <c r="AB9" s="235">
        <v>-28.582000000000001</v>
      </c>
      <c r="AC9" s="235">
        <v>-34.988</v>
      </c>
      <c r="AD9" s="235">
        <v>-27.611000000000001</v>
      </c>
      <c r="AE9" s="235">
        <v>-13.772</v>
      </c>
      <c r="AF9" s="235">
        <v>-19.452999999999999</v>
      </c>
      <c r="AG9" s="235">
        <v>-43.834120000000006</v>
      </c>
      <c r="AH9" s="235">
        <v>-36.949010000000001</v>
      </c>
      <c r="AI9" s="252">
        <v>-18.708639999999999</v>
      </c>
      <c r="AJ9" s="252">
        <v>-25.39873</v>
      </c>
      <c r="AK9" s="252">
        <v>-18.684161391</v>
      </c>
      <c r="AL9" s="252">
        <v>-9.3682712112299988</v>
      </c>
      <c r="AM9" s="252">
        <v>-3.2269999999999999</v>
      </c>
      <c r="AN9" s="211"/>
      <c r="AO9" s="211"/>
      <c r="AP9" s="211"/>
      <c r="AQ9" s="211"/>
      <c r="AR9" s="211"/>
      <c r="AS9" s="211"/>
      <c r="AT9" s="211"/>
      <c r="AU9" s="211"/>
      <c r="AV9" s="211"/>
      <c r="AW9" s="211"/>
      <c r="AX9" s="211"/>
      <c r="AY9" s="211"/>
    </row>
    <row r="10" spans="1:54" ht="15" x14ac:dyDescent="0.25">
      <c r="A10" s="193">
        <f>YampaRiverInflow.TotalOutflow!A10</f>
        <v>43617</v>
      </c>
      <c r="B10" s="165"/>
      <c r="C10" s="165"/>
      <c r="D10" s="165">
        <v>-48.805999999999997</v>
      </c>
      <c r="E10" s="235">
        <v>-22.106999999999999</v>
      </c>
      <c r="F10" s="235">
        <v>-145.12100000000001</v>
      </c>
      <c r="G10" s="235">
        <v>-71.817999999999998</v>
      </c>
      <c r="H10" s="235">
        <v>-97.96</v>
      </c>
      <c r="I10" s="235">
        <v>8.8849999999999998</v>
      </c>
      <c r="J10" s="235">
        <v>-38.042999999999999</v>
      </c>
      <c r="K10" s="235">
        <v>-46.71</v>
      </c>
      <c r="L10" s="235">
        <v>-50.164000000000001</v>
      </c>
      <c r="M10" s="235">
        <v>-42.655000000000001</v>
      </c>
      <c r="N10" s="235">
        <v>-57.844000000000001</v>
      </c>
      <c r="O10" s="235">
        <v>-49.320999999999998</v>
      </c>
      <c r="P10" s="235">
        <v>-51.93</v>
      </c>
      <c r="Q10" s="235">
        <v>-183.62299999999999</v>
      </c>
      <c r="R10" s="235">
        <v>-63.558</v>
      </c>
      <c r="S10" s="235">
        <v>-43.442999999999998</v>
      </c>
      <c r="T10" s="235">
        <v>-78.712000000000003</v>
      </c>
      <c r="U10" s="235">
        <v>-44.427999999999997</v>
      </c>
      <c r="V10" s="235">
        <v>-46.622999999999998</v>
      </c>
      <c r="W10" s="235">
        <v>-26.48</v>
      </c>
      <c r="X10" s="235">
        <v>-49.249000000000002</v>
      </c>
      <c r="Y10" s="235">
        <v>-37.82</v>
      </c>
      <c r="Z10" s="235">
        <v>-37.124000000000002</v>
      </c>
      <c r="AA10" s="235">
        <v>-46.805999999999997</v>
      </c>
      <c r="AB10" s="235">
        <v>-42.271000000000001</v>
      </c>
      <c r="AC10" s="235">
        <v>-36.914999999999999</v>
      </c>
      <c r="AD10" s="235">
        <v>-53.137999999999998</v>
      </c>
      <c r="AE10" s="235">
        <v>-64.947999999999993</v>
      </c>
      <c r="AF10" s="235">
        <v>-25.780999999999999</v>
      </c>
      <c r="AG10" s="235">
        <v>-34.943179999999998</v>
      </c>
      <c r="AH10" s="235">
        <v>-51.29607</v>
      </c>
      <c r="AI10" s="252">
        <v>-57.331830000000004</v>
      </c>
      <c r="AJ10" s="252">
        <v>-54.558230000000002</v>
      </c>
      <c r="AK10" s="252">
        <v>-68.587001490600002</v>
      </c>
      <c r="AL10" s="252">
        <v>-35.762955953400002</v>
      </c>
      <c r="AM10" s="252">
        <v>-63.795000000000002</v>
      </c>
      <c r="AN10" s="211"/>
      <c r="AO10" s="211"/>
      <c r="AP10" s="211"/>
      <c r="AQ10" s="211"/>
      <c r="AR10" s="211"/>
      <c r="AS10" s="211"/>
      <c r="AT10" s="211"/>
      <c r="AU10" s="211"/>
      <c r="AV10" s="211"/>
      <c r="AW10" s="211"/>
      <c r="AX10" s="211"/>
      <c r="AY10" s="211"/>
    </row>
    <row r="11" spans="1:54" ht="15" x14ac:dyDescent="0.25">
      <c r="A11" s="193">
        <f>YampaRiverInflow.TotalOutflow!A11</f>
        <v>43647</v>
      </c>
      <c r="B11" s="165"/>
      <c r="C11" s="165"/>
      <c r="D11" s="165">
        <v>-23.762</v>
      </c>
      <c r="E11" s="235">
        <v>-38.566000000000003</v>
      </c>
      <c r="F11" s="235">
        <v>-36.479999999999997</v>
      </c>
      <c r="G11" s="235">
        <v>-38.226999999999997</v>
      </c>
      <c r="H11" s="235">
        <v>-78.781000000000006</v>
      </c>
      <c r="I11" s="235">
        <v>-21.681999999999999</v>
      </c>
      <c r="J11" s="235">
        <v>-28.289000000000001</v>
      </c>
      <c r="K11" s="235">
        <v>-64.233999999999995</v>
      </c>
      <c r="L11" s="235">
        <v>-49.396000000000001</v>
      </c>
      <c r="M11" s="235">
        <v>-44.13</v>
      </c>
      <c r="N11" s="235">
        <v>-48.3</v>
      </c>
      <c r="O11" s="235">
        <v>-25.504000000000001</v>
      </c>
      <c r="P11" s="235">
        <v>-48.567</v>
      </c>
      <c r="Q11" s="235">
        <v>-182.99199999999999</v>
      </c>
      <c r="R11" s="235">
        <v>-65.305999999999997</v>
      </c>
      <c r="S11" s="235">
        <v>-37.942</v>
      </c>
      <c r="T11" s="235">
        <v>-73.787000000000006</v>
      </c>
      <c r="U11" s="235">
        <v>-40.765999999999998</v>
      </c>
      <c r="V11" s="235">
        <v>-6.4569999999999999</v>
      </c>
      <c r="W11" s="235">
        <v>-40.478000000000002</v>
      </c>
      <c r="X11" s="235">
        <v>-35.347000000000001</v>
      </c>
      <c r="Y11" s="235">
        <v>-30.984000000000002</v>
      </c>
      <c r="Z11" s="235">
        <v>-12.644</v>
      </c>
      <c r="AA11" s="235">
        <v>-15.252000000000001</v>
      </c>
      <c r="AB11" s="235">
        <v>-52.765999999999998</v>
      </c>
      <c r="AC11" s="235">
        <v>-45.936</v>
      </c>
      <c r="AD11" s="235">
        <v>-47.3</v>
      </c>
      <c r="AE11" s="235">
        <v>-39.220999999999997</v>
      </c>
      <c r="AF11" s="235">
        <v>-35.222999999999999</v>
      </c>
      <c r="AG11" s="235">
        <v>-42.72146</v>
      </c>
      <c r="AH11" s="235">
        <v>-48.900089999999999</v>
      </c>
      <c r="AI11" s="252">
        <v>-17.894650000000002</v>
      </c>
      <c r="AJ11" s="252">
        <v>-23.696210000000001</v>
      </c>
      <c r="AK11" s="252">
        <v>-7.1829008864099997</v>
      </c>
      <c r="AL11" s="252">
        <v>-13.3525170981</v>
      </c>
      <c r="AM11" s="252">
        <v>-36.118000000000002</v>
      </c>
      <c r="AN11" s="211"/>
      <c r="AO11" s="211"/>
      <c r="AP11" s="211"/>
      <c r="AQ11" s="211"/>
      <c r="AR11" s="211"/>
      <c r="AS11" s="211"/>
      <c r="AT11" s="211"/>
      <c r="AU11" s="211"/>
      <c r="AV11" s="211"/>
      <c r="AW11" s="211"/>
      <c r="AX11" s="211"/>
      <c r="AY11" s="211"/>
    </row>
    <row r="12" spans="1:54" ht="15" x14ac:dyDescent="0.25">
      <c r="A12" s="193">
        <f>YampaRiverInflow.TotalOutflow!A12</f>
        <v>43678</v>
      </c>
      <c r="B12" s="165"/>
      <c r="C12" s="165"/>
      <c r="D12" s="165">
        <v>-20.475999999999999</v>
      </c>
      <c r="E12" s="235">
        <v>5.0810000000000004</v>
      </c>
      <c r="F12" s="235">
        <v>-16.428999999999998</v>
      </c>
      <c r="G12" s="235">
        <v>-15.093999999999999</v>
      </c>
      <c r="H12" s="235">
        <v>-77.117000000000004</v>
      </c>
      <c r="I12" s="235">
        <v>-51.414000000000001</v>
      </c>
      <c r="J12" s="235">
        <v>-22.39</v>
      </c>
      <c r="K12" s="235">
        <v>-5.8449999999999998</v>
      </c>
      <c r="L12" s="235">
        <v>-16.213000000000001</v>
      </c>
      <c r="M12" s="235">
        <v>-13.936999999999999</v>
      </c>
      <c r="N12" s="235">
        <v>-23.998000000000001</v>
      </c>
      <c r="O12" s="235">
        <v>5.8440000000000003</v>
      </c>
      <c r="P12" s="235">
        <v>-37.121000000000002</v>
      </c>
      <c r="Q12" s="235">
        <v>-39.380000000000003</v>
      </c>
      <c r="R12" s="235">
        <v>-27.815000000000001</v>
      </c>
      <c r="S12" s="235">
        <v>-14.052</v>
      </c>
      <c r="T12" s="235">
        <v>-65.381</v>
      </c>
      <c r="U12" s="235">
        <v>-36.566000000000003</v>
      </c>
      <c r="V12" s="235">
        <v>-19.853999999999999</v>
      </c>
      <c r="W12" s="235">
        <v>-3.7530000000000001</v>
      </c>
      <c r="X12" s="235">
        <v>-2.8780000000000001</v>
      </c>
      <c r="Y12" s="235">
        <v>-12.666</v>
      </c>
      <c r="Z12" s="235">
        <v>-13.96</v>
      </c>
      <c r="AA12" s="235">
        <v>-39.997999999999998</v>
      </c>
      <c r="AB12" s="235">
        <v>7.2850000000000001</v>
      </c>
      <c r="AC12" s="235">
        <v>-24.344000000000001</v>
      </c>
      <c r="AD12" s="235">
        <v>-33.448999999999998</v>
      </c>
      <c r="AE12" s="235">
        <v>-19.832000000000001</v>
      </c>
      <c r="AF12" s="235">
        <v>-46.258000000000003</v>
      </c>
      <c r="AG12" s="235">
        <v>-32.945339999999995</v>
      </c>
      <c r="AH12" s="235">
        <v>-39.458289999999998</v>
      </c>
      <c r="AI12" s="252">
        <v>-23.445790000000002</v>
      </c>
      <c r="AJ12" s="252">
        <v>-14.44247</v>
      </c>
      <c r="AK12" s="252">
        <v>-5.3147564458200005</v>
      </c>
      <c r="AL12" s="252">
        <v>-18.306574451100001</v>
      </c>
      <c r="AM12" s="252">
        <v>-15.141999999999999</v>
      </c>
      <c r="AN12" s="211"/>
      <c r="AO12" s="211"/>
      <c r="AP12" s="211"/>
      <c r="AQ12" s="211"/>
      <c r="AR12" s="211"/>
      <c r="AS12" s="211"/>
      <c r="AT12" s="211"/>
      <c r="AU12" s="211"/>
      <c r="AV12" s="211"/>
      <c r="AW12" s="211"/>
      <c r="AX12" s="211"/>
      <c r="AY12" s="211"/>
    </row>
    <row r="13" spans="1:54" ht="15" x14ac:dyDescent="0.25">
      <c r="A13" s="193">
        <f>YampaRiverInflow.TotalOutflow!A13</f>
        <v>43709</v>
      </c>
      <c r="B13" s="165"/>
      <c r="C13" s="165"/>
      <c r="D13" s="165">
        <v>-21.643999999999998</v>
      </c>
      <c r="E13" s="235">
        <v>-4.5</v>
      </c>
      <c r="F13" s="235">
        <v>-45.348999999999997</v>
      </c>
      <c r="G13" s="235">
        <v>-49.987000000000002</v>
      </c>
      <c r="H13" s="235">
        <v>8.8550000000000004</v>
      </c>
      <c r="I13" s="235">
        <v>-45.326999999999998</v>
      </c>
      <c r="J13" s="235">
        <v>-12.705</v>
      </c>
      <c r="K13" s="235">
        <v>-21.931000000000001</v>
      </c>
      <c r="L13" s="235">
        <v>-11.678000000000001</v>
      </c>
      <c r="M13" s="235">
        <v>-16.454999999999998</v>
      </c>
      <c r="N13" s="235">
        <v>-15.521000000000001</v>
      </c>
      <c r="O13" s="235">
        <v>-12.746</v>
      </c>
      <c r="P13" s="235">
        <v>-31.334</v>
      </c>
      <c r="Q13" s="235">
        <v>-19.856000000000002</v>
      </c>
      <c r="R13" s="235">
        <v>-41.415999999999997</v>
      </c>
      <c r="S13" s="235">
        <v>-22.555</v>
      </c>
      <c r="T13" s="235">
        <v>0.85399999999999998</v>
      </c>
      <c r="U13" s="235">
        <v>-61.966000000000001</v>
      </c>
      <c r="V13" s="235">
        <v>-54.048999999999999</v>
      </c>
      <c r="W13" s="235">
        <v>-27.712</v>
      </c>
      <c r="X13" s="235">
        <v>-18.021999999999998</v>
      </c>
      <c r="Y13" s="235">
        <v>-8.8450000000000006</v>
      </c>
      <c r="Z13" s="235">
        <v>-17.966000000000001</v>
      </c>
      <c r="AA13" s="235">
        <v>-5.1360000000000001</v>
      </c>
      <c r="AB13" s="235">
        <v>-10.974</v>
      </c>
      <c r="AC13" s="235">
        <v>-32.47</v>
      </c>
      <c r="AD13" s="235">
        <v>-35.090000000000003</v>
      </c>
      <c r="AE13" s="235">
        <v>-20.788</v>
      </c>
      <c r="AF13" s="235">
        <v>-50.804000000000002</v>
      </c>
      <c r="AG13" s="235">
        <v>-26.487169999999999</v>
      </c>
      <c r="AH13" s="235">
        <v>-30.253869999999999</v>
      </c>
      <c r="AI13" s="252">
        <v>-43.057809999999996</v>
      </c>
      <c r="AJ13" s="252">
        <v>-36.350120000000004</v>
      </c>
      <c r="AK13" s="252">
        <v>-18.8728240509</v>
      </c>
      <c r="AL13" s="252">
        <v>-15.710973601100001</v>
      </c>
      <c r="AM13" s="252">
        <v>14.304</v>
      </c>
      <c r="AN13" s="211"/>
      <c r="AO13" s="211"/>
      <c r="AP13" s="211"/>
      <c r="AQ13" s="211"/>
      <c r="AR13" s="211"/>
      <c r="AS13" s="211"/>
      <c r="AT13" s="211"/>
      <c r="AU13" s="211"/>
      <c r="AV13" s="211"/>
      <c r="AW13" s="211"/>
      <c r="AX13" s="211"/>
      <c r="AY13" s="211"/>
    </row>
    <row r="14" spans="1:54" ht="15" x14ac:dyDescent="0.25">
      <c r="A14" s="193">
        <f>YampaRiverInflow.TotalOutflow!A14</f>
        <v>43739</v>
      </c>
      <c r="B14" s="165"/>
      <c r="C14" s="165"/>
      <c r="D14" s="165">
        <v>-15.755000000000001</v>
      </c>
      <c r="E14" s="235">
        <v>0.77100000000000002</v>
      </c>
      <c r="F14" s="235">
        <v>4.673</v>
      </c>
      <c r="G14" s="235">
        <v>-43.091999999999999</v>
      </c>
      <c r="H14" s="235">
        <v>28.411000000000001</v>
      </c>
      <c r="I14" s="235">
        <v>15.292999999999999</v>
      </c>
      <c r="J14" s="235">
        <v>7.4790000000000001</v>
      </c>
      <c r="K14" s="235">
        <v>-7.4880000000000004</v>
      </c>
      <c r="L14" s="235">
        <v>-21.609000000000002</v>
      </c>
      <c r="M14" s="235">
        <v>-2.9830000000000001</v>
      </c>
      <c r="N14" s="235">
        <v>3.17</v>
      </c>
      <c r="O14" s="235">
        <v>-15.058</v>
      </c>
      <c r="P14" s="235">
        <v>-8.1869999999999994</v>
      </c>
      <c r="Q14" s="235">
        <v>-13.262</v>
      </c>
      <c r="R14" s="235">
        <v>8.3439999999999994</v>
      </c>
      <c r="S14" s="235">
        <v>1.6279999999999999</v>
      </c>
      <c r="T14" s="235">
        <v>-1.526</v>
      </c>
      <c r="U14" s="235">
        <v>0.55800000000000005</v>
      </c>
      <c r="V14" s="235">
        <v>-0.40699999999999997</v>
      </c>
      <c r="W14" s="235">
        <v>-3.3740000000000001</v>
      </c>
      <c r="X14" s="235">
        <v>10.401</v>
      </c>
      <c r="Y14" s="235">
        <v>3.125</v>
      </c>
      <c r="Z14" s="235">
        <v>0.16600000000000001</v>
      </c>
      <c r="AA14" s="235">
        <v>26.085000000000001</v>
      </c>
      <c r="AB14" s="235">
        <v>-4.4400000000000004</v>
      </c>
      <c r="AC14" s="235">
        <v>7.4</v>
      </c>
      <c r="AD14" s="235">
        <v>-11.666</v>
      </c>
      <c r="AE14" s="235">
        <v>-2.7410000000000001</v>
      </c>
      <c r="AF14" s="235">
        <v>-4.4329999999999998</v>
      </c>
      <c r="AG14" s="235">
        <v>-10.08483</v>
      </c>
      <c r="AH14" s="235">
        <v>-27.032550000000001</v>
      </c>
      <c r="AI14" s="252">
        <v>-5.7554099999999995</v>
      </c>
      <c r="AJ14" s="252">
        <v>-10.2515</v>
      </c>
      <c r="AK14" s="252">
        <v>-12.6998988852</v>
      </c>
      <c r="AL14" s="252">
        <v>-2.6646828313099999</v>
      </c>
      <c r="AM14" s="252">
        <v>25.649000000000001</v>
      </c>
      <c r="AN14" s="211"/>
      <c r="AO14" s="211"/>
      <c r="AP14" s="211"/>
      <c r="AQ14" s="211"/>
      <c r="AR14" s="211"/>
      <c r="AS14" s="211"/>
      <c r="AT14" s="211"/>
      <c r="AU14" s="211"/>
      <c r="AV14" s="211"/>
      <c r="AW14" s="211"/>
      <c r="AX14" s="211"/>
      <c r="AY14" s="211"/>
    </row>
    <row r="15" spans="1:54" ht="15" x14ac:dyDescent="0.25">
      <c r="A15" s="193">
        <f>YampaRiverInflow.TotalOutflow!A15</f>
        <v>43770</v>
      </c>
      <c r="B15" s="165"/>
      <c r="C15" s="165"/>
      <c r="D15" s="165">
        <v>2.5249999999999999</v>
      </c>
      <c r="E15" s="235">
        <v>17.582999999999998</v>
      </c>
      <c r="F15" s="235">
        <v>-56.331000000000003</v>
      </c>
      <c r="G15" s="235">
        <v>-30.108000000000001</v>
      </c>
      <c r="H15" s="235">
        <v>-24.338000000000001</v>
      </c>
      <c r="I15" s="235">
        <v>-14.114000000000001</v>
      </c>
      <c r="J15" s="235">
        <v>1.411</v>
      </c>
      <c r="K15" s="235">
        <v>5.4320000000000004</v>
      </c>
      <c r="L15" s="235">
        <v>11.315</v>
      </c>
      <c r="M15" s="235">
        <v>8.8170000000000002</v>
      </c>
      <c r="N15" s="235">
        <v>8.6760000000000002</v>
      </c>
      <c r="O15" s="235">
        <v>-7.5490000000000004</v>
      </c>
      <c r="P15" s="235">
        <v>1.3320000000000001</v>
      </c>
      <c r="Q15" s="235">
        <v>8.9619999999999997</v>
      </c>
      <c r="R15" s="235">
        <v>4.5019999999999998</v>
      </c>
      <c r="S15" s="235">
        <v>13.975</v>
      </c>
      <c r="T15" s="235">
        <v>6.8760000000000003</v>
      </c>
      <c r="U15" s="235">
        <v>-37.753999999999998</v>
      </c>
      <c r="V15" s="235">
        <v>12.58</v>
      </c>
      <c r="W15" s="235">
        <v>4.9530000000000003</v>
      </c>
      <c r="X15" s="235">
        <v>14.292</v>
      </c>
      <c r="Y15" s="235">
        <v>10.398</v>
      </c>
      <c r="Z15" s="235">
        <v>14.773</v>
      </c>
      <c r="AA15" s="235">
        <v>2.8980000000000001</v>
      </c>
      <c r="AB15" s="235">
        <v>-5.16</v>
      </c>
      <c r="AC15" s="235">
        <v>8.36</v>
      </c>
      <c r="AD15" s="235">
        <v>0.24399999999999999</v>
      </c>
      <c r="AE15" s="235">
        <v>-2.194</v>
      </c>
      <c r="AF15" s="235">
        <v>-8.1240000000000006</v>
      </c>
      <c r="AG15" s="235">
        <v>-20.0396</v>
      </c>
      <c r="AH15" s="235">
        <v>-7.1350500000000006</v>
      </c>
      <c r="AI15" s="252">
        <v>-4.9749300000000005</v>
      </c>
      <c r="AJ15" s="252">
        <v>-2.7747700000000002</v>
      </c>
      <c r="AK15" s="252">
        <v>-5.4642536803299997</v>
      </c>
      <c r="AL15" s="252">
        <v>13.381105650899999</v>
      </c>
      <c r="AM15" s="252">
        <v>5.9569999999999999</v>
      </c>
      <c r="AN15" s="211"/>
      <c r="AO15" s="211"/>
      <c r="AP15" s="211"/>
      <c r="AQ15" s="211"/>
      <c r="AR15" s="211"/>
      <c r="AS15" s="211"/>
      <c r="AT15" s="211"/>
      <c r="AU15" s="211"/>
      <c r="AV15" s="211"/>
      <c r="AW15" s="211"/>
      <c r="AX15" s="211"/>
      <c r="AY15" s="211"/>
    </row>
    <row r="16" spans="1:54" ht="15" x14ac:dyDescent="0.25">
      <c r="A16" s="193">
        <f>YampaRiverInflow.TotalOutflow!A16</f>
        <v>43800</v>
      </c>
      <c r="B16" s="165"/>
      <c r="C16" s="165"/>
      <c r="D16" s="165">
        <v>10.83</v>
      </c>
      <c r="E16" s="235">
        <v>-31.75</v>
      </c>
      <c r="F16" s="235">
        <v>-93.247</v>
      </c>
      <c r="G16" s="235">
        <v>-29.280999999999999</v>
      </c>
      <c r="H16" s="235">
        <v>-52.756999999999998</v>
      </c>
      <c r="I16" s="235">
        <v>-68.424999999999997</v>
      </c>
      <c r="J16" s="235">
        <v>-26.193000000000001</v>
      </c>
      <c r="K16" s="235">
        <v>-1.996</v>
      </c>
      <c r="L16" s="235">
        <v>1.087</v>
      </c>
      <c r="M16" s="235">
        <v>7.093</v>
      </c>
      <c r="N16" s="235">
        <v>18.335000000000001</v>
      </c>
      <c r="O16" s="235">
        <v>4.6580000000000004</v>
      </c>
      <c r="P16" s="235">
        <v>11.409000000000001</v>
      </c>
      <c r="Q16" s="235">
        <v>18.884</v>
      </c>
      <c r="R16" s="235">
        <v>6.4809999999999999</v>
      </c>
      <c r="S16" s="235">
        <v>-1.6890000000000001</v>
      </c>
      <c r="T16" s="235">
        <v>-26.622</v>
      </c>
      <c r="U16" s="235">
        <v>-69.311999999999998</v>
      </c>
      <c r="V16" s="235">
        <v>30.471</v>
      </c>
      <c r="W16" s="235">
        <v>12.734</v>
      </c>
      <c r="X16" s="235">
        <v>16.88</v>
      </c>
      <c r="Y16" s="235">
        <v>5.86</v>
      </c>
      <c r="Z16" s="235">
        <v>7.444</v>
      </c>
      <c r="AA16" s="235">
        <v>33.223999999999997</v>
      </c>
      <c r="AB16" s="235">
        <v>12.48</v>
      </c>
      <c r="AC16" s="235">
        <v>17.550999999999998</v>
      </c>
      <c r="AD16" s="235">
        <v>6.2709999999999999</v>
      </c>
      <c r="AE16" s="235">
        <v>38.814999999999998</v>
      </c>
      <c r="AF16" s="235">
        <v>9.5690000000000008</v>
      </c>
      <c r="AG16" s="235">
        <v>34.180550000000004</v>
      </c>
      <c r="AH16" s="235">
        <v>4.3811200000000001</v>
      </c>
      <c r="AI16" s="252">
        <v>12.84577</v>
      </c>
      <c r="AJ16" s="252">
        <v>-9.6169899999999995</v>
      </c>
      <c r="AK16" s="252">
        <v>8.3672790060800004</v>
      </c>
      <c r="AL16" s="252">
        <v>22.5435745029</v>
      </c>
      <c r="AM16" s="252">
        <v>-13.081</v>
      </c>
      <c r="AN16" s="211"/>
      <c r="AO16" s="211"/>
      <c r="AP16" s="211"/>
      <c r="AQ16" s="211"/>
      <c r="AR16" s="211"/>
      <c r="AS16" s="211"/>
      <c r="AT16" s="211"/>
      <c r="AU16" s="211"/>
      <c r="AV16" s="211"/>
      <c r="AW16" s="211"/>
      <c r="AX16" s="211"/>
      <c r="AY16" s="211"/>
    </row>
    <row r="17" spans="1:51" ht="15" x14ac:dyDescent="0.25">
      <c r="A17" s="193">
        <f>YampaRiverInflow.TotalOutflow!A17</f>
        <v>43831</v>
      </c>
      <c r="B17" s="165"/>
      <c r="C17" s="165"/>
      <c r="D17" s="165">
        <v>-12.968</v>
      </c>
      <c r="E17" s="235">
        <v>-120.42</v>
      </c>
      <c r="F17" s="235">
        <v>-132.33799999999999</v>
      </c>
      <c r="G17" s="235">
        <v>-58.228000000000002</v>
      </c>
      <c r="H17" s="235">
        <v>-60.307000000000002</v>
      </c>
      <c r="I17" s="235">
        <v>-43.218000000000004</v>
      </c>
      <c r="J17" s="235">
        <v>0.96399999999999997</v>
      </c>
      <c r="K17" s="235">
        <v>-22.263000000000002</v>
      </c>
      <c r="L17" s="235">
        <v>4.6050000000000004</v>
      </c>
      <c r="M17" s="235">
        <v>-1.4319999999999999</v>
      </c>
      <c r="N17" s="235">
        <v>-16.689</v>
      </c>
      <c r="O17" s="235">
        <v>33.015000000000001</v>
      </c>
      <c r="P17" s="235">
        <v>-30.713000000000001</v>
      </c>
      <c r="Q17" s="235">
        <v>-2.2970000000000002</v>
      </c>
      <c r="R17" s="235">
        <v>-5.6280000000000001</v>
      </c>
      <c r="S17" s="235">
        <v>-64.680999999999997</v>
      </c>
      <c r="T17" s="235">
        <v>-113.199</v>
      </c>
      <c r="U17" s="235">
        <v>36.241999999999997</v>
      </c>
      <c r="V17" s="235">
        <v>-10.677</v>
      </c>
      <c r="W17" s="235">
        <v>8.1579999999999995</v>
      </c>
      <c r="X17" s="235">
        <v>1.393</v>
      </c>
      <c r="Y17" s="235">
        <v>10.17</v>
      </c>
      <c r="Z17" s="235">
        <v>3.6539999999999999</v>
      </c>
      <c r="AA17" s="235">
        <v>8.1709999999999994</v>
      </c>
      <c r="AB17" s="235">
        <v>-29.212</v>
      </c>
      <c r="AC17" s="235">
        <v>-12.486000000000001</v>
      </c>
      <c r="AD17" s="235">
        <v>-4.2009999999999996</v>
      </c>
      <c r="AE17" s="235">
        <v>-21.986999999999998</v>
      </c>
      <c r="AF17" s="235">
        <v>21.381310000000003</v>
      </c>
      <c r="AG17" s="235">
        <v>-39.100470000000001</v>
      </c>
      <c r="AH17" s="235">
        <v>-31.08878</v>
      </c>
      <c r="AI17" s="252">
        <v>7.3067399999999996</v>
      </c>
      <c r="AJ17" s="252">
        <v>-13.3189509084</v>
      </c>
      <c r="AK17" s="252">
        <v>-6.1162163466399999</v>
      </c>
      <c r="AL17" s="252">
        <v>40.491999999999997</v>
      </c>
      <c r="AM17" s="252">
        <v>-4.7590000000000003</v>
      </c>
      <c r="AN17" s="211"/>
      <c r="AO17" s="211"/>
      <c r="AP17" s="211"/>
      <c r="AQ17" s="211"/>
      <c r="AR17" s="211"/>
      <c r="AS17" s="211"/>
      <c r="AT17" s="211"/>
      <c r="AU17" s="211"/>
      <c r="AV17" s="211"/>
      <c r="AW17" s="211"/>
      <c r="AX17" s="211"/>
      <c r="AY17" s="211"/>
    </row>
    <row r="18" spans="1:51" ht="15" x14ac:dyDescent="0.25">
      <c r="A18" s="193">
        <f>YampaRiverInflow.TotalOutflow!A18</f>
        <v>43862</v>
      </c>
      <c r="B18" s="165"/>
      <c r="C18" s="165"/>
      <c r="D18" s="165">
        <v>-28.324000000000002</v>
      </c>
      <c r="E18" s="235">
        <v>75.613</v>
      </c>
      <c r="F18" s="235">
        <v>-7.18</v>
      </c>
      <c r="G18" s="235">
        <v>-64.896000000000001</v>
      </c>
      <c r="H18" s="235">
        <v>-23.876000000000001</v>
      </c>
      <c r="I18" s="235">
        <v>15.349</v>
      </c>
      <c r="J18" s="235">
        <v>-20.808</v>
      </c>
      <c r="K18" s="235">
        <v>-41.154000000000003</v>
      </c>
      <c r="L18" s="235">
        <v>-33.997</v>
      </c>
      <c r="M18" s="235">
        <v>-13.894</v>
      </c>
      <c r="N18" s="235">
        <v>-22.573</v>
      </c>
      <c r="O18" s="235">
        <v>-17.102</v>
      </c>
      <c r="P18" s="235">
        <v>-38.902000000000001</v>
      </c>
      <c r="Q18" s="235">
        <v>-63.575000000000003</v>
      </c>
      <c r="R18" s="235">
        <v>-26.556999999999999</v>
      </c>
      <c r="S18" s="235">
        <v>-43.094999999999999</v>
      </c>
      <c r="T18" s="235">
        <v>-46.804000000000002</v>
      </c>
      <c r="U18" s="235">
        <v>-20.875</v>
      </c>
      <c r="V18" s="235">
        <v>-24.366</v>
      </c>
      <c r="W18" s="235">
        <v>1.1859999999999999</v>
      </c>
      <c r="X18" s="235">
        <v>-25.843</v>
      </c>
      <c r="Y18" s="235">
        <v>-4.476</v>
      </c>
      <c r="Z18" s="235">
        <v>-2.3679999999999999</v>
      </c>
      <c r="AA18" s="235">
        <v>5.9080000000000004</v>
      </c>
      <c r="AB18" s="235">
        <v>-17.978000000000002</v>
      </c>
      <c r="AC18" s="235">
        <v>-35.601999999999997</v>
      </c>
      <c r="AD18" s="235">
        <v>-45.103999999999999</v>
      </c>
      <c r="AE18" s="235">
        <v>-5.1180000000000003</v>
      </c>
      <c r="AF18" s="235">
        <v>-37.282989999999998</v>
      </c>
      <c r="AG18" s="235">
        <v>-15.646379999999999</v>
      </c>
      <c r="AH18" s="235">
        <v>-40.071829999999999</v>
      </c>
      <c r="AI18" s="252">
        <v>-32.633000000000003</v>
      </c>
      <c r="AJ18" s="252">
        <v>-26.703267437200001</v>
      </c>
      <c r="AK18" s="252">
        <v>-28.524806553999998</v>
      </c>
      <c r="AL18" s="252">
        <v>-31.532</v>
      </c>
      <c r="AM18" s="252">
        <v>-59.207000000000001</v>
      </c>
      <c r="AN18" s="211"/>
      <c r="AO18" s="211"/>
      <c r="AP18" s="211"/>
      <c r="AQ18" s="211"/>
      <c r="AR18" s="211"/>
      <c r="AS18" s="211"/>
      <c r="AT18" s="211"/>
      <c r="AU18" s="211"/>
      <c r="AV18" s="211"/>
      <c r="AW18" s="211"/>
      <c r="AX18" s="211"/>
      <c r="AY18" s="211"/>
    </row>
    <row r="19" spans="1:51" ht="15" x14ac:dyDescent="0.25">
      <c r="A19" s="193">
        <f>YampaRiverInflow.TotalOutflow!A19</f>
        <v>43891</v>
      </c>
      <c r="B19" s="165"/>
      <c r="C19" s="165"/>
      <c r="D19" s="165">
        <v>-56.542000000000002</v>
      </c>
      <c r="E19" s="235">
        <v>-24.684999999999999</v>
      </c>
      <c r="F19" s="235">
        <v>-25.779</v>
      </c>
      <c r="G19" s="235">
        <v>-20.971</v>
      </c>
      <c r="H19" s="235">
        <v>-80.751000000000005</v>
      </c>
      <c r="I19" s="235">
        <v>22.236000000000001</v>
      </c>
      <c r="J19" s="235">
        <v>-24.802</v>
      </c>
      <c r="K19" s="235">
        <v>-17.36</v>
      </c>
      <c r="L19" s="235">
        <v>-33.058</v>
      </c>
      <c r="M19" s="235">
        <v>-34.947000000000003</v>
      </c>
      <c r="N19" s="235">
        <v>-9.4450000000000003</v>
      </c>
      <c r="O19" s="235">
        <v>-51.122999999999998</v>
      </c>
      <c r="P19" s="235">
        <v>-40.192999999999998</v>
      </c>
      <c r="Q19" s="235">
        <v>-34.902000000000001</v>
      </c>
      <c r="R19" s="235">
        <v>-96.096000000000004</v>
      </c>
      <c r="S19" s="235">
        <v>-38.881</v>
      </c>
      <c r="T19" s="235">
        <v>-9.1829999999999998</v>
      </c>
      <c r="U19" s="235">
        <v>-13.153</v>
      </c>
      <c r="V19" s="235">
        <v>-27.914000000000001</v>
      </c>
      <c r="W19" s="235">
        <v>-37.945</v>
      </c>
      <c r="X19" s="235">
        <v>-37.232999999999997</v>
      </c>
      <c r="Y19" s="235">
        <v>-84.150999999999996</v>
      </c>
      <c r="Z19" s="235">
        <v>-52.823</v>
      </c>
      <c r="AA19" s="235">
        <v>-62.375</v>
      </c>
      <c r="AB19" s="235">
        <v>-22.702999999999999</v>
      </c>
      <c r="AC19" s="235">
        <v>-24.411000000000001</v>
      </c>
      <c r="AD19" s="235">
        <v>-35.779000000000003</v>
      </c>
      <c r="AE19" s="235">
        <v>-52.19</v>
      </c>
      <c r="AF19" s="235">
        <v>-44.594099999999997</v>
      </c>
      <c r="AG19" s="235">
        <v>-46.276849999999996</v>
      </c>
      <c r="AH19" s="235">
        <v>-41.178449999999998</v>
      </c>
      <c r="AI19" s="252">
        <v>-54.098759999999999</v>
      </c>
      <c r="AJ19" s="252">
        <v>-94.386657514799992</v>
      </c>
      <c r="AK19" s="252">
        <v>-67.435723010499999</v>
      </c>
      <c r="AL19" s="252">
        <v>-34.798000000000002</v>
      </c>
      <c r="AM19" s="252">
        <v>-42.109000000000002</v>
      </c>
      <c r="AN19" s="211"/>
      <c r="AO19" s="211"/>
      <c r="AP19" s="211"/>
      <c r="AQ19" s="211"/>
      <c r="AR19" s="211"/>
      <c r="AS19" s="211"/>
      <c r="AT19" s="211"/>
      <c r="AU19" s="211"/>
      <c r="AV19" s="211"/>
      <c r="AW19" s="211"/>
      <c r="AX19" s="211"/>
      <c r="AY19" s="211"/>
    </row>
    <row r="20" spans="1:51" ht="15" x14ac:dyDescent="0.25">
      <c r="A20" s="193">
        <f>YampaRiverInflow.TotalOutflow!A20</f>
        <v>43922</v>
      </c>
      <c r="B20" s="165"/>
      <c r="C20" s="165"/>
      <c r="D20" s="165">
        <v>-21.387</v>
      </c>
      <c r="E20" s="235">
        <v>-94.260999999999996</v>
      </c>
      <c r="F20" s="235">
        <v>-33.209000000000003</v>
      </c>
      <c r="G20" s="235">
        <v>-50.463000000000001</v>
      </c>
      <c r="H20" s="235">
        <v>-39.68</v>
      </c>
      <c r="I20" s="235">
        <v>-1.92</v>
      </c>
      <c r="J20" s="235">
        <v>-7.2060000000000004</v>
      </c>
      <c r="K20" s="235">
        <v>-49.616999999999997</v>
      </c>
      <c r="L20" s="235">
        <v>-43.034999999999997</v>
      </c>
      <c r="M20" s="235">
        <v>-59.116</v>
      </c>
      <c r="N20" s="235">
        <v>-58.07</v>
      </c>
      <c r="O20" s="235">
        <v>-46.223999999999997</v>
      </c>
      <c r="P20" s="235">
        <v>-45.231000000000002</v>
      </c>
      <c r="Q20" s="235">
        <v>-21.337</v>
      </c>
      <c r="R20" s="235">
        <v>-46.392000000000003</v>
      </c>
      <c r="S20" s="235">
        <v>-46.932000000000002</v>
      </c>
      <c r="T20" s="235">
        <v>-10.394</v>
      </c>
      <c r="U20" s="235">
        <v>-22.183</v>
      </c>
      <c r="V20" s="235">
        <v>-50.360999999999997</v>
      </c>
      <c r="W20" s="235">
        <v>-34.244</v>
      </c>
      <c r="X20" s="235">
        <v>-28.298999999999999</v>
      </c>
      <c r="Y20" s="235">
        <v>-23.056999999999999</v>
      </c>
      <c r="Z20" s="235">
        <v>-23.652999999999999</v>
      </c>
      <c r="AA20" s="235">
        <v>-18.731000000000002</v>
      </c>
      <c r="AB20" s="235">
        <v>-34.493000000000002</v>
      </c>
      <c r="AC20" s="235">
        <v>-34.719000000000001</v>
      </c>
      <c r="AD20" s="235">
        <v>-39.353999999999999</v>
      </c>
      <c r="AE20" s="235">
        <v>-36.816000000000003</v>
      </c>
      <c r="AF20" s="235">
        <v>-31.096540000000001</v>
      </c>
      <c r="AG20" s="235">
        <v>-26.820700000000002</v>
      </c>
      <c r="AH20" s="235">
        <v>-39.596559999999997</v>
      </c>
      <c r="AI20" s="252">
        <v>-38.490559999999995</v>
      </c>
      <c r="AJ20" s="252">
        <v>-7.4329692029799999</v>
      </c>
      <c r="AK20" s="252">
        <v>-6.8714972382399999</v>
      </c>
      <c r="AL20" s="252">
        <v>-9.35</v>
      </c>
      <c r="AM20" s="252">
        <v>-26.696999999999999</v>
      </c>
      <c r="AN20" s="211"/>
      <c r="AO20" s="211"/>
      <c r="AP20" s="211"/>
      <c r="AQ20" s="211"/>
      <c r="AR20" s="211"/>
      <c r="AS20" s="211"/>
      <c r="AT20" s="211"/>
      <c r="AU20" s="211"/>
      <c r="AV20" s="211"/>
      <c r="AW20" s="211"/>
      <c r="AX20" s="211"/>
      <c r="AY20" s="211"/>
    </row>
    <row r="21" spans="1:51" ht="15" x14ac:dyDescent="0.25">
      <c r="A21" s="193">
        <f>YampaRiverInflow.TotalOutflow!A21</f>
        <v>43952</v>
      </c>
      <c r="B21" s="165"/>
      <c r="C21" s="165"/>
      <c r="D21" s="165">
        <v>-23.361999999999998</v>
      </c>
      <c r="E21" s="235">
        <v>-52.53</v>
      </c>
      <c r="F21" s="235">
        <v>-80.343999999999994</v>
      </c>
      <c r="G21" s="235">
        <v>-118.304</v>
      </c>
      <c r="H21" s="235">
        <v>-138.191</v>
      </c>
      <c r="I21" s="235">
        <v>-16.033000000000001</v>
      </c>
      <c r="J21" s="235">
        <v>-40.975999999999999</v>
      </c>
      <c r="K21" s="235">
        <v>-17.803999999999998</v>
      </c>
      <c r="L21" s="235">
        <v>-31.501999999999999</v>
      </c>
      <c r="M21" s="235">
        <v>-19.012</v>
      </c>
      <c r="N21" s="235">
        <v>-19.099</v>
      </c>
      <c r="O21" s="235">
        <v>-31.253</v>
      </c>
      <c r="P21" s="235">
        <v>-147.96199999999999</v>
      </c>
      <c r="Q21" s="235">
        <v>-29.908999999999999</v>
      </c>
      <c r="R21" s="235">
        <v>-28.129000000000001</v>
      </c>
      <c r="S21" s="235">
        <v>-49.914999999999999</v>
      </c>
      <c r="T21" s="235">
        <v>-34.603000000000002</v>
      </c>
      <c r="U21" s="235">
        <v>-27.748999999999999</v>
      </c>
      <c r="V21" s="235">
        <v>-15.643000000000001</v>
      </c>
      <c r="W21" s="235">
        <v>-26.481000000000002</v>
      </c>
      <c r="X21" s="235">
        <v>-13.461</v>
      </c>
      <c r="Y21" s="235">
        <v>-3.1219999999999999</v>
      </c>
      <c r="Z21" s="235">
        <v>-37.49</v>
      </c>
      <c r="AA21" s="235">
        <v>-28.582000000000001</v>
      </c>
      <c r="AB21" s="235">
        <v>-34.988</v>
      </c>
      <c r="AC21" s="235">
        <v>-27.611000000000001</v>
      </c>
      <c r="AD21" s="235">
        <v>-13.772</v>
      </c>
      <c r="AE21" s="235">
        <v>-19.452999999999999</v>
      </c>
      <c r="AF21" s="235">
        <v>-43.834120000000006</v>
      </c>
      <c r="AG21" s="235">
        <v>-36.949010000000001</v>
      </c>
      <c r="AH21" s="235">
        <v>-18.708639999999999</v>
      </c>
      <c r="AI21" s="252">
        <v>-25.39873</v>
      </c>
      <c r="AJ21" s="252">
        <v>-18.684161391</v>
      </c>
      <c r="AK21" s="252">
        <v>-9.3682712112299988</v>
      </c>
      <c r="AL21" s="252">
        <v>-3.2269999999999999</v>
      </c>
      <c r="AM21" s="252">
        <v>-13.581</v>
      </c>
      <c r="AN21" s="211"/>
      <c r="AO21" s="211"/>
      <c r="AP21" s="211"/>
      <c r="AQ21" s="211"/>
      <c r="AR21" s="211"/>
      <c r="AS21" s="211"/>
      <c r="AT21" s="211"/>
      <c r="AU21" s="211"/>
      <c r="AV21" s="211"/>
      <c r="AW21" s="211"/>
      <c r="AX21" s="211"/>
      <c r="AY21" s="211"/>
    </row>
    <row r="22" spans="1:51" ht="15" x14ac:dyDescent="0.25">
      <c r="A22" s="193">
        <f>YampaRiverInflow.TotalOutflow!A22</f>
        <v>43983</v>
      </c>
      <c r="B22" s="165"/>
      <c r="C22" s="165"/>
      <c r="D22" s="165">
        <v>-48.805999999999997</v>
      </c>
      <c r="E22" s="235">
        <v>-145.12100000000001</v>
      </c>
      <c r="F22" s="235">
        <v>-71.817999999999998</v>
      </c>
      <c r="G22" s="235">
        <v>-97.96</v>
      </c>
      <c r="H22" s="235">
        <v>8.8849999999999998</v>
      </c>
      <c r="I22" s="235">
        <v>-38.042999999999999</v>
      </c>
      <c r="J22" s="235">
        <v>-46.71</v>
      </c>
      <c r="K22" s="235">
        <v>-50.164000000000001</v>
      </c>
      <c r="L22" s="235">
        <v>-42.655000000000001</v>
      </c>
      <c r="M22" s="235">
        <v>-57.844000000000001</v>
      </c>
      <c r="N22" s="235">
        <v>-49.320999999999998</v>
      </c>
      <c r="O22" s="235">
        <v>-51.93</v>
      </c>
      <c r="P22" s="235">
        <v>-183.62299999999999</v>
      </c>
      <c r="Q22" s="235">
        <v>-63.558</v>
      </c>
      <c r="R22" s="235">
        <v>-43.442999999999998</v>
      </c>
      <c r="S22" s="235">
        <v>-78.712000000000003</v>
      </c>
      <c r="T22" s="235">
        <v>-44.427999999999997</v>
      </c>
      <c r="U22" s="235">
        <v>-46.622999999999998</v>
      </c>
      <c r="V22" s="235">
        <v>-26.48</v>
      </c>
      <c r="W22" s="235">
        <v>-49.249000000000002</v>
      </c>
      <c r="X22" s="235">
        <v>-37.82</v>
      </c>
      <c r="Y22" s="235">
        <v>-37.124000000000002</v>
      </c>
      <c r="Z22" s="235">
        <v>-46.805999999999997</v>
      </c>
      <c r="AA22" s="235">
        <v>-42.271000000000001</v>
      </c>
      <c r="AB22" s="235">
        <v>-36.914999999999999</v>
      </c>
      <c r="AC22" s="235">
        <v>-53.137999999999998</v>
      </c>
      <c r="AD22" s="235">
        <v>-64.947999999999993</v>
      </c>
      <c r="AE22" s="235">
        <v>-25.780999999999999</v>
      </c>
      <c r="AF22" s="235">
        <v>-34.943179999999998</v>
      </c>
      <c r="AG22" s="235">
        <v>-51.29607</v>
      </c>
      <c r="AH22" s="235">
        <v>-57.331830000000004</v>
      </c>
      <c r="AI22" s="252">
        <v>-54.558230000000002</v>
      </c>
      <c r="AJ22" s="252">
        <v>-68.587001490600002</v>
      </c>
      <c r="AK22" s="252">
        <v>-35.762955953400002</v>
      </c>
      <c r="AL22" s="252">
        <v>-63.795000000000002</v>
      </c>
      <c r="AM22" s="252">
        <v>-22.106999999999999</v>
      </c>
      <c r="AN22" s="211"/>
      <c r="AO22" s="211"/>
      <c r="AP22" s="211"/>
      <c r="AQ22" s="211"/>
      <c r="AR22" s="211"/>
      <c r="AS22" s="211"/>
      <c r="AT22" s="211"/>
      <c r="AU22" s="211"/>
      <c r="AV22" s="211"/>
      <c r="AW22" s="211"/>
      <c r="AX22" s="211"/>
      <c r="AY22" s="211"/>
    </row>
    <row r="23" spans="1:51" ht="15" x14ac:dyDescent="0.25">
      <c r="A23" s="193">
        <f>YampaRiverInflow.TotalOutflow!A23</f>
        <v>44013</v>
      </c>
      <c r="B23" s="165"/>
      <c r="C23" s="165"/>
      <c r="D23" s="165">
        <v>-23.762</v>
      </c>
      <c r="E23" s="235">
        <v>-36.479999999999997</v>
      </c>
      <c r="F23" s="235">
        <v>-38.226999999999997</v>
      </c>
      <c r="G23" s="235">
        <v>-78.781000000000006</v>
      </c>
      <c r="H23" s="235">
        <v>-21.681999999999999</v>
      </c>
      <c r="I23" s="235">
        <v>-28.289000000000001</v>
      </c>
      <c r="J23" s="235">
        <v>-64.233999999999995</v>
      </c>
      <c r="K23" s="235">
        <v>-49.396000000000001</v>
      </c>
      <c r="L23" s="235">
        <v>-44.13</v>
      </c>
      <c r="M23" s="235">
        <v>-48.3</v>
      </c>
      <c r="N23" s="235">
        <v>-25.504000000000001</v>
      </c>
      <c r="O23" s="235">
        <v>-48.567</v>
      </c>
      <c r="P23" s="235">
        <v>-182.99199999999999</v>
      </c>
      <c r="Q23" s="235">
        <v>-65.305999999999997</v>
      </c>
      <c r="R23" s="235">
        <v>-37.942</v>
      </c>
      <c r="S23" s="235">
        <v>-73.787000000000006</v>
      </c>
      <c r="T23" s="235">
        <v>-40.765999999999998</v>
      </c>
      <c r="U23" s="235">
        <v>-6.4569999999999999</v>
      </c>
      <c r="V23" s="235">
        <v>-40.478000000000002</v>
      </c>
      <c r="W23" s="235">
        <v>-35.347000000000001</v>
      </c>
      <c r="X23" s="235">
        <v>-30.984000000000002</v>
      </c>
      <c r="Y23" s="235">
        <v>-12.644</v>
      </c>
      <c r="Z23" s="235">
        <v>-15.252000000000001</v>
      </c>
      <c r="AA23" s="235">
        <v>-52.765999999999998</v>
      </c>
      <c r="AB23" s="235">
        <v>-45.936</v>
      </c>
      <c r="AC23" s="235">
        <v>-47.3</v>
      </c>
      <c r="AD23" s="235">
        <v>-39.220999999999997</v>
      </c>
      <c r="AE23" s="235">
        <v>-35.222999999999999</v>
      </c>
      <c r="AF23" s="235">
        <v>-42.72146</v>
      </c>
      <c r="AG23" s="235">
        <v>-48.900089999999999</v>
      </c>
      <c r="AH23" s="235">
        <v>-17.894650000000002</v>
      </c>
      <c r="AI23" s="252">
        <v>-23.696210000000001</v>
      </c>
      <c r="AJ23" s="252">
        <v>-7.1829008864099997</v>
      </c>
      <c r="AK23" s="252">
        <v>-13.3525170981</v>
      </c>
      <c r="AL23" s="252">
        <v>-36.118000000000002</v>
      </c>
      <c r="AM23" s="252">
        <v>-38.566000000000003</v>
      </c>
      <c r="AN23" s="211"/>
      <c r="AO23" s="211"/>
      <c r="AP23" s="211"/>
      <c r="AQ23" s="211"/>
      <c r="AR23" s="211"/>
      <c r="AS23" s="211"/>
      <c r="AT23" s="211"/>
      <c r="AU23" s="211"/>
      <c r="AV23" s="211"/>
      <c r="AW23" s="211"/>
      <c r="AX23" s="211"/>
      <c r="AY23" s="211"/>
    </row>
    <row r="24" spans="1:51" ht="15" x14ac:dyDescent="0.25">
      <c r="A24" s="193">
        <f>YampaRiverInflow.TotalOutflow!A24</f>
        <v>44044</v>
      </c>
      <c r="B24" s="165"/>
      <c r="C24" s="165"/>
      <c r="D24" s="165">
        <v>-20.475999999999999</v>
      </c>
      <c r="E24" s="235">
        <v>-16.428999999999998</v>
      </c>
      <c r="F24" s="235">
        <v>-15.093999999999999</v>
      </c>
      <c r="G24" s="235">
        <v>-77.117000000000004</v>
      </c>
      <c r="H24" s="235">
        <v>-51.414000000000001</v>
      </c>
      <c r="I24" s="235">
        <v>-22.39</v>
      </c>
      <c r="J24" s="235">
        <v>-5.8449999999999998</v>
      </c>
      <c r="K24" s="235">
        <v>-16.213000000000001</v>
      </c>
      <c r="L24" s="235">
        <v>-13.936999999999999</v>
      </c>
      <c r="M24" s="235">
        <v>-23.998000000000001</v>
      </c>
      <c r="N24" s="235">
        <v>5.8440000000000003</v>
      </c>
      <c r="O24" s="235">
        <v>-37.121000000000002</v>
      </c>
      <c r="P24" s="235">
        <v>-39.380000000000003</v>
      </c>
      <c r="Q24" s="235">
        <v>-27.815000000000001</v>
      </c>
      <c r="R24" s="235">
        <v>-14.052</v>
      </c>
      <c r="S24" s="235">
        <v>-65.381</v>
      </c>
      <c r="T24" s="235">
        <v>-36.566000000000003</v>
      </c>
      <c r="U24" s="235">
        <v>-19.853999999999999</v>
      </c>
      <c r="V24" s="235">
        <v>-3.7530000000000001</v>
      </c>
      <c r="W24" s="235">
        <v>-2.8780000000000001</v>
      </c>
      <c r="X24" s="235">
        <v>-12.666</v>
      </c>
      <c r="Y24" s="235">
        <v>-13.96</v>
      </c>
      <c r="Z24" s="235">
        <v>-39.997999999999998</v>
      </c>
      <c r="AA24" s="235">
        <v>7.2850000000000001</v>
      </c>
      <c r="AB24" s="235">
        <v>-24.344000000000001</v>
      </c>
      <c r="AC24" s="235">
        <v>-33.448999999999998</v>
      </c>
      <c r="AD24" s="235">
        <v>-19.832000000000001</v>
      </c>
      <c r="AE24" s="235">
        <v>-46.258000000000003</v>
      </c>
      <c r="AF24" s="235">
        <v>-32.945339999999995</v>
      </c>
      <c r="AG24" s="235">
        <v>-39.458289999999998</v>
      </c>
      <c r="AH24" s="235">
        <v>-23.445790000000002</v>
      </c>
      <c r="AI24" s="252">
        <v>-14.44247</v>
      </c>
      <c r="AJ24" s="252">
        <v>-5.3147564458200005</v>
      </c>
      <c r="AK24" s="252">
        <v>-18.306574451100001</v>
      </c>
      <c r="AL24" s="252">
        <v>-15.141999999999999</v>
      </c>
      <c r="AM24" s="252">
        <v>5.0810000000000004</v>
      </c>
      <c r="AN24" s="211"/>
      <c r="AO24" s="211"/>
      <c r="AP24" s="211"/>
      <c r="AQ24" s="211"/>
      <c r="AR24" s="211"/>
      <c r="AS24" s="211"/>
      <c r="AT24" s="211"/>
      <c r="AU24" s="211"/>
      <c r="AV24" s="211"/>
      <c r="AW24" s="211"/>
      <c r="AX24" s="211"/>
      <c r="AY24" s="211"/>
    </row>
    <row r="25" spans="1:51" ht="15" x14ac:dyDescent="0.25">
      <c r="A25" s="193">
        <f>YampaRiverInflow.TotalOutflow!A25</f>
        <v>44075</v>
      </c>
      <c r="B25" s="165"/>
      <c r="C25" s="165"/>
      <c r="D25" s="165">
        <v>-21.643999999999998</v>
      </c>
      <c r="E25" s="235">
        <v>-45.348999999999997</v>
      </c>
      <c r="F25" s="235">
        <v>-49.987000000000002</v>
      </c>
      <c r="G25" s="235">
        <v>8.8550000000000004</v>
      </c>
      <c r="H25" s="235">
        <v>-45.326999999999998</v>
      </c>
      <c r="I25" s="235">
        <v>-12.705</v>
      </c>
      <c r="J25" s="235">
        <v>-21.931000000000001</v>
      </c>
      <c r="K25" s="235">
        <v>-11.678000000000001</v>
      </c>
      <c r="L25" s="235">
        <v>-16.454999999999998</v>
      </c>
      <c r="M25" s="235">
        <v>-15.521000000000001</v>
      </c>
      <c r="N25" s="235">
        <v>-12.746</v>
      </c>
      <c r="O25" s="235">
        <v>-31.334</v>
      </c>
      <c r="P25" s="235">
        <v>-19.856000000000002</v>
      </c>
      <c r="Q25" s="235">
        <v>-41.415999999999997</v>
      </c>
      <c r="R25" s="235">
        <v>-22.555</v>
      </c>
      <c r="S25" s="235">
        <v>0.85399999999999998</v>
      </c>
      <c r="T25" s="235">
        <v>-61.966000000000001</v>
      </c>
      <c r="U25" s="235">
        <v>-54.048999999999999</v>
      </c>
      <c r="V25" s="235">
        <v>-27.712</v>
      </c>
      <c r="W25" s="235">
        <v>-18.021999999999998</v>
      </c>
      <c r="X25" s="235">
        <v>-8.8450000000000006</v>
      </c>
      <c r="Y25" s="235">
        <v>-17.966000000000001</v>
      </c>
      <c r="Z25" s="235">
        <v>-5.1360000000000001</v>
      </c>
      <c r="AA25" s="235">
        <v>-10.974</v>
      </c>
      <c r="AB25" s="235">
        <v>-32.47</v>
      </c>
      <c r="AC25" s="235">
        <v>-35.090000000000003</v>
      </c>
      <c r="AD25" s="235">
        <v>-20.788</v>
      </c>
      <c r="AE25" s="235">
        <v>-50.804000000000002</v>
      </c>
      <c r="AF25" s="235">
        <v>-26.487169999999999</v>
      </c>
      <c r="AG25" s="235">
        <v>-30.253869999999999</v>
      </c>
      <c r="AH25" s="235">
        <v>-43.057809999999996</v>
      </c>
      <c r="AI25" s="252">
        <v>-36.350120000000004</v>
      </c>
      <c r="AJ25" s="252">
        <v>-18.8728240509</v>
      </c>
      <c r="AK25" s="252">
        <v>-15.710973601100001</v>
      </c>
      <c r="AL25" s="252">
        <v>14.304</v>
      </c>
      <c r="AM25" s="252">
        <v>-4.5</v>
      </c>
      <c r="AN25" s="211"/>
      <c r="AO25" s="211"/>
      <c r="AP25" s="211"/>
      <c r="AQ25" s="211"/>
      <c r="AR25" s="211"/>
      <c r="AS25" s="211"/>
      <c r="AT25" s="211"/>
      <c r="AU25" s="211"/>
      <c r="AV25" s="211"/>
      <c r="AW25" s="211"/>
      <c r="AX25" s="211"/>
      <c r="AY25" s="211"/>
    </row>
    <row r="26" spans="1:51" ht="15" x14ac:dyDescent="0.25">
      <c r="A26" s="193">
        <f>YampaRiverInflow.TotalOutflow!A26</f>
        <v>44105</v>
      </c>
      <c r="B26" s="165"/>
      <c r="C26" s="165"/>
      <c r="D26" s="165">
        <v>-15.755000000000001</v>
      </c>
      <c r="E26" s="235">
        <v>4.673</v>
      </c>
      <c r="F26" s="235">
        <v>-43.091999999999999</v>
      </c>
      <c r="G26" s="235">
        <v>28.411000000000001</v>
      </c>
      <c r="H26" s="235">
        <v>15.292999999999999</v>
      </c>
      <c r="I26" s="235">
        <v>7.4790000000000001</v>
      </c>
      <c r="J26" s="235">
        <v>-7.4880000000000004</v>
      </c>
      <c r="K26" s="235">
        <v>-21.609000000000002</v>
      </c>
      <c r="L26" s="235">
        <v>-2.9830000000000001</v>
      </c>
      <c r="M26" s="235">
        <v>3.17</v>
      </c>
      <c r="N26" s="235">
        <v>-15.058</v>
      </c>
      <c r="O26" s="235">
        <v>-8.1869999999999994</v>
      </c>
      <c r="P26" s="235">
        <v>-13.262</v>
      </c>
      <c r="Q26" s="235">
        <v>8.3439999999999994</v>
      </c>
      <c r="R26" s="235">
        <v>1.6279999999999999</v>
      </c>
      <c r="S26" s="235">
        <v>-1.526</v>
      </c>
      <c r="T26" s="235">
        <v>0.55800000000000005</v>
      </c>
      <c r="U26" s="235">
        <v>-0.40699999999999997</v>
      </c>
      <c r="V26" s="235">
        <v>-3.3740000000000001</v>
      </c>
      <c r="W26" s="235">
        <v>10.401</v>
      </c>
      <c r="X26" s="235">
        <v>3.125</v>
      </c>
      <c r="Y26" s="235">
        <v>0.16600000000000001</v>
      </c>
      <c r="Z26" s="235">
        <v>26.085000000000001</v>
      </c>
      <c r="AA26" s="235">
        <v>-4.4400000000000004</v>
      </c>
      <c r="AB26" s="235">
        <v>7.4</v>
      </c>
      <c r="AC26" s="235">
        <v>-11.666</v>
      </c>
      <c r="AD26" s="235">
        <v>-2.7410000000000001</v>
      </c>
      <c r="AE26" s="235">
        <v>-4.4329999999999998</v>
      </c>
      <c r="AF26" s="235">
        <v>-10.08483</v>
      </c>
      <c r="AG26" s="235">
        <v>-27.032550000000001</v>
      </c>
      <c r="AH26" s="235">
        <v>-5.7554099999999995</v>
      </c>
      <c r="AI26" s="252">
        <v>-10.2515</v>
      </c>
      <c r="AJ26" s="252">
        <v>-12.6998988852</v>
      </c>
      <c r="AK26" s="252">
        <v>-2.6646828313099999</v>
      </c>
      <c r="AL26" s="252">
        <v>25.649000000000001</v>
      </c>
      <c r="AM26" s="252">
        <v>0.77100000000000002</v>
      </c>
      <c r="AN26" s="211"/>
      <c r="AO26" s="211"/>
      <c r="AP26" s="211"/>
      <c r="AQ26" s="211"/>
      <c r="AR26" s="211"/>
      <c r="AS26" s="211"/>
      <c r="AT26" s="211"/>
      <c r="AU26" s="211"/>
      <c r="AV26" s="211"/>
      <c r="AW26" s="211"/>
      <c r="AX26" s="211"/>
      <c r="AY26" s="211"/>
    </row>
    <row r="27" spans="1:51" ht="15" x14ac:dyDescent="0.25">
      <c r="A27" s="193">
        <f>YampaRiverInflow.TotalOutflow!A27</f>
        <v>44136</v>
      </c>
      <c r="B27" s="165"/>
      <c r="C27" s="165"/>
      <c r="D27" s="165">
        <v>2.5249999999999999</v>
      </c>
      <c r="E27" s="235">
        <v>-56.331000000000003</v>
      </c>
      <c r="F27" s="235">
        <v>-30.108000000000001</v>
      </c>
      <c r="G27" s="235">
        <v>-24.338000000000001</v>
      </c>
      <c r="H27" s="235">
        <v>-14.114000000000001</v>
      </c>
      <c r="I27" s="235">
        <v>1.411</v>
      </c>
      <c r="J27" s="235">
        <v>5.4320000000000004</v>
      </c>
      <c r="K27" s="235">
        <v>11.315</v>
      </c>
      <c r="L27" s="235">
        <v>8.8170000000000002</v>
      </c>
      <c r="M27" s="235">
        <v>8.6760000000000002</v>
      </c>
      <c r="N27" s="235">
        <v>-7.5490000000000004</v>
      </c>
      <c r="O27" s="235">
        <v>1.3320000000000001</v>
      </c>
      <c r="P27" s="235">
        <v>8.9619999999999997</v>
      </c>
      <c r="Q27" s="235">
        <v>4.5019999999999998</v>
      </c>
      <c r="R27" s="235">
        <v>13.975</v>
      </c>
      <c r="S27" s="235">
        <v>6.8760000000000003</v>
      </c>
      <c r="T27" s="235">
        <v>-37.753999999999998</v>
      </c>
      <c r="U27" s="235">
        <v>12.58</v>
      </c>
      <c r="V27" s="235">
        <v>4.9530000000000003</v>
      </c>
      <c r="W27" s="235">
        <v>14.292</v>
      </c>
      <c r="X27" s="235">
        <v>10.398</v>
      </c>
      <c r="Y27" s="235">
        <v>14.773</v>
      </c>
      <c r="Z27" s="235">
        <v>2.8980000000000001</v>
      </c>
      <c r="AA27" s="235">
        <v>-5.16</v>
      </c>
      <c r="AB27" s="235">
        <v>8.36</v>
      </c>
      <c r="AC27" s="235">
        <v>0.24399999999999999</v>
      </c>
      <c r="AD27" s="235">
        <v>-2.194</v>
      </c>
      <c r="AE27" s="235">
        <v>-8.1240000000000006</v>
      </c>
      <c r="AF27" s="235">
        <v>-20.0396</v>
      </c>
      <c r="AG27" s="235">
        <v>-7.1350500000000006</v>
      </c>
      <c r="AH27" s="235">
        <v>-4.9749300000000005</v>
      </c>
      <c r="AI27" s="252">
        <v>-2.7747700000000002</v>
      </c>
      <c r="AJ27" s="252">
        <v>-5.4642536803299997</v>
      </c>
      <c r="AK27" s="252">
        <v>13.381105650899999</v>
      </c>
      <c r="AL27" s="252">
        <v>5.9569999999999999</v>
      </c>
      <c r="AM27" s="252">
        <v>17.582999999999998</v>
      </c>
      <c r="AN27" s="211"/>
      <c r="AO27" s="211"/>
      <c r="AP27" s="211"/>
      <c r="AQ27" s="211"/>
      <c r="AR27" s="211"/>
      <c r="AS27" s="211"/>
      <c r="AT27" s="211"/>
      <c r="AU27" s="211"/>
      <c r="AV27" s="211"/>
      <c r="AW27" s="211"/>
      <c r="AX27" s="211"/>
      <c r="AY27" s="211"/>
    </row>
    <row r="28" spans="1:51" ht="15" x14ac:dyDescent="0.25">
      <c r="A28" s="193">
        <f>YampaRiverInflow.TotalOutflow!A28</f>
        <v>44166</v>
      </c>
      <c r="B28" s="165"/>
      <c r="C28" s="165"/>
      <c r="D28" s="165">
        <v>10.83</v>
      </c>
      <c r="E28" s="235">
        <v>-93.247</v>
      </c>
      <c r="F28" s="235">
        <v>-29.280999999999999</v>
      </c>
      <c r="G28" s="235">
        <v>-52.756999999999998</v>
      </c>
      <c r="H28" s="235">
        <v>-68.424999999999997</v>
      </c>
      <c r="I28" s="235">
        <v>-26.193000000000001</v>
      </c>
      <c r="J28" s="235">
        <v>-1.996</v>
      </c>
      <c r="K28" s="235">
        <v>1.087</v>
      </c>
      <c r="L28" s="235">
        <v>7.093</v>
      </c>
      <c r="M28" s="235">
        <v>18.335000000000001</v>
      </c>
      <c r="N28" s="235">
        <v>4.6580000000000004</v>
      </c>
      <c r="O28" s="235">
        <v>11.409000000000001</v>
      </c>
      <c r="P28" s="235">
        <v>18.884</v>
      </c>
      <c r="Q28" s="235">
        <v>6.4809999999999999</v>
      </c>
      <c r="R28" s="235">
        <v>-1.6890000000000001</v>
      </c>
      <c r="S28" s="235">
        <v>-26.622</v>
      </c>
      <c r="T28" s="235">
        <v>-69.311999999999998</v>
      </c>
      <c r="U28" s="235">
        <v>30.471</v>
      </c>
      <c r="V28" s="235">
        <v>12.734</v>
      </c>
      <c r="W28" s="235">
        <v>16.88</v>
      </c>
      <c r="X28" s="235">
        <v>5.86</v>
      </c>
      <c r="Y28" s="235">
        <v>7.444</v>
      </c>
      <c r="Z28" s="235">
        <v>33.223999999999997</v>
      </c>
      <c r="AA28" s="235">
        <v>12.48</v>
      </c>
      <c r="AB28" s="235">
        <v>17.550999999999998</v>
      </c>
      <c r="AC28" s="235">
        <v>6.2709999999999999</v>
      </c>
      <c r="AD28" s="235">
        <v>38.814999999999998</v>
      </c>
      <c r="AE28" s="235">
        <v>9.5690000000000008</v>
      </c>
      <c r="AF28" s="235">
        <v>34.180550000000004</v>
      </c>
      <c r="AG28" s="235">
        <v>4.3811200000000001</v>
      </c>
      <c r="AH28" s="235">
        <v>12.84577</v>
      </c>
      <c r="AI28" s="252">
        <v>-9.6169899999999995</v>
      </c>
      <c r="AJ28" s="252">
        <v>8.3672790060800004</v>
      </c>
      <c r="AK28" s="252">
        <v>22.5435745029</v>
      </c>
      <c r="AL28" s="252">
        <v>-13.081</v>
      </c>
      <c r="AM28" s="252">
        <v>-31.75</v>
      </c>
      <c r="AN28" s="211"/>
      <c r="AO28" s="211"/>
      <c r="AP28" s="211"/>
      <c r="AQ28" s="211"/>
      <c r="AR28" s="211"/>
      <c r="AS28" s="211"/>
      <c r="AT28" s="211"/>
      <c r="AU28" s="211"/>
      <c r="AV28" s="211"/>
      <c r="AW28" s="211"/>
      <c r="AX28" s="211"/>
      <c r="AY28" s="211"/>
    </row>
    <row r="29" spans="1:51" ht="15" x14ac:dyDescent="0.25">
      <c r="A29" s="193">
        <f>YampaRiverInflow.TotalOutflow!A29</f>
        <v>44197</v>
      </c>
      <c r="B29" s="165"/>
      <c r="C29" s="165"/>
      <c r="D29" s="165">
        <v>-12.968</v>
      </c>
      <c r="E29" s="235">
        <v>-132.33799999999999</v>
      </c>
      <c r="F29" s="235">
        <v>-58.228000000000002</v>
      </c>
      <c r="G29" s="235">
        <v>-60.307000000000002</v>
      </c>
      <c r="H29" s="235">
        <v>-43.218000000000004</v>
      </c>
      <c r="I29" s="235">
        <v>0.96399999999999997</v>
      </c>
      <c r="J29" s="235">
        <v>-22.263000000000002</v>
      </c>
      <c r="K29" s="235">
        <v>4.6050000000000004</v>
      </c>
      <c r="L29" s="235">
        <v>-1.4319999999999999</v>
      </c>
      <c r="M29" s="235">
        <v>-16.689</v>
      </c>
      <c r="N29" s="235">
        <v>33.015000000000001</v>
      </c>
      <c r="O29" s="235">
        <v>-30.713000000000001</v>
      </c>
      <c r="P29" s="235">
        <v>-2.2970000000000002</v>
      </c>
      <c r="Q29" s="235">
        <v>-5.6280000000000001</v>
      </c>
      <c r="R29" s="235">
        <v>-64.680999999999997</v>
      </c>
      <c r="S29" s="235">
        <v>-113.199</v>
      </c>
      <c r="T29" s="235">
        <v>36.241999999999997</v>
      </c>
      <c r="U29" s="235">
        <v>-10.677</v>
      </c>
      <c r="V29" s="235">
        <v>8.1579999999999995</v>
      </c>
      <c r="W29" s="235">
        <v>1.393</v>
      </c>
      <c r="X29" s="235">
        <v>10.17</v>
      </c>
      <c r="Y29" s="235">
        <v>3.6539999999999999</v>
      </c>
      <c r="Z29" s="235">
        <v>8.1709999999999994</v>
      </c>
      <c r="AA29" s="235">
        <v>-29.212</v>
      </c>
      <c r="AB29" s="235">
        <v>-12.486000000000001</v>
      </c>
      <c r="AC29" s="235">
        <v>-4.2009999999999996</v>
      </c>
      <c r="AD29" s="235">
        <v>-21.986999999999998</v>
      </c>
      <c r="AE29" s="235">
        <v>21.381310000000003</v>
      </c>
      <c r="AF29" s="235">
        <v>-39.100470000000001</v>
      </c>
      <c r="AG29" s="235">
        <v>-31.08878</v>
      </c>
      <c r="AH29" s="235">
        <v>7.3067399999999996</v>
      </c>
      <c r="AI29" s="252">
        <v>-13.3189509084</v>
      </c>
      <c r="AJ29" s="252">
        <v>-6.1162163466399999</v>
      </c>
      <c r="AK29" s="252">
        <v>40.491999999999997</v>
      </c>
      <c r="AL29" s="252">
        <v>-4.7590000000000003</v>
      </c>
      <c r="AM29" s="252">
        <v>-120.42</v>
      </c>
      <c r="AN29" s="211"/>
      <c r="AO29" s="211"/>
      <c r="AP29" s="211"/>
      <c r="AQ29" s="211"/>
      <c r="AR29" s="211"/>
      <c r="AS29" s="211"/>
      <c r="AT29" s="211"/>
      <c r="AU29" s="211"/>
      <c r="AV29" s="211"/>
      <c r="AW29" s="211"/>
      <c r="AX29" s="211"/>
      <c r="AY29" s="211"/>
    </row>
    <row r="30" spans="1:51" ht="15" x14ac:dyDescent="0.25">
      <c r="A30" s="193">
        <f>YampaRiverInflow.TotalOutflow!A30</f>
        <v>44228</v>
      </c>
      <c r="B30" s="165"/>
      <c r="C30" s="165"/>
      <c r="D30" s="165">
        <v>-28.324000000000002</v>
      </c>
      <c r="E30" s="235">
        <v>-7.18</v>
      </c>
      <c r="F30" s="235">
        <v>-64.896000000000001</v>
      </c>
      <c r="G30" s="235">
        <v>-23.876000000000001</v>
      </c>
      <c r="H30" s="235">
        <v>15.349</v>
      </c>
      <c r="I30" s="235">
        <v>-20.808</v>
      </c>
      <c r="J30" s="235">
        <v>-41.154000000000003</v>
      </c>
      <c r="K30" s="235">
        <v>-33.997</v>
      </c>
      <c r="L30" s="235">
        <v>-13.894</v>
      </c>
      <c r="M30" s="235">
        <v>-22.573</v>
      </c>
      <c r="N30" s="235">
        <v>-17.102</v>
      </c>
      <c r="O30" s="235">
        <v>-38.902000000000001</v>
      </c>
      <c r="P30" s="235">
        <v>-63.575000000000003</v>
      </c>
      <c r="Q30" s="235">
        <v>-26.556999999999999</v>
      </c>
      <c r="R30" s="235">
        <v>-43.094999999999999</v>
      </c>
      <c r="S30" s="235">
        <v>-46.804000000000002</v>
      </c>
      <c r="T30" s="235">
        <v>-20.875</v>
      </c>
      <c r="U30" s="235">
        <v>-24.366</v>
      </c>
      <c r="V30" s="235">
        <v>1.1859999999999999</v>
      </c>
      <c r="W30" s="235">
        <v>-25.843</v>
      </c>
      <c r="X30" s="235">
        <v>-4.476</v>
      </c>
      <c r="Y30" s="235">
        <v>-2.3679999999999999</v>
      </c>
      <c r="Z30" s="235">
        <v>5.9080000000000004</v>
      </c>
      <c r="AA30" s="235">
        <v>-17.978000000000002</v>
      </c>
      <c r="AB30" s="235">
        <v>-35.601999999999997</v>
      </c>
      <c r="AC30" s="235">
        <v>-45.103999999999999</v>
      </c>
      <c r="AD30" s="235">
        <v>-5.1180000000000003</v>
      </c>
      <c r="AE30" s="235">
        <v>-37.282989999999998</v>
      </c>
      <c r="AF30" s="235">
        <v>-15.646379999999999</v>
      </c>
      <c r="AG30" s="235">
        <v>-40.071829999999999</v>
      </c>
      <c r="AH30" s="235">
        <v>-32.633000000000003</v>
      </c>
      <c r="AI30" s="252">
        <v>-26.703267437200001</v>
      </c>
      <c r="AJ30" s="252">
        <v>-28.524806553999998</v>
      </c>
      <c r="AK30" s="252">
        <v>-31.532</v>
      </c>
      <c r="AL30" s="252">
        <v>-59.207000000000001</v>
      </c>
      <c r="AM30" s="252">
        <v>75.613</v>
      </c>
      <c r="AN30" s="211"/>
      <c r="AO30" s="211"/>
      <c r="AP30" s="211"/>
      <c r="AQ30" s="211"/>
      <c r="AR30" s="211"/>
      <c r="AS30" s="211"/>
      <c r="AT30" s="211"/>
      <c r="AU30" s="211"/>
      <c r="AV30" s="211"/>
      <c r="AW30" s="211"/>
      <c r="AX30" s="211"/>
      <c r="AY30" s="211"/>
    </row>
    <row r="31" spans="1:51" ht="15" x14ac:dyDescent="0.25">
      <c r="A31" s="193">
        <f>YampaRiverInflow.TotalOutflow!A31</f>
        <v>44256</v>
      </c>
      <c r="B31" s="165"/>
      <c r="C31" s="165"/>
      <c r="D31" s="165">
        <v>-56.542000000000002</v>
      </c>
      <c r="E31" s="235">
        <v>-25.779</v>
      </c>
      <c r="F31" s="235">
        <v>-20.971</v>
      </c>
      <c r="G31" s="235">
        <v>-80.751000000000005</v>
      </c>
      <c r="H31" s="235">
        <v>22.236000000000001</v>
      </c>
      <c r="I31" s="235">
        <v>-24.802</v>
      </c>
      <c r="J31" s="235">
        <v>-17.36</v>
      </c>
      <c r="K31" s="235">
        <v>-33.058</v>
      </c>
      <c r="L31" s="235">
        <v>-34.947000000000003</v>
      </c>
      <c r="M31" s="235">
        <v>-9.4450000000000003</v>
      </c>
      <c r="N31" s="235">
        <v>-51.122999999999998</v>
      </c>
      <c r="O31" s="235">
        <v>-40.192999999999998</v>
      </c>
      <c r="P31" s="235">
        <v>-34.902000000000001</v>
      </c>
      <c r="Q31" s="235">
        <v>-96.096000000000004</v>
      </c>
      <c r="R31" s="235">
        <v>-38.881</v>
      </c>
      <c r="S31" s="235">
        <v>-9.1829999999999998</v>
      </c>
      <c r="T31" s="235">
        <v>-13.153</v>
      </c>
      <c r="U31" s="235">
        <v>-27.914000000000001</v>
      </c>
      <c r="V31" s="235">
        <v>-37.945</v>
      </c>
      <c r="W31" s="235">
        <v>-37.232999999999997</v>
      </c>
      <c r="X31" s="235">
        <v>-84.150999999999996</v>
      </c>
      <c r="Y31" s="235">
        <v>-52.823</v>
      </c>
      <c r="Z31" s="235">
        <v>-62.375</v>
      </c>
      <c r="AA31" s="235">
        <v>-22.702999999999999</v>
      </c>
      <c r="AB31" s="235">
        <v>-24.411000000000001</v>
      </c>
      <c r="AC31" s="235">
        <v>-35.779000000000003</v>
      </c>
      <c r="AD31" s="235">
        <v>-52.19</v>
      </c>
      <c r="AE31" s="235">
        <v>-44.594099999999997</v>
      </c>
      <c r="AF31" s="235">
        <v>-46.276849999999996</v>
      </c>
      <c r="AG31" s="235">
        <v>-41.178449999999998</v>
      </c>
      <c r="AH31" s="235">
        <v>-54.098759999999999</v>
      </c>
      <c r="AI31" s="252">
        <v>-94.386657514799992</v>
      </c>
      <c r="AJ31" s="252">
        <v>-67.435723010499999</v>
      </c>
      <c r="AK31" s="252">
        <v>-34.798000000000002</v>
      </c>
      <c r="AL31" s="252">
        <v>-42.109000000000002</v>
      </c>
      <c r="AM31" s="252">
        <v>-24.684999999999999</v>
      </c>
      <c r="AN31" s="211"/>
      <c r="AO31" s="211"/>
      <c r="AP31" s="211"/>
      <c r="AQ31" s="211"/>
      <c r="AR31" s="211"/>
      <c r="AS31" s="211"/>
      <c r="AT31" s="211"/>
      <c r="AU31" s="211"/>
      <c r="AV31" s="211"/>
      <c r="AW31" s="211"/>
      <c r="AX31" s="211"/>
      <c r="AY31" s="211"/>
    </row>
    <row r="32" spans="1:51" ht="15" x14ac:dyDescent="0.25">
      <c r="A32" s="193">
        <f>YampaRiverInflow.TotalOutflow!A32</f>
        <v>44287</v>
      </c>
      <c r="B32" s="165"/>
      <c r="C32" s="165"/>
      <c r="D32" s="165">
        <v>-21.387</v>
      </c>
      <c r="E32" s="235">
        <v>-33.209000000000003</v>
      </c>
      <c r="F32" s="235">
        <v>-50.463000000000001</v>
      </c>
      <c r="G32" s="235">
        <v>-39.68</v>
      </c>
      <c r="H32" s="235">
        <v>-1.92</v>
      </c>
      <c r="I32" s="235">
        <v>-7.2060000000000004</v>
      </c>
      <c r="J32" s="235">
        <v>-49.616999999999997</v>
      </c>
      <c r="K32" s="235">
        <v>-43.034999999999997</v>
      </c>
      <c r="L32" s="235">
        <v>-59.116</v>
      </c>
      <c r="M32" s="235">
        <v>-58.07</v>
      </c>
      <c r="N32" s="235">
        <v>-46.223999999999997</v>
      </c>
      <c r="O32" s="235">
        <v>-45.231000000000002</v>
      </c>
      <c r="P32" s="235">
        <v>-21.337</v>
      </c>
      <c r="Q32" s="235">
        <v>-46.392000000000003</v>
      </c>
      <c r="R32" s="235">
        <v>-46.932000000000002</v>
      </c>
      <c r="S32" s="235">
        <v>-10.394</v>
      </c>
      <c r="T32" s="235">
        <v>-22.183</v>
      </c>
      <c r="U32" s="235">
        <v>-50.360999999999997</v>
      </c>
      <c r="V32" s="235">
        <v>-34.244</v>
      </c>
      <c r="W32" s="235">
        <v>-28.298999999999999</v>
      </c>
      <c r="X32" s="235">
        <v>-23.056999999999999</v>
      </c>
      <c r="Y32" s="235">
        <v>-23.652999999999999</v>
      </c>
      <c r="Z32" s="235">
        <v>-18.731000000000002</v>
      </c>
      <c r="AA32" s="235">
        <v>-34.493000000000002</v>
      </c>
      <c r="AB32" s="235">
        <v>-34.719000000000001</v>
      </c>
      <c r="AC32" s="235">
        <v>-39.353999999999999</v>
      </c>
      <c r="AD32" s="235">
        <v>-36.816000000000003</v>
      </c>
      <c r="AE32" s="235">
        <v>-31.096540000000001</v>
      </c>
      <c r="AF32" s="235">
        <v>-26.820700000000002</v>
      </c>
      <c r="AG32" s="235">
        <v>-39.596559999999997</v>
      </c>
      <c r="AH32" s="235">
        <v>-38.490559999999995</v>
      </c>
      <c r="AI32" s="252">
        <v>-7.4329692029799999</v>
      </c>
      <c r="AJ32" s="252">
        <v>-6.8714972382399999</v>
      </c>
      <c r="AK32" s="252">
        <v>-9.35</v>
      </c>
      <c r="AL32" s="252">
        <v>-26.696999999999999</v>
      </c>
      <c r="AM32" s="252">
        <v>-94.260999999999996</v>
      </c>
      <c r="AN32" s="211"/>
      <c r="AO32" s="211"/>
      <c r="AP32" s="211"/>
      <c r="AQ32" s="211"/>
      <c r="AR32" s="211"/>
      <c r="AS32" s="211"/>
      <c r="AT32" s="211"/>
      <c r="AU32" s="211"/>
      <c r="AV32" s="211"/>
      <c r="AW32" s="211"/>
      <c r="AX32" s="211"/>
      <c r="AY32" s="211"/>
    </row>
    <row r="33" spans="1:51" ht="15" x14ac:dyDescent="0.25">
      <c r="A33" s="193">
        <f>YampaRiverInflow.TotalOutflow!A33</f>
        <v>44317</v>
      </c>
      <c r="B33" s="165"/>
      <c r="C33" s="165"/>
      <c r="D33" s="165">
        <v>-23.361999999999998</v>
      </c>
      <c r="E33" s="235">
        <v>-80.343999999999994</v>
      </c>
      <c r="F33" s="235">
        <v>-118.304</v>
      </c>
      <c r="G33" s="235">
        <v>-138.191</v>
      </c>
      <c r="H33" s="235">
        <v>-16.033000000000001</v>
      </c>
      <c r="I33" s="235">
        <v>-40.975999999999999</v>
      </c>
      <c r="J33" s="235">
        <v>-17.803999999999998</v>
      </c>
      <c r="K33" s="235">
        <v>-31.501999999999999</v>
      </c>
      <c r="L33" s="235">
        <v>-19.012</v>
      </c>
      <c r="M33" s="235">
        <v>-19.099</v>
      </c>
      <c r="N33" s="235">
        <v>-31.253</v>
      </c>
      <c r="O33" s="235">
        <v>-147.96199999999999</v>
      </c>
      <c r="P33" s="235">
        <v>-29.908999999999999</v>
      </c>
      <c r="Q33" s="235">
        <v>-28.129000000000001</v>
      </c>
      <c r="R33" s="235">
        <v>-49.914999999999999</v>
      </c>
      <c r="S33" s="235">
        <v>-34.603000000000002</v>
      </c>
      <c r="T33" s="235">
        <v>-27.748999999999999</v>
      </c>
      <c r="U33" s="235">
        <v>-15.643000000000001</v>
      </c>
      <c r="V33" s="235">
        <v>-26.481000000000002</v>
      </c>
      <c r="W33" s="235">
        <v>-13.461</v>
      </c>
      <c r="X33" s="235">
        <v>-3.1219999999999999</v>
      </c>
      <c r="Y33" s="235">
        <v>-37.49</v>
      </c>
      <c r="Z33" s="235">
        <v>-28.582000000000001</v>
      </c>
      <c r="AA33" s="235">
        <v>-34.988</v>
      </c>
      <c r="AB33" s="235">
        <v>-27.611000000000001</v>
      </c>
      <c r="AC33" s="235">
        <v>-13.772</v>
      </c>
      <c r="AD33" s="235">
        <v>-19.452999999999999</v>
      </c>
      <c r="AE33" s="235">
        <v>-43.834120000000006</v>
      </c>
      <c r="AF33" s="235">
        <v>-36.949010000000001</v>
      </c>
      <c r="AG33" s="235">
        <v>-18.708639999999999</v>
      </c>
      <c r="AH33" s="235">
        <v>-25.39873</v>
      </c>
      <c r="AI33" s="252">
        <v>-18.684161391</v>
      </c>
      <c r="AJ33" s="252">
        <v>-9.3682712112299988</v>
      </c>
      <c r="AK33" s="252">
        <v>-3.2269999999999999</v>
      </c>
      <c r="AL33" s="252">
        <v>-13.581</v>
      </c>
      <c r="AM33" s="252">
        <v>-52.53</v>
      </c>
      <c r="AN33" s="211"/>
      <c r="AO33" s="211"/>
      <c r="AP33" s="211"/>
      <c r="AQ33" s="211"/>
      <c r="AR33" s="211"/>
      <c r="AS33" s="211"/>
      <c r="AT33" s="211"/>
      <c r="AU33" s="211"/>
      <c r="AV33" s="211"/>
      <c r="AW33" s="211"/>
      <c r="AX33" s="211"/>
      <c r="AY33" s="211"/>
    </row>
    <row r="34" spans="1:51" ht="15" x14ac:dyDescent="0.25">
      <c r="A34" s="193">
        <f>YampaRiverInflow.TotalOutflow!A34</f>
        <v>44348</v>
      </c>
      <c r="B34" s="165"/>
      <c r="C34" s="165"/>
      <c r="D34" s="165">
        <v>-48.805999999999997</v>
      </c>
      <c r="E34" s="235">
        <v>-71.817999999999998</v>
      </c>
      <c r="F34" s="235">
        <v>-97.96</v>
      </c>
      <c r="G34" s="235">
        <v>8.8849999999999998</v>
      </c>
      <c r="H34" s="235">
        <v>-38.042999999999999</v>
      </c>
      <c r="I34" s="235">
        <v>-46.71</v>
      </c>
      <c r="J34" s="235">
        <v>-50.164000000000001</v>
      </c>
      <c r="K34" s="235">
        <v>-42.655000000000001</v>
      </c>
      <c r="L34" s="235">
        <v>-57.844000000000001</v>
      </c>
      <c r="M34" s="235">
        <v>-49.320999999999998</v>
      </c>
      <c r="N34" s="235">
        <v>-51.93</v>
      </c>
      <c r="O34" s="235">
        <v>-183.62299999999999</v>
      </c>
      <c r="P34" s="235">
        <v>-63.558</v>
      </c>
      <c r="Q34" s="235">
        <v>-43.442999999999998</v>
      </c>
      <c r="R34" s="235">
        <v>-78.712000000000003</v>
      </c>
      <c r="S34" s="235">
        <v>-44.427999999999997</v>
      </c>
      <c r="T34" s="235">
        <v>-46.622999999999998</v>
      </c>
      <c r="U34" s="235">
        <v>-26.48</v>
      </c>
      <c r="V34" s="235">
        <v>-49.249000000000002</v>
      </c>
      <c r="W34" s="235">
        <v>-37.82</v>
      </c>
      <c r="X34" s="235">
        <v>-37.124000000000002</v>
      </c>
      <c r="Y34" s="235">
        <v>-46.805999999999997</v>
      </c>
      <c r="Z34" s="235">
        <v>-42.271000000000001</v>
      </c>
      <c r="AA34" s="235">
        <v>-36.914999999999999</v>
      </c>
      <c r="AB34" s="235">
        <v>-53.137999999999998</v>
      </c>
      <c r="AC34" s="235">
        <v>-64.947999999999993</v>
      </c>
      <c r="AD34" s="235">
        <v>-25.780999999999999</v>
      </c>
      <c r="AE34" s="235">
        <v>-34.943179999999998</v>
      </c>
      <c r="AF34" s="235">
        <v>-51.29607</v>
      </c>
      <c r="AG34" s="235">
        <v>-57.331830000000004</v>
      </c>
      <c r="AH34" s="235">
        <v>-54.558230000000002</v>
      </c>
      <c r="AI34" s="252">
        <v>-68.587001490600002</v>
      </c>
      <c r="AJ34" s="252">
        <v>-35.762955953400002</v>
      </c>
      <c r="AK34" s="252">
        <v>-63.795000000000002</v>
      </c>
      <c r="AL34" s="252">
        <v>-22.106999999999999</v>
      </c>
      <c r="AM34" s="252">
        <v>-145.12100000000001</v>
      </c>
      <c r="AN34" s="211"/>
      <c r="AO34" s="211"/>
      <c r="AP34" s="211"/>
      <c r="AQ34" s="211"/>
      <c r="AR34" s="211"/>
      <c r="AS34" s="211"/>
      <c r="AT34" s="211"/>
      <c r="AU34" s="211"/>
      <c r="AV34" s="211"/>
      <c r="AW34" s="211"/>
      <c r="AX34" s="211"/>
      <c r="AY34" s="211"/>
    </row>
    <row r="35" spans="1:51" ht="15" x14ac:dyDescent="0.25">
      <c r="A35" s="193">
        <f>YampaRiverInflow.TotalOutflow!A35</f>
        <v>44378</v>
      </c>
      <c r="B35" s="165"/>
      <c r="C35" s="165"/>
      <c r="D35" s="165">
        <v>-23.762</v>
      </c>
      <c r="E35" s="235">
        <v>-38.226999999999997</v>
      </c>
      <c r="F35" s="235">
        <v>-78.781000000000006</v>
      </c>
      <c r="G35" s="235">
        <v>-21.681999999999999</v>
      </c>
      <c r="H35" s="235">
        <v>-28.289000000000001</v>
      </c>
      <c r="I35" s="235">
        <v>-64.233999999999995</v>
      </c>
      <c r="J35" s="235">
        <v>-49.396000000000001</v>
      </c>
      <c r="K35" s="235">
        <v>-44.13</v>
      </c>
      <c r="L35" s="235">
        <v>-48.3</v>
      </c>
      <c r="M35" s="235">
        <v>-25.504000000000001</v>
      </c>
      <c r="N35" s="235">
        <v>-48.567</v>
      </c>
      <c r="O35" s="235">
        <v>-182.99199999999999</v>
      </c>
      <c r="P35" s="235">
        <v>-65.305999999999997</v>
      </c>
      <c r="Q35" s="235">
        <v>-37.942</v>
      </c>
      <c r="R35" s="235">
        <v>-73.787000000000006</v>
      </c>
      <c r="S35" s="235">
        <v>-40.765999999999998</v>
      </c>
      <c r="T35" s="235">
        <v>-6.4569999999999999</v>
      </c>
      <c r="U35" s="235">
        <v>-40.478000000000002</v>
      </c>
      <c r="V35" s="235">
        <v>-35.347000000000001</v>
      </c>
      <c r="W35" s="235">
        <v>-30.984000000000002</v>
      </c>
      <c r="X35" s="235">
        <v>-12.644</v>
      </c>
      <c r="Y35" s="235">
        <v>-15.252000000000001</v>
      </c>
      <c r="Z35" s="235">
        <v>-52.765999999999998</v>
      </c>
      <c r="AA35" s="235">
        <v>-45.936</v>
      </c>
      <c r="AB35" s="235">
        <v>-47.3</v>
      </c>
      <c r="AC35" s="235">
        <v>-39.220999999999997</v>
      </c>
      <c r="AD35" s="235">
        <v>-35.222999999999999</v>
      </c>
      <c r="AE35" s="235">
        <v>-42.72146</v>
      </c>
      <c r="AF35" s="235">
        <v>-48.900089999999999</v>
      </c>
      <c r="AG35" s="235">
        <v>-17.894650000000002</v>
      </c>
      <c r="AH35" s="235">
        <v>-23.696210000000001</v>
      </c>
      <c r="AI35" s="252">
        <v>-7.1829008864099997</v>
      </c>
      <c r="AJ35" s="252">
        <v>-13.3525170981</v>
      </c>
      <c r="AK35" s="252">
        <v>-36.118000000000002</v>
      </c>
      <c r="AL35" s="252">
        <v>-38.566000000000003</v>
      </c>
      <c r="AM35" s="252">
        <v>-36.479999999999997</v>
      </c>
      <c r="AN35" s="211"/>
      <c r="AO35" s="211"/>
      <c r="AP35" s="211"/>
      <c r="AQ35" s="211"/>
      <c r="AR35" s="211"/>
      <c r="AS35" s="211"/>
      <c r="AT35" s="211"/>
      <c r="AU35" s="211"/>
      <c r="AV35" s="211"/>
      <c r="AW35" s="211"/>
      <c r="AX35" s="211"/>
      <c r="AY35" s="211"/>
    </row>
    <row r="36" spans="1:51" ht="15" x14ac:dyDescent="0.25">
      <c r="A36" s="193">
        <f>YampaRiverInflow.TotalOutflow!A36</f>
        <v>44409</v>
      </c>
      <c r="B36" s="165"/>
      <c r="C36" s="165"/>
      <c r="D36" s="165">
        <v>-20.475999999999999</v>
      </c>
      <c r="E36" s="235">
        <v>-15.093999999999999</v>
      </c>
      <c r="F36" s="235">
        <v>-77.117000000000004</v>
      </c>
      <c r="G36" s="235">
        <v>-51.414000000000001</v>
      </c>
      <c r="H36" s="235">
        <v>-22.39</v>
      </c>
      <c r="I36" s="235">
        <v>-5.8449999999999998</v>
      </c>
      <c r="J36" s="235">
        <v>-16.213000000000001</v>
      </c>
      <c r="K36" s="235">
        <v>-13.936999999999999</v>
      </c>
      <c r="L36" s="235">
        <v>-23.998000000000001</v>
      </c>
      <c r="M36" s="235">
        <v>5.8440000000000003</v>
      </c>
      <c r="N36" s="235">
        <v>-37.121000000000002</v>
      </c>
      <c r="O36" s="235">
        <v>-39.380000000000003</v>
      </c>
      <c r="P36" s="235">
        <v>-27.815000000000001</v>
      </c>
      <c r="Q36" s="235">
        <v>-14.052</v>
      </c>
      <c r="R36" s="235">
        <v>-65.381</v>
      </c>
      <c r="S36" s="235">
        <v>-36.566000000000003</v>
      </c>
      <c r="T36" s="235">
        <v>-19.853999999999999</v>
      </c>
      <c r="U36" s="235">
        <v>-3.7530000000000001</v>
      </c>
      <c r="V36" s="235">
        <v>-2.8780000000000001</v>
      </c>
      <c r="W36" s="235">
        <v>-12.666</v>
      </c>
      <c r="X36" s="235">
        <v>-13.96</v>
      </c>
      <c r="Y36" s="235">
        <v>-39.997999999999998</v>
      </c>
      <c r="Z36" s="235">
        <v>7.2850000000000001</v>
      </c>
      <c r="AA36" s="235">
        <v>-24.344000000000001</v>
      </c>
      <c r="AB36" s="235">
        <v>-33.448999999999998</v>
      </c>
      <c r="AC36" s="235">
        <v>-19.832000000000001</v>
      </c>
      <c r="AD36" s="235">
        <v>-46.258000000000003</v>
      </c>
      <c r="AE36" s="235">
        <v>-32.945339999999995</v>
      </c>
      <c r="AF36" s="235">
        <v>-39.458289999999998</v>
      </c>
      <c r="AG36" s="235">
        <v>-23.445790000000002</v>
      </c>
      <c r="AH36" s="235">
        <v>-14.44247</v>
      </c>
      <c r="AI36" s="252">
        <v>-5.3147564458200005</v>
      </c>
      <c r="AJ36" s="252">
        <v>-18.306574451100001</v>
      </c>
      <c r="AK36" s="252">
        <v>-15.141999999999999</v>
      </c>
      <c r="AL36" s="252">
        <v>5.0810000000000004</v>
      </c>
      <c r="AM36" s="252">
        <v>-16.428999999999998</v>
      </c>
      <c r="AN36" s="211"/>
      <c r="AO36" s="211"/>
      <c r="AP36" s="211"/>
      <c r="AQ36" s="211"/>
      <c r="AR36" s="211"/>
      <c r="AS36" s="211"/>
      <c r="AT36" s="211"/>
      <c r="AU36" s="211"/>
      <c r="AV36" s="211"/>
      <c r="AW36" s="211"/>
      <c r="AX36" s="211"/>
      <c r="AY36" s="211"/>
    </row>
    <row r="37" spans="1:51" ht="15" x14ac:dyDescent="0.25">
      <c r="A37" s="193">
        <f>YampaRiverInflow.TotalOutflow!A37</f>
        <v>44440</v>
      </c>
      <c r="B37" s="165"/>
      <c r="C37" s="165"/>
      <c r="D37" s="165">
        <v>-21.643999999999998</v>
      </c>
      <c r="E37" s="235">
        <v>-49.987000000000002</v>
      </c>
      <c r="F37" s="235">
        <v>8.8550000000000004</v>
      </c>
      <c r="G37" s="235">
        <v>-45.326999999999998</v>
      </c>
      <c r="H37" s="235">
        <v>-12.705</v>
      </c>
      <c r="I37" s="235">
        <v>-21.931000000000001</v>
      </c>
      <c r="J37" s="235">
        <v>-11.678000000000001</v>
      </c>
      <c r="K37" s="235">
        <v>-16.454999999999998</v>
      </c>
      <c r="L37" s="235">
        <v>-15.521000000000001</v>
      </c>
      <c r="M37" s="235">
        <v>-12.746</v>
      </c>
      <c r="N37" s="235">
        <v>-31.334</v>
      </c>
      <c r="O37" s="235">
        <v>-19.856000000000002</v>
      </c>
      <c r="P37" s="235">
        <v>-41.415999999999997</v>
      </c>
      <c r="Q37" s="235">
        <v>-22.555</v>
      </c>
      <c r="R37" s="235">
        <v>0.85399999999999998</v>
      </c>
      <c r="S37" s="235">
        <v>-61.966000000000001</v>
      </c>
      <c r="T37" s="235">
        <v>-54.048999999999999</v>
      </c>
      <c r="U37" s="235">
        <v>-27.712</v>
      </c>
      <c r="V37" s="235">
        <v>-18.021999999999998</v>
      </c>
      <c r="W37" s="235">
        <v>-8.8450000000000006</v>
      </c>
      <c r="X37" s="235">
        <v>-17.966000000000001</v>
      </c>
      <c r="Y37" s="235">
        <v>-5.1360000000000001</v>
      </c>
      <c r="Z37" s="235">
        <v>-10.974</v>
      </c>
      <c r="AA37" s="235">
        <v>-32.47</v>
      </c>
      <c r="AB37" s="235">
        <v>-35.090000000000003</v>
      </c>
      <c r="AC37" s="235">
        <v>-20.788</v>
      </c>
      <c r="AD37" s="235">
        <v>-50.804000000000002</v>
      </c>
      <c r="AE37" s="235">
        <v>-26.487169999999999</v>
      </c>
      <c r="AF37" s="235">
        <v>-30.253869999999999</v>
      </c>
      <c r="AG37" s="235">
        <v>-43.057809999999996</v>
      </c>
      <c r="AH37" s="235">
        <v>-36.350120000000004</v>
      </c>
      <c r="AI37" s="252">
        <v>-18.8728240509</v>
      </c>
      <c r="AJ37" s="252">
        <v>-15.710973601100001</v>
      </c>
      <c r="AK37" s="252">
        <v>14.304</v>
      </c>
      <c r="AL37" s="252">
        <v>-4.5</v>
      </c>
      <c r="AM37" s="252">
        <v>-45.348999999999997</v>
      </c>
      <c r="AN37" s="211"/>
      <c r="AO37" s="211"/>
      <c r="AP37" s="211"/>
      <c r="AQ37" s="211"/>
      <c r="AR37" s="211"/>
      <c r="AS37" s="211"/>
      <c r="AT37" s="211"/>
      <c r="AU37" s="211"/>
      <c r="AV37" s="211"/>
      <c r="AW37" s="211"/>
      <c r="AX37" s="211"/>
      <c r="AY37" s="211"/>
    </row>
    <row r="38" spans="1:51" ht="15" x14ac:dyDescent="0.25">
      <c r="A38" s="193">
        <f>YampaRiverInflow.TotalOutflow!A38</f>
        <v>44470</v>
      </c>
      <c r="B38" s="165"/>
      <c r="C38" s="165"/>
      <c r="D38" s="165">
        <v>-15.755000000000001</v>
      </c>
      <c r="E38" s="235">
        <v>-43.091999999999999</v>
      </c>
      <c r="F38" s="235">
        <v>28.411000000000001</v>
      </c>
      <c r="G38" s="235">
        <v>15.292999999999999</v>
      </c>
      <c r="H38" s="235">
        <v>7.4790000000000001</v>
      </c>
      <c r="I38" s="235">
        <v>-7.4880000000000004</v>
      </c>
      <c r="J38" s="235">
        <v>-21.609000000000002</v>
      </c>
      <c r="K38" s="235">
        <v>-2.9830000000000001</v>
      </c>
      <c r="L38" s="235">
        <v>3.17</v>
      </c>
      <c r="M38" s="235">
        <v>-15.058</v>
      </c>
      <c r="N38" s="235">
        <v>-8.1869999999999994</v>
      </c>
      <c r="O38" s="235">
        <v>-13.262</v>
      </c>
      <c r="P38" s="235">
        <v>8.3439999999999994</v>
      </c>
      <c r="Q38" s="235">
        <v>1.6279999999999999</v>
      </c>
      <c r="R38" s="235">
        <v>-1.526</v>
      </c>
      <c r="S38" s="235">
        <v>0.55800000000000005</v>
      </c>
      <c r="T38" s="235">
        <v>-0.40699999999999997</v>
      </c>
      <c r="U38" s="235">
        <v>-3.3740000000000001</v>
      </c>
      <c r="V38" s="235">
        <v>10.401</v>
      </c>
      <c r="W38" s="235">
        <v>3.125</v>
      </c>
      <c r="X38" s="235">
        <v>0.16600000000000001</v>
      </c>
      <c r="Y38" s="235">
        <v>26.085000000000001</v>
      </c>
      <c r="Z38" s="235">
        <v>-4.4400000000000004</v>
      </c>
      <c r="AA38" s="235">
        <v>7.4</v>
      </c>
      <c r="AB38" s="235">
        <v>-11.666</v>
      </c>
      <c r="AC38" s="235">
        <v>-2.7410000000000001</v>
      </c>
      <c r="AD38" s="235">
        <v>-4.4329999999999998</v>
      </c>
      <c r="AE38" s="235">
        <v>-10.08483</v>
      </c>
      <c r="AF38" s="235">
        <v>-27.032550000000001</v>
      </c>
      <c r="AG38" s="235">
        <v>-5.7554099999999995</v>
      </c>
      <c r="AH38" s="235">
        <v>-10.2515</v>
      </c>
      <c r="AI38" s="252">
        <v>-12.6998988852</v>
      </c>
      <c r="AJ38" s="252">
        <v>-2.6646828313099999</v>
      </c>
      <c r="AK38" s="252">
        <v>25.649000000000001</v>
      </c>
      <c r="AL38" s="252">
        <v>0.77100000000000002</v>
      </c>
      <c r="AM38" s="252">
        <v>4.673</v>
      </c>
      <c r="AN38" s="211"/>
      <c r="AO38" s="211"/>
      <c r="AP38" s="211"/>
      <c r="AQ38" s="211"/>
      <c r="AR38" s="211"/>
      <c r="AS38" s="211"/>
      <c r="AT38" s="211"/>
      <c r="AU38" s="211"/>
      <c r="AV38" s="211"/>
      <c r="AW38" s="211"/>
      <c r="AX38" s="211"/>
      <c r="AY38" s="211"/>
    </row>
    <row r="39" spans="1:51" ht="15" x14ac:dyDescent="0.25">
      <c r="A39" s="193">
        <f>YampaRiverInflow.TotalOutflow!A39</f>
        <v>44501</v>
      </c>
      <c r="B39" s="165"/>
      <c r="C39" s="165"/>
      <c r="D39" s="165">
        <v>2.5249999999999999</v>
      </c>
      <c r="E39" s="235">
        <v>-30.108000000000001</v>
      </c>
      <c r="F39" s="235">
        <v>-24.338000000000001</v>
      </c>
      <c r="G39" s="235">
        <v>-14.114000000000001</v>
      </c>
      <c r="H39" s="235">
        <v>1.411</v>
      </c>
      <c r="I39" s="235">
        <v>5.4320000000000004</v>
      </c>
      <c r="J39" s="235">
        <v>11.315</v>
      </c>
      <c r="K39" s="235">
        <v>8.8170000000000002</v>
      </c>
      <c r="L39" s="235">
        <v>8.6760000000000002</v>
      </c>
      <c r="M39" s="235">
        <v>-7.5490000000000004</v>
      </c>
      <c r="N39" s="235">
        <v>1.3320000000000001</v>
      </c>
      <c r="O39" s="235">
        <v>8.9619999999999997</v>
      </c>
      <c r="P39" s="235">
        <v>4.5019999999999998</v>
      </c>
      <c r="Q39" s="235">
        <v>13.975</v>
      </c>
      <c r="R39" s="235">
        <v>6.8760000000000003</v>
      </c>
      <c r="S39" s="235">
        <v>-37.753999999999998</v>
      </c>
      <c r="T39" s="235">
        <v>12.58</v>
      </c>
      <c r="U39" s="235">
        <v>4.9530000000000003</v>
      </c>
      <c r="V39" s="235">
        <v>14.292</v>
      </c>
      <c r="W39" s="235">
        <v>10.398</v>
      </c>
      <c r="X39" s="235">
        <v>14.773</v>
      </c>
      <c r="Y39" s="235">
        <v>2.8980000000000001</v>
      </c>
      <c r="Z39" s="235">
        <v>-5.16</v>
      </c>
      <c r="AA39" s="235">
        <v>8.36</v>
      </c>
      <c r="AB39" s="235">
        <v>0.24399999999999999</v>
      </c>
      <c r="AC39" s="235">
        <v>-2.194</v>
      </c>
      <c r="AD39" s="235">
        <v>-8.1240000000000006</v>
      </c>
      <c r="AE39" s="235">
        <v>-20.0396</v>
      </c>
      <c r="AF39" s="235">
        <v>-7.1350500000000006</v>
      </c>
      <c r="AG39" s="235">
        <v>-4.9749300000000005</v>
      </c>
      <c r="AH39" s="235">
        <v>-2.7747700000000002</v>
      </c>
      <c r="AI39" s="252">
        <v>-5.4642536803299997</v>
      </c>
      <c r="AJ39" s="252">
        <v>13.381105650899999</v>
      </c>
      <c r="AK39" s="252">
        <v>5.9569999999999999</v>
      </c>
      <c r="AL39" s="252">
        <v>17.582999999999998</v>
      </c>
      <c r="AM39" s="252">
        <v>-56.331000000000003</v>
      </c>
      <c r="AN39" s="211"/>
      <c r="AO39" s="211"/>
      <c r="AP39" s="211"/>
      <c r="AQ39" s="211"/>
      <c r="AR39" s="211"/>
      <c r="AS39" s="211"/>
      <c r="AT39" s="211"/>
      <c r="AU39" s="211"/>
      <c r="AV39" s="211"/>
      <c r="AW39" s="211"/>
      <c r="AX39" s="211"/>
      <c r="AY39" s="211"/>
    </row>
    <row r="40" spans="1:51" ht="15" x14ac:dyDescent="0.25">
      <c r="A40" s="193">
        <f>YampaRiverInflow.TotalOutflow!A40</f>
        <v>44531</v>
      </c>
      <c r="B40" s="165"/>
      <c r="C40" s="165"/>
      <c r="D40" s="165">
        <v>10.83</v>
      </c>
      <c r="E40" s="235">
        <v>-29.280999999999999</v>
      </c>
      <c r="F40" s="235">
        <v>-52.756999999999998</v>
      </c>
      <c r="G40" s="235">
        <v>-68.424999999999997</v>
      </c>
      <c r="H40" s="235">
        <v>-26.193000000000001</v>
      </c>
      <c r="I40" s="235">
        <v>-1.996</v>
      </c>
      <c r="J40" s="235">
        <v>1.087</v>
      </c>
      <c r="K40" s="235">
        <v>7.093</v>
      </c>
      <c r="L40" s="235">
        <v>18.335000000000001</v>
      </c>
      <c r="M40" s="235">
        <v>4.6580000000000004</v>
      </c>
      <c r="N40" s="235">
        <v>11.409000000000001</v>
      </c>
      <c r="O40" s="235">
        <v>18.884</v>
      </c>
      <c r="P40" s="235">
        <v>6.4809999999999999</v>
      </c>
      <c r="Q40" s="235">
        <v>-1.6890000000000001</v>
      </c>
      <c r="R40" s="235">
        <v>-26.622</v>
      </c>
      <c r="S40" s="235">
        <v>-69.311999999999998</v>
      </c>
      <c r="T40" s="235">
        <v>30.471</v>
      </c>
      <c r="U40" s="235">
        <v>12.734</v>
      </c>
      <c r="V40" s="235">
        <v>16.88</v>
      </c>
      <c r="W40" s="235">
        <v>5.86</v>
      </c>
      <c r="X40" s="235">
        <v>7.444</v>
      </c>
      <c r="Y40" s="235">
        <v>33.223999999999997</v>
      </c>
      <c r="Z40" s="235">
        <v>12.48</v>
      </c>
      <c r="AA40" s="235">
        <v>17.550999999999998</v>
      </c>
      <c r="AB40" s="235">
        <v>6.2709999999999999</v>
      </c>
      <c r="AC40" s="235">
        <v>38.814999999999998</v>
      </c>
      <c r="AD40" s="235">
        <v>9.5690000000000008</v>
      </c>
      <c r="AE40" s="235">
        <v>34.180550000000004</v>
      </c>
      <c r="AF40" s="235">
        <v>4.3811200000000001</v>
      </c>
      <c r="AG40" s="235">
        <v>12.84577</v>
      </c>
      <c r="AH40" s="235">
        <v>-9.6169899999999995</v>
      </c>
      <c r="AI40" s="252">
        <v>8.3672790060800004</v>
      </c>
      <c r="AJ40" s="252">
        <v>22.5435745029</v>
      </c>
      <c r="AK40" s="252">
        <v>-13.081</v>
      </c>
      <c r="AL40" s="252">
        <v>-31.75</v>
      </c>
      <c r="AM40" s="252">
        <v>-93.247</v>
      </c>
      <c r="AN40" s="211"/>
      <c r="AO40" s="211"/>
      <c r="AP40" s="211"/>
      <c r="AQ40" s="211"/>
      <c r="AR40" s="211"/>
      <c r="AS40" s="211"/>
      <c r="AT40" s="211"/>
      <c r="AU40" s="211"/>
      <c r="AV40" s="211"/>
      <c r="AW40" s="211"/>
      <c r="AX40" s="211"/>
      <c r="AY40" s="211"/>
    </row>
    <row r="41" spans="1:51" ht="15" x14ac:dyDescent="0.25">
      <c r="A41" s="193">
        <f>YampaRiverInflow.TotalOutflow!A41</f>
        <v>44562</v>
      </c>
      <c r="B41" s="165"/>
      <c r="C41" s="165"/>
      <c r="D41" s="165">
        <v>-12.968</v>
      </c>
      <c r="E41" s="235">
        <v>-58.228000000000002</v>
      </c>
      <c r="F41" s="235">
        <v>-60.307000000000002</v>
      </c>
      <c r="G41" s="235">
        <v>-43.218000000000004</v>
      </c>
      <c r="H41" s="235">
        <v>0.96399999999999997</v>
      </c>
      <c r="I41" s="235">
        <v>-22.263000000000002</v>
      </c>
      <c r="J41" s="235">
        <v>4.6050000000000004</v>
      </c>
      <c r="K41" s="235">
        <v>-1.4319999999999999</v>
      </c>
      <c r="L41" s="235">
        <v>-16.689</v>
      </c>
      <c r="M41" s="235">
        <v>33.015000000000001</v>
      </c>
      <c r="N41" s="235">
        <v>-30.713000000000001</v>
      </c>
      <c r="O41" s="235">
        <v>-2.2970000000000002</v>
      </c>
      <c r="P41" s="235">
        <v>-5.6280000000000001</v>
      </c>
      <c r="Q41" s="235">
        <v>-64.680999999999997</v>
      </c>
      <c r="R41" s="235">
        <v>-113.199</v>
      </c>
      <c r="S41" s="235">
        <v>36.241999999999997</v>
      </c>
      <c r="T41" s="235">
        <v>-10.677</v>
      </c>
      <c r="U41" s="235">
        <v>8.1579999999999995</v>
      </c>
      <c r="V41" s="235">
        <v>1.393</v>
      </c>
      <c r="W41" s="235">
        <v>10.17</v>
      </c>
      <c r="X41" s="235">
        <v>3.6539999999999999</v>
      </c>
      <c r="Y41" s="235">
        <v>8.1709999999999994</v>
      </c>
      <c r="Z41" s="235">
        <v>-29.212</v>
      </c>
      <c r="AA41" s="235">
        <v>-12.486000000000001</v>
      </c>
      <c r="AB41" s="235">
        <v>-4.2009999999999996</v>
      </c>
      <c r="AC41" s="235">
        <v>-21.986999999999998</v>
      </c>
      <c r="AD41" s="235">
        <v>21.381310000000003</v>
      </c>
      <c r="AE41" s="235">
        <v>-39.100470000000001</v>
      </c>
      <c r="AF41" s="235">
        <v>-31.08878</v>
      </c>
      <c r="AG41" s="235">
        <v>7.3067399999999996</v>
      </c>
      <c r="AH41" s="235">
        <v>-13.3189509084</v>
      </c>
      <c r="AI41" s="252">
        <v>-6.1162163466399999</v>
      </c>
      <c r="AJ41" s="252">
        <v>40.491999999999997</v>
      </c>
      <c r="AK41" s="252">
        <v>-4.7590000000000003</v>
      </c>
      <c r="AL41" s="252">
        <v>-120.42</v>
      </c>
      <c r="AM41" s="252">
        <v>-132.33799999999999</v>
      </c>
      <c r="AN41" s="211"/>
      <c r="AO41" s="211"/>
      <c r="AP41" s="211"/>
      <c r="AQ41" s="211"/>
      <c r="AR41" s="211"/>
      <c r="AS41" s="211"/>
      <c r="AT41" s="211"/>
      <c r="AU41" s="211"/>
      <c r="AV41" s="211"/>
      <c r="AW41" s="211"/>
      <c r="AX41" s="211"/>
      <c r="AY41" s="211"/>
    </row>
    <row r="42" spans="1:51" ht="15" x14ac:dyDescent="0.25">
      <c r="A42" s="193">
        <f>YampaRiverInflow.TotalOutflow!A42</f>
        <v>44593</v>
      </c>
      <c r="B42" s="165"/>
      <c r="C42" s="165"/>
      <c r="D42" s="165">
        <v>-28.324000000000002</v>
      </c>
      <c r="E42" s="235">
        <v>-64.896000000000001</v>
      </c>
      <c r="F42" s="235">
        <v>-23.876000000000001</v>
      </c>
      <c r="G42" s="235">
        <v>15.349</v>
      </c>
      <c r="H42" s="235">
        <v>-20.808</v>
      </c>
      <c r="I42" s="235">
        <v>-41.154000000000003</v>
      </c>
      <c r="J42" s="235">
        <v>-33.997</v>
      </c>
      <c r="K42" s="235">
        <v>-13.894</v>
      </c>
      <c r="L42" s="235">
        <v>-22.573</v>
      </c>
      <c r="M42" s="235">
        <v>-17.102</v>
      </c>
      <c r="N42" s="235">
        <v>-38.902000000000001</v>
      </c>
      <c r="O42" s="235">
        <v>-63.575000000000003</v>
      </c>
      <c r="P42" s="235">
        <v>-26.556999999999999</v>
      </c>
      <c r="Q42" s="235">
        <v>-43.094999999999999</v>
      </c>
      <c r="R42" s="235">
        <v>-46.804000000000002</v>
      </c>
      <c r="S42" s="235">
        <v>-20.875</v>
      </c>
      <c r="T42" s="235">
        <v>-24.366</v>
      </c>
      <c r="U42" s="235">
        <v>1.1859999999999999</v>
      </c>
      <c r="V42" s="235">
        <v>-25.843</v>
      </c>
      <c r="W42" s="235">
        <v>-4.476</v>
      </c>
      <c r="X42" s="235">
        <v>-2.3679999999999999</v>
      </c>
      <c r="Y42" s="235">
        <v>5.9080000000000004</v>
      </c>
      <c r="Z42" s="235">
        <v>-17.978000000000002</v>
      </c>
      <c r="AA42" s="235">
        <v>-35.601999999999997</v>
      </c>
      <c r="AB42" s="235">
        <v>-45.103999999999999</v>
      </c>
      <c r="AC42" s="235">
        <v>-5.1180000000000003</v>
      </c>
      <c r="AD42" s="235">
        <v>-37.282989999999998</v>
      </c>
      <c r="AE42" s="235">
        <v>-15.646379999999999</v>
      </c>
      <c r="AF42" s="235">
        <v>-40.071829999999999</v>
      </c>
      <c r="AG42" s="235">
        <v>-32.633000000000003</v>
      </c>
      <c r="AH42" s="235">
        <v>-26.703267437200001</v>
      </c>
      <c r="AI42" s="252">
        <v>-28.524806553999998</v>
      </c>
      <c r="AJ42" s="252">
        <v>-31.532</v>
      </c>
      <c r="AK42" s="252">
        <v>-59.207000000000001</v>
      </c>
      <c r="AL42" s="252">
        <v>75.613</v>
      </c>
      <c r="AM42" s="252">
        <v>-7.18</v>
      </c>
      <c r="AN42" s="211"/>
      <c r="AO42" s="211"/>
      <c r="AP42" s="211"/>
      <c r="AQ42" s="211"/>
      <c r="AR42" s="211"/>
      <c r="AS42" s="211"/>
      <c r="AT42" s="211"/>
      <c r="AU42" s="211"/>
      <c r="AV42" s="211"/>
      <c r="AW42" s="211"/>
      <c r="AX42" s="211"/>
      <c r="AY42" s="211"/>
    </row>
    <row r="43" spans="1:51" ht="15" x14ac:dyDescent="0.25">
      <c r="A43" s="193">
        <f>YampaRiverInflow.TotalOutflow!A43</f>
        <v>44621</v>
      </c>
      <c r="B43" s="165"/>
      <c r="C43" s="165"/>
      <c r="D43" s="165">
        <v>-56.542000000000002</v>
      </c>
      <c r="E43" s="235">
        <v>-20.971</v>
      </c>
      <c r="F43" s="235">
        <v>-80.751000000000005</v>
      </c>
      <c r="G43" s="235">
        <v>22.236000000000001</v>
      </c>
      <c r="H43" s="235">
        <v>-24.802</v>
      </c>
      <c r="I43" s="235">
        <v>-17.36</v>
      </c>
      <c r="J43" s="235">
        <v>-33.058</v>
      </c>
      <c r="K43" s="235">
        <v>-34.947000000000003</v>
      </c>
      <c r="L43" s="235">
        <v>-9.4450000000000003</v>
      </c>
      <c r="M43" s="235">
        <v>-51.122999999999998</v>
      </c>
      <c r="N43" s="235">
        <v>-40.192999999999998</v>
      </c>
      <c r="O43" s="235">
        <v>-34.902000000000001</v>
      </c>
      <c r="P43" s="235">
        <v>-96.096000000000004</v>
      </c>
      <c r="Q43" s="235">
        <v>-38.881</v>
      </c>
      <c r="R43" s="235">
        <v>-9.1829999999999998</v>
      </c>
      <c r="S43" s="235">
        <v>-13.153</v>
      </c>
      <c r="T43" s="235">
        <v>-27.914000000000001</v>
      </c>
      <c r="U43" s="235">
        <v>-37.945</v>
      </c>
      <c r="V43" s="235">
        <v>-37.232999999999997</v>
      </c>
      <c r="W43" s="235">
        <v>-84.150999999999996</v>
      </c>
      <c r="X43" s="235">
        <v>-52.823</v>
      </c>
      <c r="Y43" s="235">
        <v>-62.375</v>
      </c>
      <c r="Z43" s="235">
        <v>-22.702999999999999</v>
      </c>
      <c r="AA43" s="235">
        <v>-24.411000000000001</v>
      </c>
      <c r="AB43" s="235">
        <v>-35.779000000000003</v>
      </c>
      <c r="AC43" s="235">
        <v>-52.19</v>
      </c>
      <c r="AD43" s="235">
        <v>-44.594099999999997</v>
      </c>
      <c r="AE43" s="235">
        <v>-46.276849999999996</v>
      </c>
      <c r="AF43" s="235">
        <v>-41.178449999999998</v>
      </c>
      <c r="AG43" s="235">
        <v>-54.098759999999999</v>
      </c>
      <c r="AH43" s="235">
        <v>-94.386657514799992</v>
      </c>
      <c r="AI43" s="252">
        <v>-67.435723010499999</v>
      </c>
      <c r="AJ43" s="252">
        <v>-34.798000000000002</v>
      </c>
      <c r="AK43" s="252">
        <v>-42.109000000000002</v>
      </c>
      <c r="AL43" s="252">
        <v>-24.684999999999999</v>
      </c>
      <c r="AM43" s="252">
        <v>-25.779</v>
      </c>
      <c r="AN43" s="211"/>
      <c r="AO43" s="211"/>
      <c r="AP43" s="211"/>
      <c r="AQ43" s="211"/>
      <c r="AR43" s="211"/>
      <c r="AS43" s="211"/>
      <c r="AT43" s="211"/>
      <c r="AU43" s="211"/>
      <c r="AV43" s="211"/>
      <c r="AW43" s="211"/>
      <c r="AX43" s="211"/>
      <c r="AY43" s="211"/>
    </row>
    <row r="44" spans="1:51" ht="15" x14ac:dyDescent="0.25">
      <c r="A44" s="193">
        <f>YampaRiverInflow.TotalOutflow!A44</f>
        <v>44652</v>
      </c>
      <c r="B44" s="165"/>
      <c r="C44" s="165"/>
      <c r="D44" s="165">
        <v>-21.387</v>
      </c>
      <c r="E44" s="235">
        <v>-50.463000000000001</v>
      </c>
      <c r="F44" s="235">
        <v>-39.68</v>
      </c>
      <c r="G44" s="235">
        <v>-1.92</v>
      </c>
      <c r="H44" s="235">
        <v>-7.2060000000000004</v>
      </c>
      <c r="I44" s="235">
        <v>-49.616999999999997</v>
      </c>
      <c r="J44" s="235">
        <v>-43.034999999999997</v>
      </c>
      <c r="K44" s="235">
        <v>-59.116</v>
      </c>
      <c r="L44" s="235">
        <v>-58.07</v>
      </c>
      <c r="M44" s="235">
        <v>-46.223999999999997</v>
      </c>
      <c r="N44" s="235">
        <v>-45.231000000000002</v>
      </c>
      <c r="O44" s="235">
        <v>-21.337</v>
      </c>
      <c r="P44" s="235">
        <v>-46.392000000000003</v>
      </c>
      <c r="Q44" s="235">
        <v>-46.932000000000002</v>
      </c>
      <c r="R44" s="235">
        <v>-10.394</v>
      </c>
      <c r="S44" s="235">
        <v>-22.183</v>
      </c>
      <c r="T44" s="235">
        <v>-50.360999999999997</v>
      </c>
      <c r="U44" s="235">
        <v>-34.244</v>
      </c>
      <c r="V44" s="235">
        <v>-28.298999999999999</v>
      </c>
      <c r="W44" s="235">
        <v>-23.056999999999999</v>
      </c>
      <c r="X44" s="235">
        <v>-23.652999999999999</v>
      </c>
      <c r="Y44" s="235">
        <v>-18.731000000000002</v>
      </c>
      <c r="Z44" s="235">
        <v>-34.493000000000002</v>
      </c>
      <c r="AA44" s="235">
        <v>-34.719000000000001</v>
      </c>
      <c r="AB44" s="235">
        <v>-39.353999999999999</v>
      </c>
      <c r="AC44" s="235">
        <v>-36.816000000000003</v>
      </c>
      <c r="AD44" s="235">
        <v>-31.096540000000001</v>
      </c>
      <c r="AE44" s="235">
        <v>-26.820700000000002</v>
      </c>
      <c r="AF44" s="235">
        <v>-39.596559999999997</v>
      </c>
      <c r="AG44" s="235">
        <v>-38.490559999999995</v>
      </c>
      <c r="AH44" s="235">
        <v>-7.4329692029799999</v>
      </c>
      <c r="AI44" s="252">
        <v>-6.8714972382399999</v>
      </c>
      <c r="AJ44" s="252">
        <v>-9.35</v>
      </c>
      <c r="AK44" s="252">
        <v>-26.696999999999999</v>
      </c>
      <c r="AL44" s="252">
        <v>-94.260999999999996</v>
      </c>
      <c r="AM44" s="252">
        <v>-33.209000000000003</v>
      </c>
      <c r="AN44" s="211"/>
      <c r="AO44" s="211"/>
      <c r="AP44" s="211"/>
      <c r="AQ44" s="211"/>
      <c r="AR44" s="211"/>
      <c r="AS44" s="211"/>
      <c r="AT44" s="211"/>
      <c r="AU44" s="211"/>
      <c r="AV44" s="211"/>
      <c r="AW44" s="211"/>
      <c r="AX44" s="211"/>
      <c r="AY44" s="211"/>
    </row>
    <row r="45" spans="1:51" ht="15" x14ac:dyDescent="0.25">
      <c r="A45" s="193">
        <f>YampaRiverInflow.TotalOutflow!A45</f>
        <v>44682</v>
      </c>
      <c r="B45" s="165"/>
      <c r="C45" s="165"/>
      <c r="D45" s="165">
        <v>-23.361999999999998</v>
      </c>
      <c r="E45" s="235">
        <v>-118.304</v>
      </c>
      <c r="F45" s="235">
        <v>-138.191</v>
      </c>
      <c r="G45" s="235">
        <v>-16.033000000000001</v>
      </c>
      <c r="H45" s="235">
        <v>-40.975999999999999</v>
      </c>
      <c r="I45" s="235">
        <v>-17.803999999999998</v>
      </c>
      <c r="J45" s="235">
        <v>-31.501999999999999</v>
      </c>
      <c r="K45" s="235">
        <v>-19.012</v>
      </c>
      <c r="L45" s="235">
        <v>-19.099</v>
      </c>
      <c r="M45" s="235">
        <v>-31.253</v>
      </c>
      <c r="N45" s="235">
        <v>-147.96199999999999</v>
      </c>
      <c r="O45" s="235">
        <v>-29.908999999999999</v>
      </c>
      <c r="P45" s="235">
        <v>-28.129000000000001</v>
      </c>
      <c r="Q45" s="235">
        <v>-49.914999999999999</v>
      </c>
      <c r="R45" s="235">
        <v>-34.603000000000002</v>
      </c>
      <c r="S45" s="235">
        <v>-27.748999999999999</v>
      </c>
      <c r="T45" s="235">
        <v>-15.643000000000001</v>
      </c>
      <c r="U45" s="235">
        <v>-26.481000000000002</v>
      </c>
      <c r="V45" s="235">
        <v>-13.461</v>
      </c>
      <c r="W45" s="235">
        <v>-3.1219999999999999</v>
      </c>
      <c r="X45" s="235">
        <v>-37.49</v>
      </c>
      <c r="Y45" s="235">
        <v>-28.582000000000001</v>
      </c>
      <c r="Z45" s="235">
        <v>-34.988</v>
      </c>
      <c r="AA45" s="235">
        <v>-27.611000000000001</v>
      </c>
      <c r="AB45" s="235">
        <v>-13.772</v>
      </c>
      <c r="AC45" s="235">
        <v>-19.452999999999999</v>
      </c>
      <c r="AD45" s="235">
        <v>-43.834120000000006</v>
      </c>
      <c r="AE45" s="235">
        <v>-36.949010000000001</v>
      </c>
      <c r="AF45" s="235">
        <v>-18.708639999999999</v>
      </c>
      <c r="AG45" s="235">
        <v>-25.39873</v>
      </c>
      <c r="AH45" s="235">
        <v>-18.684161391</v>
      </c>
      <c r="AI45" s="252">
        <v>-9.3682712112299988</v>
      </c>
      <c r="AJ45" s="252">
        <v>-3.2269999999999999</v>
      </c>
      <c r="AK45" s="252">
        <v>-13.581</v>
      </c>
      <c r="AL45" s="252">
        <v>-52.53</v>
      </c>
      <c r="AM45" s="252">
        <v>-80.343999999999994</v>
      </c>
      <c r="AN45" s="211"/>
      <c r="AO45" s="211"/>
      <c r="AP45" s="211"/>
      <c r="AQ45" s="211"/>
      <c r="AR45" s="211"/>
      <c r="AS45" s="211"/>
      <c r="AT45" s="211"/>
      <c r="AU45" s="211"/>
      <c r="AV45" s="211"/>
      <c r="AW45" s="211"/>
      <c r="AX45" s="211"/>
      <c r="AY45" s="211"/>
    </row>
    <row r="46" spans="1:51" ht="15" x14ac:dyDescent="0.25">
      <c r="A46" s="193">
        <f>YampaRiverInflow.TotalOutflow!A46</f>
        <v>44713</v>
      </c>
      <c r="B46" s="165"/>
      <c r="C46" s="165"/>
      <c r="D46" s="165">
        <v>-48.805999999999997</v>
      </c>
      <c r="E46" s="235">
        <v>-97.96</v>
      </c>
      <c r="F46" s="235">
        <v>8.8849999999999998</v>
      </c>
      <c r="G46" s="235">
        <v>-38.042999999999999</v>
      </c>
      <c r="H46" s="235">
        <v>-46.71</v>
      </c>
      <c r="I46" s="235">
        <v>-50.164000000000001</v>
      </c>
      <c r="J46" s="235">
        <v>-42.655000000000001</v>
      </c>
      <c r="K46" s="235">
        <v>-57.844000000000001</v>
      </c>
      <c r="L46" s="235">
        <v>-49.320999999999998</v>
      </c>
      <c r="M46" s="235">
        <v>-51.93</v>
      </c>
      <c r="N46" s="235">
        <v>-183.62299999999999</v>
      </c>
      <c r="O46" s="235">
        <v>-63.558</v>
      </c>
      <c r="P46" s="235">
        <v>-43.442999999999998</v>
      </c>
      <c r="Q46" s="235">
        <v>-78.712000000000003</v>
      </c>
      <c r="R46" s="235">
        <v>-44.427999999999997</v>
      </c>
      <c r="S46" s="235">
        <v>-46.622999999999998</v>
      </c>
      <c r="T46" s="235">
        <v>-26.48</v>
      </c>
      <c r="U46" s="235">
        <v>-49.249000000000002</v>
      </c>
      <c r="V46" s="235">
        <v>-37.82</v>
      </c>
      <c r="W46" s="235">
        <v>-37.124000000000002</v>
      </c>
      <c r="X46" s="235">
        <v>-46.805999999999997</v>
      </c>
      <c r="Y46" s="235">
        <v>-42.271000000000001</v>
      </c>
      <c r="Z46" s="235">
        <v>-36.914999999999999</v>
      </c>
      <c r="AA46" s="235">
        <v>-53.137999999999998</v>
      </c>
      <c r="AB46" s="235">
        <v>-64.947999999999993</v>
      </c>
      <c r="AC46" s="235">
        <v>-25.780999999999999</v>
      </c>
      <c r="AD46" s="235">
        <v>-34.943179999999998</v>
      </c>
      <c r="AE46" s="235">
        <v>-51.29607</v>
      </c>
      <c r="AF46" s="235">
        <v>-57.331830000000004</v>
      </c>
      <c r="AG46" s="235">
        <v>-54.558230000000002</v>
      </c>
      <c r="AH46" s="235">
        <v>-68.587001490600002</v>
      </c>
      <c r="AI46" s="252">
        <v>-35.762955953400002</v>
      </c>
      <c r="AJ46" s="252">
        <v>-63.795000000000002</v>
      </c>
      <c r="AK46" s="252">
        <v>-22.106999999999999</v>
      </c>
      <c r="AL46" s="252">
        <v>-145.12100000000001</v>
      </c>
      <c r="AM46" s="252">
        <v>-71.817999999999998</v>
      </c>
      <c r="AN46" s="211"/>
      <c r="AO46" s="211"/>
      <c r="AP46" s="211"/>
      <c r="AQ46" s="211"/>
      <c r="AR46" s="211"/>
      <c r="AS46" s="211"/>
      <c r="AT46" s="211"/>
      <c r="AU46" s="211"/>
      <c r="AV46" s="211"/>
      <c r="AW46" s="211"/>
      <c r="AX46" s="211"/>
      <c r="AY46" s="211"/>
    </row>
    <row r="47" spans="1:51" ht="15" x14ac:dyDescent="0.25">
      <c r="A47" s="193">
        <f>YampaRiverInflow.TotalOutflow!A47</f>
        <v>44743</v>
      </c>
      <c r="B47" s="165"/>
      <c r="C47" s="165"/>
      <c r="D47" s="165">
        <v>-23.762</v>
      </c>
      <c r="E47" s="235">
        <v>-78.781000000000006</v>
      </c>
      <c r="F47" s="235">
        <v>-21.681999999999999</v>
      </c>
      <c r="G47" s="235">
        <v>-28.289000000000001</v>
      </c>
      <c r="H47" s="235">
        <v>-64.233999999999995</v>
      </c>
      <c r="I47" s="235">
        <v>-49.396000000000001</v>
      </c>
      <c r="J47" s="235">
        <v>-44.13</v>
      </c>
      <c r="K47" s="235">
        <v>-48.3</v>
      </c>
      <c r="L47" s="235">
        <v>-25.504000000000001</v>
      </c>
      <c r="M47" s="235">
        <v>-48.567</v>
      </c>
      <c r="N47" s="235">
        <v>-182.99199999999999</v>
      </c>
      <c r="O47" s="235">
        <v>-65.305999999999997</v>
      </c>
      <c r="P47" s="235">
        <v>-37.942</v>
      </c>
      <c r="Q47" s="235">
        <v>-73.787000000000006</v>
      </c>
      <c r="R47" s="235">
        <v>-40.765999999999998</v>
      </c>
      <c r="S47" s="235">
        <v>-6.4569999999999999</v>
      </c>
      <c r="T47" s="235">
        <v>-40.478000000000002</v>
      </c>
      <c r="U47" s="235">
        <v>-35.347000000000001</v>
      </c>
      <c r="V47" s="235">
        <v>-30.984000000000002</v>
      </c>
      <c r="W47" s="235">
        <v>-12.644</v>
      </c>
      <c r="X47" s="235">
        <v>-15.252000000000001</v>
      </c>
      <c r="Y47" s="235">
        <v>-52.765999999999998</v>
      </c>
      <c r="Z47" s="235">
        <v>-45.936</v>
      </c>
      <c r="AA47" s="235">
        <v>-47.3</v>
      </c>
      <c r="AB47" s="235">
        <v>-39.220999999999997</v>
      </c>
      <c r="AC47" s="235">
        <v>-35.222999999999999</v>
      </c>
      <c r="AD47" s="235">
        <v>-42.72146</v>
      </c>
      <c r="AE47" s="235">
        <v>-48.900089999999999</v>
      </c>
      <c r="AF47" s="235">
        <v>-17.894650000000002</v>
      </c>
      <c r="AG47" s="235">
        <v>-23.696210000000001</v>
      </c>
      <c r="AH47" s="235">
        <v>-7.1829008864099997</v>
      </c>
      <c r="AI47" s="252">
        <v>-13.3525170981</v>
      </c>
      <c r="AJ47" s="252">
        <v>-36.118000000000002</v>
      </c>
      <c r="AK47" s="252">
        <v>-38.566000000000003</v>
      </c>
      <c r="AL47" s="252">
        <v>-36.479999999999997</v>
      </c>
      <c r="AM47" s="252">
        <v>-38.226999999999997</v>
      </c>
      <c r="AN47" s="211"/>
      <c r="AO47" s="211"/>
      <c r="AP47" s="211"/>
      <c r="AQ47" s="211"/>
      <c r="AR47" s="211"/>
      <c r="AS47" s="211"/>
      <c r="AT47" s="211"/>
      <c r="AU47" s="211"/>
      <c r="AV47" s="211"/>
      <c r="AW47" s="211"/>
      <c r="AX47" s="211"/>
      <c r="AY47" s="211"/>
    </row>
    <row r="48" spans="1:51" ht="15" x14ac:dyDescent="0.25">
      <c r="A48" s="193">
        <f>YampaRiverInflow.TotalOutflow!A48</f>
        <v>44774</v>
      </c>
      <c r="B48" s="165"/>
      <c r="C48" s="165"/>
      <c r="D48" s="165">
        <v>-20.475999999999999</v>
      </c>
      <c r="E48" s="235">
        <v>-77.117000000000004</v>
      </c>
      <c r="F48" s="235">
        <v>-51.414000000000001</v>
      </c>
      <c r="G48" s="235">
        <v>-22.39</v>
      </c>
      <c r="H48" s="235">
        <v>-5.8449999999999998</v>
      </c>
      <c r="I48" s="235">
        <v>-16.213000000000001</v>
      </c>
      <c r="J48" s="235">
        <v>-13.936999999999999</v>
      </c>
      <c r="K48" s="235">
        <v>-23.998000000000001</v>
      </c>
      <c r="L48" s="235">
        <v>5.8440000000000003</v>
      </c>
      <c r="M48" s="235">
        <v>-37.121000000000002</v>
      </c>
      <c r="N48" s="235">
        <v>-39.380000000000003</v>
      </c>
      <c r="O48" s="235">
        <v>-27.815000000000001</v>
      </c>
      <c r="P48" s="235">
        <v>-14.052</v>
      </c>
      <c r="Q48" s="235">
        <v>-65.381</v>
      </c>
      <c r="R48" s="235">
        <v>-36.566000000000003</v>
      </c>
      <c r="S48" s="235">
        <v>-19.853999999999999</v>
      </c>
      <c r="T48" s="235">
        <v>-3.7530000000000001</v>
      </c>
      <c r="U48" s="235">
        <v>-2.8780000000000001</v>
      </c>
      <c r="V48" s="235">
        <v>-12.666</v>
      </c>
      <c r="W48" s="235">
        <v>-13.96</v>
      </c>
      <c r="X48" s="235">
        <v>-39.997999999999998</v>
      </c>
      <c r="Y48" s="235">
        <v>7.2850000000000001</v>
      </c>
      <c r="Z48" s="235">
        <v>-24.344000000000001</v>
      </c>
      <c r="AA48" s="235">
        <v>-33.448999999999998</v>
      </c>
      <c r="AB48" s="235">
        <v>-19.832000000000001</v>
      </c>
      <c r="AC48" s="235">
        <v>-46.258000000000003</v>
      </c>
      <c r="AD48" s="235">
        <v>-32.945339999999995</v>
      </c>
      <c r="AE48" s="235">
        <v>-39.458289999999998</v>
      </c>
      <c r="AF48" s="235">
        <v>-23.445790000000002</v>
      </c>
      <c r="AG48" s="235">
        <v>-14.44247</v>
      </c>
      <c r="AH48" s="235">
        <v>-5.3147564458200005</v>
      </c>
      <c r="AI48" s="252">
        <v>-18.306574451100001</v>
      </c>
      <c r="AJ48" s="252">
        <v>-15.141999999999999</v>
      </c>
      <c r="AK48" s="252">
        <v>5.0810000000000004</v>
      </c>
      <c r="AL48" s="252">
        <v>-16.428999999999998</v>
      </c>
      <c r="AM48" s="252">
        <v>-15.093999999999999</v>
      </c>
      <c r="AN48" s="211"/>
      <c r="AO48" s="211"/>
      <c r="AP48" s="211"/>
      <c r="AQ48" s="211"/>
      <c r="AR48" s="211"/>
      <c r="AS48" s="211"/>
      <c r="AT48" s="211"/>
      <c r="AU48" s="211"/>
      <c r="AV48" s="211"/>
      <c r="AW48" s="211"/>
      <c r="AX48" s="211"/>
      <c r="AY48" s="211"/>
    </row>
    <row r="49" spans="1:1005" ht="15" x14ac:dyDescent="0.25">
      <c r="A49" s="193">
        <f>YampaRiverInflow.TotalOutflow!A49</f>
        <v>44805</v>
      </c>
      <c r="B49" s="165"/>
      <c r="C49" s="165"/>
      <c r="D49" s="165">
        <v>-21.643999999999998</v>
      </c>
      <c r="E49" s="235">
        <v>8.8550000000000004</v>
      </c>
      <c r="F49" s="235">
        <v>-45.326999999999998</v>
      </c>
      <c r="G49" s="235">
        <v>-12.705</v>
      </c>
      <c r="H49" s="235">
        <v>-21.931000000000001</v>
      </c>
      <c r="I49" s="235">
        <v>-11.678000000000001</v>
      </c>
      <c r="J49" s="235">
        <v>-16.454999999999998</v>
      </c>
      <c r="K49" s="235">
        <v>-15.521000000000001</v>
      </c>
      <c r="L49" s="235">
        <v>-12.746</v>
      </c>
      <c r="M49" s="235">
        <v>-31.334</v>
      </c>
      <c r="N49" s="235">
        <v>-19.856000000000002</v>
      </c>
      <c r="O49" s="235">
        <v>-41.415999999999997</v>
      </c>
      <c r="P49" s="235">
        <v>-22.555</v>
      </c>
      <c r="Q49" s="235">
        <v>0.85399999999999998</v>
      </c>
      <c r="R49" s="235">
        <v>-61.966000000000001</v>
      </c>
      <c r="S49" s="235">
        <v>-54.048999999999999</v>
      </c>
      <c r="T49" s="235">
        <v>-27.712</v>
      </c>
      <c r="U49" s="235">
        <v>-18.021999999999998</v>
      </c>
      <c r="V49" s="235">
        <v>-8.8450000000000006</v>
      </c>
      <c r="W49" s="235">
        <v>-17.966000000000001</v>
      </c>
      <c r="X49" s="235">
        <v>-5.1360000000000001</v>
      </c>
      <c r="Y49" s="235">
        <v>-10.974</v>
      </c>
      <c r="Z49" s="235">
        <v>-32.47</v>
      </c>
      <c r="AA49" s="235">
        <v>-35.090000000000003</v>
      </c>
      <c r="AB49" s="235">
        <v>-20.788</v>
      </c>
      <c r="AC49" s="235">
        <v>-50.804000000000002</v>
      </c>
      <c r="AD49" s="235">
        <v>-26.487169999999999</v>
      </c>
      <c r="AE49" s="235">
        <v>-30.253869999999999</v>
      </c>
      <c r="AF49" s="235">
        <v>-43.057809999999996</v>
      </c>
      <c r="AG49" s="235">
        <v>-36.350120000000004</v>
      </c>
      <c r="AH49" s="235">
        <v>-18.8728240509</v>
      </c>
      <c r="AI49" s="252">
        <v>-15.710973601100001</v>
      </c>
      <c r="AJ49" s="252">
        <v>14.304</v>
      </c>
      <c r="AK49" s="252">
        <v>-4.5</v>
      </c>
      <c r="AL49" s="252">
        <v>-45.348999999999997</v>
      </c>
      <c r="AM49" s="252">
        <v>-49.987000000000002</v>
      </c>
      <c r="AN49" s="211"/>
      <c r="AO49" s="211"/>
      <c r="AP49" s="211"/>
      <c r="AQ49" s="211"/>
      <c r="AR49" s="211"/>
      <c r="AS49" s="211"/>
      <c r="AT49" s="211"/>
      <c r="AU49" s="211"/>
      <c r="AV49" s="211"/>
      <c r="AW49" s="211"/>
      <c r="AX49" s="211"/>
      <c r="AY49" s="211"/>
    </row>
    <row r="50" spans="1:1005" ht="15" x14ac:dyDescent="0.25">
      <c r="A50" s="193">
        <f>YampaRiverInflow.TotalOutflow!A50</f>
        <v>44835</v>
      </c>
      <c r="B50" s="165"/>
      <c r="C50" s="165"/>
      <c r="D50" s="165">
        <v>-15.755000000000001</v>
      </c>
      <c r="E50" s="235">
        <v>28.411000000000001</v>
      </c>
      <c r="F50" s="235">
        <v>15.292999999999999</v>
      </c>
      <c r="G50" s="235">
        <v>7.4790000000000001</v>
      </c>
      <c r="H50" s="235">
        <v>-7.4880000000000004</v>
      </c>
      <c r="I50" s="235">
        <v>-21.609000000000002</v>
      </c>
      <c r="J50" s="235">
        <v>-2.9830000000000001</v>
      </c>
      <c r="K50" s="235">
        <v>3.17</v>
      </c>
      <c r="L50" s="235">
        <v>-15.058</v>
      </c>
      <c r="M50" s="235">
        <v>-8.1869999999999994</v>
      </c>
      <c r="N50" s="235">
        <v>-13.262</v>
      </c>
      <c r="O50" s="235">
        <v>8.3439999999999994</v>
      </c>
      <c r="P50" s="235">
        <v>1.6279999999999999</v>
      </c>
      <c r="Q50" s="235">
        <v>-1.526</v>
      </c>
      <c r="R50" s="235">
        <v>0.55800000000000005</v>
      </c>
      <c r="S50" s="235">
        <v>-0.40699999999999997</v>
      </c>
      <c r="T50" s="235">
        <v>-3.3740000000000001</v>
      </c>
      <c r="U50" s="235">
        <v>10.401</v>
      </c>
      <c r="V50" s="235">
        <v>3.125</v>
      </c>
      <c r="W50" s="235">
        <v>0.16600000000000001</v>
      </c>
      <c r="X50" s="235">
        <v>26.085000000000001</v>
      </c>
      <c r="Y50" s="235">
        <v>-4.4400000000000004</v>
      </c>
      <c r="Z50" s="235">
        <v>7.4</v>
      </c>
      <c r="AA50" s="235">
        <v>-11.666</v>
      </c>
      <c r="AB50" s="235">
        <v>-2.7410000000000001</v>
      </c>
      <c r="AC50" s="235">
        <v>-4.4329999999999998</v>
      </c>
      <c r="AD50" s="235">
        <v>-10.08483</v>
      </c>
      <c r="AE50" s="235">
        <v>-27.032550000000001</v>
      </c>
      <c r="AF50" s="235">
        <v>-5.7554099999999995</v>
      </c>
      <c r="AG50" s="235">
        <v>-10.2515</v>
      </c>
      <c r="AH50" s="235">
        <v>-12.6998988852</v>
      </c>
      <c r="AI50" s="252">
        <v>-2.6646828313099999</v>
      </c>
      <c r="AJ50" s="252">
        <v>25.649000000000001</v>
      </c>
      <c r="AK50" s="252">
        <v>0.77100000000000002</v>
      </c>
      <c r="AL50" s="252">
        <v>4.673</v>
      </c>
      <c r="AM50" s="252">
        <v>-43.091999999999999</v>
      </c>
      <c r="AN50" s="211"/>
      <c r="AO50" s="211"/>
      <c r="AP50" s="211"/>
      <c r="AQ50" s="211"/>
      <c r="AR50" s="211"/>
      <c r="AS50" s="211"/>
      <c r="AT50" s="211"/>
      <c r="AU50" s="211"/>
      <c r="AV50" s="211"/>
      <c r="AW50" s="211"/>
      <c r="AX50" s="211"/>
      <c r="AY50" s="211"/>
    </row>
    <row r="51" spans="1:1005" ht="15" x14ac:dyDescent="0.25">
      <c r="A51" s="193">
        <f>YampaRiverInflow.TotalOutflow!A51</f>
        <v>44866</v>
      </c>
      <c r="B51" s="165"/>
      <c r="C51" s="165"/>
      <c r="D51" s="165">
        <v>2.5249999999999999</v>
      </c>
      <c r="E51" s="235">
        <v>-24.338000000000001</v>
      </c>
      <c r="F51" s="235">
        <v>-14.114000000000001</v>
      </c>
      <c r="G51" s="235">
        <v>1.411</v>
      </c>
      <c r="H51" s="235">
        <v>5.4320000000000004</v>
      </c>
      <c r="I51" s="235">
        <v>11.315</v>
      </c>
      <c r="J51" s="235">
        <v>8.8170000000000002</v>
      </c>
      <c r="K51" s="235">
        <v>8.6760000000000002</v>
      </c>
      <c r="L51" s="235">
        <v>-7.5490000000000004</v>
      </c>
      <c r="M51" s="235">
        <v>1.3320000000000001</v>
      </c>
      <c r="N51" s="235">
        <v>8.9619999999999997</v>
      </c>
      <c r="O51" s="235">
        <v>4.5019999999999998</v>
      </c>
      <c r="P51" s="235">
        <v>13.975</v>
      </c>
      <c r="Q51" s="235">
        <v>6.8760000000000003</v>
      </c>
      <c r="R51" s="235">
        <v>-37.753999999999998</v>
      </c>
      <c r="S51" s="235">
        <v>12.58</v>
      </c>
      <c r="T51" s="235">
        <v>4.9530000000000003</v>
      </c>
      <c r="U51" s="235">
        <v>14.292</v>
      </c>
      <c r="V51" s="235">
        <v>10.398</v>
      </c>
      <c r="W51" s="235">
        <v>14.773</v>
      </c>
      <c r="X51" s="235">
        <v>2.8980000000000001</v>
      </c>
      <c r="Y51" s="235">
        <v>-5.16</v>
      </c>
      <c r="Z51" s="235">
        <v>8.36</v>
      </c>
      <c r="AA51" s="235">
        <v>0.24399999999999999</v>
      </c>
      <c r="AB51" s="235">
        <v>-2.194</v>
      </c>
      <c r="AC51" s="235">
        <v>-8.1240000000000006</v>
      </c>
      <c r="AD51" s="235">
        <v>-20.0396</v>
      </c>
      <c r="AE51" s="235">
        <v>-7.1350500000000006</v>
      </c>
      <c r="AF51" s="235">
        <v>-4.9749300000000005</v>
      </c>
      <c r="AG51" s="235">
        <v>-2.7747700000000002</v>
      </c>
      <c r="AH51" s="235">
        <v>-5.4642536803299997</v>
      </c>
      <c r="AI51" s="252">
        <v>13.381105650899999</v>
      </c>
      <c r="AJ51" s="252">
        <v>5.9569999999999999</v>
      </c>
      <c r="AK51" s="252">
        <v>17.582999999999998</v>
      </c>
      <c r="AL51" s="252">
        <v>-56.331000000000003</v>
      </c>
      <c r="AM51" s="252">
        <v>-30.108000000000001</v>
      </c>
      <c r="AN51" s="211"/>
      <c r="AO51" s="211"/>
      <c r="AP51" s="211"/>
      <c r="AQ51" s="211"/>
      <c r="AR51" s="211"/>
      <c r="AS51" s="211"/>
      <c r="AT51" s="211"/>
      <c r="AU51" s="211"/>
      <c r="AV51" s="211"/>
      <c r="AW51" s="211"/>
      <c r="AX51" s="211"/>
      <c r="AY51" s="211"/>
    </row>
    <row r="52" spans="1:1005" ht="15" x14ac:dyDescent="0.25">
      <c r="A52" s="193">
        <f>YampaRiverInflow.TotalOutflow!A52</f>
        <v>44896</v>
      </c>
      <c r="B52" s="165"/>
      <c r="C52" s="165"/>
      <c r="D52" s="165">
        <v>10.83</v>
      </c>
      <c r="E52" s="235">
        <v>-52.756999999999998</v>
      </c>
      <c r="F52" s="235">
        <v>-68.424999999999997</v>
      </c>
      <c r="G52" s="235">
        <v>-26.193000000000001</v>
      </c>
      <c r="H52" s="235">
        <v>-1.996</v>
      </c>
      <c r="I52" s="235">
        <v>1.087</v>
      </c>
      <c r="J52" s="235">
        <v>7.093</v>
      </c>
      <c r="K52" s="235">
        <v>18.335000000000001</v>
      </c>
      <c r="L52" s="235">
        <v>4.6580000000000004</v>
      </c>
      <c r="M52" s="235">
        <v>11.409000000000001</v>
      </c>
      <c r="N52" s="235">
        <v>18.884</v>
      </c>
      <c r="O52" s="235">
        <v>6.4809999999999999</v>
      </c>
      <c r="P52" s="235">
        <v>-1.6890000000000001</v>
      </c>
      <c r="Q52" s="235">
        <v>-26.622</v>
      </c>
      <c r="R52" s="235">
        <v>-69.311999999999998</v>
      </c>
      <c r="S52" s="235">
        <v>30.471</v>
      </c>
      <c r="T52" s="235">
        <v>12.734</v>
      </c>
      <c r="U52" s="235">
        <v>16.88</v>
      </c>
      <c r="V52" s="235">
        <v>5.86</v>
      </c>
      <c r="W52" s="235">
        <v>7.444</v>
      </c>
      <c r="X52" s="235">
        <v>33.223999999999997</v>
      </c>
      <c r="Y52" s="235">
        <v>12.48</v>
      </c>
      <c r="Z52" s="235">
        <v>17.550999999999998</v>
      </c>
      <c r="AA52" s="235">
        <v>6.2709999999999999</v>
      </c>
      <c r="AB52" s="235">
        <v>38.814999999999998</v>
      </c>
      <c r="AC52" s="235">
        <v>9.5690000000000008</v>
      </c>
      <c r="AD52" s="235">
        <v>34.180550000000004</v>
      </c>
      <c r="AE52" s="235">
        <v>4.3811200000000001</v>
      </c>
      <c r="AF52" s="235">
        <v>12.84577</v>
      </c>
      <c r="AG52" s="235">
        <v>-9.6169899999999995</v>
      </c>
      <c r="AH52" s="235">
        <v>8.3672790060800004</v>
      </c>
      <c r="AI52" s="252">
        <v>22.5435745029</v>
      </c>
      <c r="AJ52" s="252">
        <v>-13.081</v>
      </c>
      <c r="AK52" s="252">
        <v>-31.75</v>
      </c>
      <c r="AL52" s="252">
        <v>-93.247</v>
      </c>
      <c r="AM52" s="252">
        <v>-29.280999999999999</v>
      </c>
      <c r="AN52" s="211"/>
      <c r="AO52" s="211"/>
      <c r="AP52" s="211"/>
      <c r="AQ52" s="211"/>
      <c r="AR52" s="211"/>
      <c r="AS52" s="211"/>
      <c r="AT52" s="211"/>
      <c r="AU52" s="211"/>
      <c r="AV52" s="211"/>
      <c r="AW52" s="211"/>
      <c r="AX52" s="211"/>
      <c r="AY52" s="211"/>
    </row>
    <row r="53" spans="1:1005" ht="15" x14ac:dyDescent="0.25">
      <c r="A53" s="193">
        <f>YampaRiverInflow.TotalOutflow!A53</f>
        <v>44927</v>
      </c>
      <c r="B53" s="165"/>
      <c r="C53" s="165"/>
      <c r="D53" s="165">
        <v>-12.968</v>
      </c>
      <c r="E53" s="235">
        <v>-60.307000000000002</v>
      </c>
      <c r="F53" s="235">
        <v>-43.218000000000004</v>
      </c>
      <c r="G53" s="235">
        <v>0.96399999999999997</v>
      </c>
      <c r="H53" s="235">
        <v>-22.263000000000002</v>
      </c>
      <c r="I53" s="235">
        <v>4.6050000000000004</v>
      </c>
      <c r="J53" s="235">
        <v>-1.4319999999999999</v>
      </c>
      <c r="K53" s="235">
        <v>-16.689</v>
      </c>
      <c r="L53" s="235">
        <v>33.015000000000001</v>
      </c>
      <c r="M53" s="235">
        <v>-30.713000000000001</v>
      </c>
      <c r="N53" s="235">
        <v>-2.2970000000000002</v>
      </c>
      <c r="O53" s="235">
        <v>-5.6280000000000001</v>
      </c>
      <c r="P53" s="235">
        <v>-64.680999999999997</v>
      </c>
      <c r="Q53" s="235">
        <v>-113.199</v>
      </c>
      <c r="R53" s="235">
        <v>36.241999999999997</v>
      </c>
      <c r="S53" s="235">
        <v>-10.677</v>
      </c>
      <c r="T53" s="235">
        <v>8.1579999999999995</v>
      </c>
      <c r="U53" s="235">
        <v>1.393</v>
      </c>
      <c r="V53" s="235">
        <v>10.17</v>
      </c>
      <c r="W53" s="235">
        <v>3.6539999999999999</v>
      </c>
      <c r="X53" s="235">
        <v>8.1709999999999994</v>
      </c>
      <c r="Y53" s="235">
        <v>-29.212</v>
      </c>
      <c r="Z53" s="235">
        <v>-12.486000000000001</v>
      </c>
      <c r="AA53" s="235">
        <v>-4.2009999999999996</v>
      </c>
      <c r="AB53" s="235">
        <v>-21.986999999999998</v>
      </c>
      <c r="AC53" s="235">
        <v>21.381310000000003</v>
      </c>
      <c r="AD53" s="235">
        <v>-39.100470000000001</v>
      </c>
      <c r="AE53" s="235">
        <v>-31.08878</v>
      </c>
      <c r="AF53" s="235">
        <v>7.3067399999999996</v>
      </c>
      <c r="AG53" s="235">
        <v>-13.3189509084</v>
      </c>
      <c r="AH53" s="235">
        <v>-6.1162163466399999</v>
      </c>
      <c r="AI53" s="252">
        <v>40.491999999999997</v>
      </c>
      <c r="AJ53" s="252">
        <v>-4.7590000000000003</v>
      </c>
      <c r="AK53" s="252">
        <v>-120.42</v>
      </c>
      <c r="AL53" s="252">
        <v>-132.33799999999999</v>
      </c>
      <c r="AM53" s="252">
        <v>-58.228000000000002</v>
      </c>
      <c r="AN53" s="211"/>
      <c r="AO53" s="211"/>
      <c r="AP53" s="211"/>
      <c r="AQ53" s="211"/>
      <c r="AR53" s="211"/>
      <c r="AS53" s="211"/>
      <c r="AT53" s="211"/>
      <c r="AU53" s="211"/>
      <c r="AV53" s="211"/>
      <c r="AW53" s="211"/>
      <c r="AX53" s="211"/>
      <c r="AY53" s="211"/>
    </row>
    <row r="54" spans="1:1005" ht="15" x14ac:dyDescent="0.25">
      <c r="A54" s="193">
        <f>YampaRiverInflow.TotalOutflow!A54</f>
        <v>44958</v>
      </c>
      <c r="B54" s="165"/>
      <c r="C54" s="165"/>
      <c r="D54" s="165">
        <v>-28.324000000000002</v>
      </c>
      <c r="E54" s="235">
        <v>-23.876000000000001</v>
      </c>
      <c r="F54" s="235">
        <v>15.349</v>
      </c>
      <c r="G54" s="235">
        <v>-20.808</v>
      </c>
      <c r="H54" s="235">
        <v>-41.154000000000003</v>
      </c>
      <c r="I54" s="235">
        <v>-33.997</v>
      </c>
      <c r="J54" s="235">
        <v>-13.894</v>
      </c>
      <c r="K54" s="235">
        <v>-22.573</v>
      </c>
      <c r="L54" s="235">
        <v>-17.102</v>
      </c>
      <c r="M54" s="235">
        <v>-38.902000000000001</v>
      </c>
      <c r="N54" s="235">
        <v>-63.575000000000003</v>
      </c>
      <c r="O54" s="235">
        <v>-26.556999999999999</v>
      </c>
      <c r="P54" s="235">
        <v>-43.094999999999999</v>
      </c>
      <c r="Q54" s="235">
        <v>-46.804000000000002</v>
      </c>
      <c r="R54" s="235">
        <v>-20.875</v>
      </c>
      <c r="S54" s="235">
        <v>-24.366</v>
      </c>
      <c r="T54" s="235">
        <v>1.1859999999999999</v>
      </c>
      <c r="U54" s="235">
        <v>-25.843</v>
      </c>
      <c r="V54" s="235">
        <v>-4.476</v>
      </c>
      <c r="W54" s="235">
        <v>-2.3679999999999999</v>
      </c>
      <c r="X54" s="235">
        <v>5.9080000000000004</v>
      </c>
      <c r="Y54" s="235">
        <v>-17.978000000000002</v>
      </c>
      <c r="Z54" s="235">
        <v>-35.601999999999997</v>
      </c>
      <c r="AA54" s="235">
        <v>-45.103999999999999</v>
      </c>
      <c r="AB54" s="235">
        <v>-5.1180000000000003</v>
      </c>
      <c r="AC54" s="235">
        <v>-37.282989999999998</v>
      </c>
      <c r="AD54" s="235">
        <v>-15.646379999999999</v>
      </c>
      <c r="AE54" s="235">
        <v>-40.071829999999999</v>
      </c>
      <c r="AF54" s="235">
        <v>-32.633000000000003</v>
      </c>
      <c r="AG54" s="235">
        <v>-26.703267437200001</v>
      </c>
      <c r="AH54" s="235">
        <v>-28.524806553999998</v>
      </c>
      <c r="AI54" s="252">
        <v>-31.532</v>
      </c>
      <c r="AJ54" s="252">
        <v>-59.207000000000001</v>
      </c>
      <c r="AK54" s="252">
        <v>75.613</v>
      </c>
      <c r="AL54" s="252">
        <v>-7.18</v>
      </c>
      <c r="AM54" s="252">
        <v>-64.896000000000001</v>
      </c>
      <c r="AN54" s="211"/>
      <c r="AO54" s="211"/>
      <c r="AP54" s="211"/>
      <c r="AQ54" s="211"/>
      <c r="AR54" s="211"/>
      <c r="AS54" s="211"/>
      <c r="AT54" s="211"/>
      <c r="AU54" s="211"/>
      <c r="AV54" s="211"/>
      <c r="AW54" s="211"/>
      <c r="AX54" s="211"/>
      <c r="AY54" s="211"/>
    </row>
    <row r="55" spans="1:1005" ht="15" x14ac:dyDescent="0.25">
      <c r="A55" s="193">
        <f>YampaRiverInflow.TotalOutflow!A55</f>
        <v>44986</v>
      </c>
      <c r="B55" s="165"/>
      <c r="C55" s="165"/>
      <c r="D55" s="165">
        <v>-56.542000000000002</v>
      </c>
      <c r="E55" s="235">
        <v>-80.751000000000005</v>
      </c>
      <c r="F55" s="235">
        <v>22.236000000000001</v>
      </c>
      <c r="G55" s="235">
        <v>-24.802</v>
      </c>
      <c r="H55" s="235">
        <v>-17.36</v>
      </c>
      <c r="I55" s="235">
        <v>-33.058</v>
      </c>
      <c r="J55" s="235">
        <v>-34.947000000000003</v>
      </c>
      <c r="K55" s="235">
        <v>-9.4450000000000003</v>
      </c>
      <c r="L55" s="235">
        <v>-51.122999999999998</v>
      </c>
      <c r="M55" s="235">
        <v>-40.192999999999998</v>
      </c>
      <c r="N55" s="235">
        <v>-34.902000000000001</v>
      </c>
      <c r="O55" s="235">
        <v>-96.096000000000004</v>
      </c>
      <c r="P55" s="235">
        <v>-38.881</v>
      </c>
      <c r="Q55" s="235">
        <v>-9.1829999999999998</v>
      </c>
      <c r="R55" s="235">
        <v>-13.153</v>
      </c>
      <c r="S55" s="235">
        <v>-27.914000000000001</v>
      </c>
      <c r="T55" s="235">
        <v>-37.945</v>
      </c>
      <c r="U55" s="235">
        <v>-37.232999999999997</v>
      </c>
      <c r="V55" s="235">
        <v>-84.150999999999996</v>
      </c>
      <c r="W55" s="235">
        <v>-52.823</v>
      </c>
      <c r="X55" s="235">
        <v>-62.375</v>
      </c>
      <c r="Y55" s="235">
        <v>-22.702999999999999</v>
      </c>
      <c r="Z55" s="235">
        <v>-24.411000000000001</v>
      </c>
      <c r="AA55" s="235">
        <v>-35.779000000000003</v>
      </c>
      <c r="AB55" s="235">
        <v>-52.19</v>
      </c>
      <c r="AC55" s="235">
        <v>-44.594099999999997</v>
      </c>
      <c r="AD55" s="235">
        <v>-46.276849999999996</v>
      </c>
      <c r="AE55" s="235">
        <v>-41.178449999999998</v>
      </c>
      <c r="AF55" s="235">
        <v>-54.098759999999999</v>
      </c>
      <c r="AG55" s="235">
        <v>-94.386657514799992</v>
      </c>
      <c r="AH55" s="235">
        <v>-67.435723010499999</v>
      </c>
      <c r="AI55" s="252">
        <v>-34.798000000000002</v>
      </c>
      <c r="AJ55" s="252">
        <v>-42.109000000000002</v>
      </c>
      <c r="AK55" s="252">
        <v>-24.684999999999999</v>
      </c>
      <c r="AL55" s="252">
        <v>-25.779</v>
      </c>
      <c r="AM55" s="252">
        <v>-20.971</v>
      </c>
      <c r="AN55" s="211"/>
      <c r="AO55" s="211"/>
      <c r="AP55" s="211"/>
      <c r="AQ55" s="211"/>
      <c r="AR55" s="211"/>
      <c r="AS55" s="211"/>
      <c r="AT55" s="211"/>
      <c r="AU55" s="211"/>
      <c r="AV55" s="211"/>
      <c r="AW55" s="211"/>
      <c r="AX55" s="211"/>
      <c r="AY55" s="211"/>
    </row>
    <row r="56" spans="1:1005" ht="15" x14ac:dyDescent="0.25">
      <c r="A56" s="193">
        <f>YampaRiverInflow.TotalOutflow!A56</f>
        <v>45017</v>
      </c>
      <c r="B56" s="165"/>
      <c r="C56" s="165"/>
      <c r="D56" s="165">
        <v>-21.387</v>
      </c>
      <c r="E56" s="235">
        <v>-39.68</v>
      </c>
      <c r="F56" s="235">
        <v>-1.92</v>
      </c>
      <c r="G56" s="235">
        <v>-7.2060000000000004</v>
      </c>
      <c r="H56" s="235">
        <v>-49.616999999999997</v>
      </c>
      <c r="I56" s="235">
        <v>-43.034999999999997</v>
      </c>
      <c r="J56" s="235">
        <v>-59.116</v>
      </c>
      <c r="K56" s="235">
        <v>-58.07</v>
      </c>
      <c r="L56" s="235">
        <v>-46.223999999999997</v>
      </c>
      <c r="M56" s="235">
        <v>-45.231000000000002</v>
      </c>
      <c r="N56" s="235">
        <v>-21.337</v>
      </c>
      <c r="O56" s="235">
        <v>-46.392000000000003</v>
      </c>
      <c r="P56" s="235">
        <v>-46.932000000000002</v>
      </c>
      <c r="Q56" s="235">
        <v>-10.394</v>
      </c>
      <c r="R56" s="235">
        <v>-22.183</v>
      </c>
      <c r="S56" s="235">
        <v>-50.360999999999997</v>
      </c>
      <c r="T56" s="235">
        <v>-34.244</v>
      </c>
      <c r="U56" s="235">
        <v>-28.298999999999999</v>
      </c>
      <c r="V56" s="235">
        <v>-23.056999999999999</v>
      </c>
      <c r="W56" s="235">
        <v>-23.652999999999999</v>
      </c>
      <c r="X56" s="235">
        <v>-18.731000000000002</v>
      </c>
      <c r="Y56" s="235">
        <v>-34.493000000000002</v>
      </c>
      <c r="Z56" s="235">
        <v>-34.719000000000001</v>
      </c>
      <c r="AA56" s="235">
        <v>-39.353999999999999</v>
      </c>
      <c r="AB56" s="235">
        <v>-36.816000000000003</v>
      </c>
      <c r="AC56" s="235">
        <v>-31.096540000000001</v>
      </c>
      <c r="AD56" s="235">
        <v>-26.820700000000002</v>
      </c>
      <c r="AE56" s="235">
        <v>-39.596559999999997</v>
      </c>
      <c r="AF56" s="235">
        <v>-38.490559999999995</v>
      </c>
      <c r="AG56" s="235">
        <v>-7.4329692029799999</v>
      </c>
      <c r="AH56" s="235">
        <v>-6.8714972382399999</v>
      </c>
      <c r="AI56" s="252">
        <v>-9.35</v>
      </c>
      <c r="AJ56" s="252">
        <v>-26.696999999999999</v>
      </c>
      <c r="AK56" s="252">
        <v>-94.260999999999996</v>
      </c>
      <c r="AL56" s="252">
        <v>-33.209000000000003</v>
      </c>
      <c r="AM56" s="252">
        <v>-50.463000000000001</v>
      </c>
      <c r="AN56" s="211"/>
      <c r="AO56" s="211"/>
      <c r="AP56" s="211"/>
      <c r="AQ56" s="211"/>
      <c r="AR56" s="211"/>
      <c r="AS56" s="211"/>
      <c r="AT56" s="211"/>
      <c r="AU56" s="211"/>
      <c r="AV56" s="211"/>
      <c r="AW56" s="211"/>
      <c r="AX56" s="211"/>
      <c r="AY56" s="211"/>
    </row>
    <row r="57" spans="1:1005" ht="15" x14ac:dyDescent="0.25">
      <c r="A57" s="193">
        <f>YampaRiverInflow.TotalOutflow!A57</f>
        <v>45047</v>
      </c>
      <c r="B57" s="165"/>
      <c r="C57" s="165"/>
      <c r="D57" s="165">
        <v>-23.361999999999998</v>
      </c>
      <c r="E57" s="235">
        <v>-138.191</v>
      </c>
      <c r="F57" s="235">
        <v>-16.033000000000001</v>
      </c>
      <c r="G57" s="235">
        <v>-40.975999999999999</v>
      </c>
      <c r="H57" s="235">
        <v>-17.803999999999998</v>
      </c>
      <c r="I57" s="235">
        <v>-31.501999999999999</v>
      </c>
      <c r="J57" s="235">
        <v>-19.012</v>
      </c>
      <c r="K57" s="235">
        <v>-19.099</v>
      </c>
      <c r="L57" s="235">
        <v>-31.253</v>
      </c>
      <c r="M57" s="235">
        <v>-147.96199999999999</v>
      </c>
      <c r="N57" s="235">
        <v>-29.908999999999999</v>
      </c>
      <c r="O57" s="235">
        <v>-28.129000000000001</v>
      </c>
      <c r="P57" s="235">
        <v>-49.914999999999999</v>
      </c>
      <c r="Q57" s="235">
        <v>-34.603000000000002</v>
      </c>
      <c r="R57" s="235">
        <v>-27.748999999999999</v>
      </c>
      <c r="S57" s="235">
        <v>-15.643000000000001</v>
      </c>
      <c r="T57" s="235">
        <v>-26.481000000000002</v>
      </c>
      <c r="U57" s="235">
        <v>-13.461</v>
      </c>
      <c r="V57" s="235">
        <v>-3.1219999999999999</v>
      </c>
      <c r="W57" s="235">
        <v>-37.49</v>
      </c>
      <c r="X57" s="235">
        <v>-28.582000000000001</v>
      </c>
      <c r="Y57" s="235">
        <v>-34.988</v>
      </c>
      <c r="Z57" s="235">
        <v>-27.611000000000001</v>
      </c>
      <c r="AA57" s="235">
        <v>-13.772</v>
      </c>
      <c r="AB57" s="235">
        <v>-19.452999999999999</v>
      </c>
      <c r="AC57" s="235">
        <v>-43.834120000000006</v>
      </c>
      <c r="AD57" s="235">
        <v>-36.949010000000001</v>
      </c>
      <c r="AE57" s="235">
        <v>-18.708639999999999</v>
      </c>
      <c r="AF57" s="235">
        <v>-25.39873</v>
      </c>
      <c r="AG57" s="235">
        <v>-18.684161391</v>
      </c>
      <c r="AH57" s="235">
        <v>-9.3682712112299988</v>
      </c>
      <c r="AI57" s="252">
        <v>-3.2269999999999999</v>
      </c>
      <c r="AJ57" s="252">
        <v>-13.581</v>
      </c>
      <c r="AK57" s="252">
        <v>-52.53</v>
      </c>
      <c r="AL57" s="252">
        <v>-80.343999999999994</v>
      </c>
      <c r="AM57" s="252">
        <v>-118.304</v>
      </c>
      <c r="AN57" s="211"/>
      <c r="AO57" s="211"/>
      <c r="AP57" s="211"/>
      <c r="AQ57" s="211"/>
      <c r="AR57" s="211"/>
      <c r="AS57" s="211"/>
      <c r="AT57" s="211"/>
      <c r="AU57" s="211"/>
      <c r="AV57" s="211"/>
      <c r="AW57" s="211"/>
      <c r="AX57" s="211"/>
      <c r="AY57" s="211"/>
    </row>
    <row r="58" spans="1:1005" ht="15" x14ac:dyDescent="0.25">
      <c r="A58" s="193">
        <f>YampaRiverInflow.TotalOutflow!A58</f>
        <v>45078</v>
      </c>
      <c r="B58" s="165"/>
      <c r="C58" s="165"/>
      <c r="D58" s="165">
        <v>-48.805999999999997</v>
      </c>
      <c r="E58" s="235">
        <v>8.8849999999999998</v>
      </c>
      <c r="F58" s="235">
        <v>-38.042999999999999</v>
      </c>
      <c r="G58" s="235">
        <v>-46.71</v>
      </c>
      <c r="H58" s="235">
        <v>-50.164000000000001</v>
      </c>
      <c r="I58" s="235">
        <v>-42.655000000000001</v>
      </c>
      <c r="J58" s="235">
        <v>-57.844000000000001</v>
      </c>
      <c r="K58" s="235">
        <v>-49.320999999999998</v>
      </c>
      <c r="L58" s="235">
        <v>-51.93</v>
      </c>
      <c r="M58" s="235">
        <v>-183.62299999999999</v>
      </c>
      <c r="N58" s="235">
        <v>-63.558</v>
      </c>
      <c r="O58" s="235">
        <v>-43.442999999999998</v>
      </c>
      <c r="P58" s="235">
        <v>-78.712000000000003</v>
      </c>
      <c r="Q58" s="235">
        <v>-44.427999999999997</v>
      </c>
      <c r="R58" s="235">
        <v>-46.622999999999998</v>
      </c>
      <c r="S58" s="235">
        <v>-26.48</v>
      </c>
      <c r="T58" s="235">
        <v>-49.249000000000002</v>
      </c>
      <c r="U58" s="235">
        <v>-37.82</v>
      </c>
      <c r="V58" s="235">
        <v>-37.124000000000002</v>
      </c>
      <c r="W58" s="235">
        <v>-46.805999999999997</v>
      </c>
      <c r="X58" s="235">
        <v>-42.271000000000001</v>
      </c>
      <c r="Y58" s="235">
        <v>-36.914999999999999</v>
      </c>
      <c r="Z58" s="235">
        <v>-53.137999999999998</v>
      </c>
      <c r="AA58" s="235">
        <v>-64.947999999999993</v>
      </c>
      <c r="AB58" s="235">
        <v>-25.780999999999999</v>
      </c>
      <c r="AC58" s="235">
        <v>-34.943179999999998</v>
      </c>
      <c r="AD58" s="235">
        <v>-51.29607</v>
      </c>
      <c r="AE58" s="235">
        <v>-57.331830000000004</v>
      </c>
      <c r="AF58" s="235">
        <v>-54.558230000000002</v>
      </c>
      <c r="AG58" s="235">
        <v>-68.587001490600002</v>
      </c>
      <c r="AH58" s="235">
        <v>-35.762955953400002</v>
      </c>
      <c r="AI58" s="252">
        <v>-63.795000000000002</v>
      </c>
      <c r="AJ58" s="252">
        <v>-22.106999999999999</v>
      </c>
      <c r="AK58" s="252">
        <v>-145.12100000000001</v>
      </c>
      <c r="AL58" s="252">
        <v>-71.817999999999998</v>
      </c>
      <c r="AM58" s="252">
        <v>-97.96</v>
      </c>
      <c r="AN58" s="211"/>
      <c r="AO58" s="211"/>
      <c r="AP58" s="211"/>
      <c r="AQ58" s="211"/>
      <c r="AR58" s="211"/>
      <c r="AS58" s="211"/>
      <c r="AT58" s="211"/>
      <c r="AU58" s="211"/>
      <c r="AV58" s="211"/>
      <c r="AW58" s="211"/>
      <c r="AX58" s="211"/>
      <c r="AY58" s="211"/>
    </row>
    <row r="59" spans="1:1005" ht="15" x14ac:dyDescent="0.25">
      <c r="A59" s="193">
        <f>YampaRiverInflow.TotalOutflow!A59</f>
        <v>45108</v>
      </c>
      <c r="B59" s="165"/>
      <c r="C59" s="165"/>
      <c r="D59" s="165">
        <v>-23.762</v>
      </c>
      <c r="E59" s="235">
        <v>-21.681999999999999</v>
      </c>
      <c r="F59" s="235">
        <v>-28.289000000000001</v>
      </c>
      <c r="G59" s="235">
        <v>-64.233999999999995</v>
      </c>
      <c r="H59" s="235">
        <v>-49.396000000000001</v>
      </c>
      <c r="I59" s="235">
        <v>-44.13</v>
      </c>
      <c r="J59" s="235">
        <v>-48.3</v>
      </c>
      <c r="K59" s="235">
        <v>-25.504000000000001</v>
      </c>
      <c r="L59" s="235">
        <v>-48.567</v>
      </c>
      <c r="M59" s="235">
        <v>-182.99199999999999</v>
      </c>
      <c r="N59" s="235">
        <v>-65.305999999999997</v>
      </c>
      <c r="O59" s="235">
        <v>-37.942</v>
      </c>
      <c r="P59" s="235">
        <v>-73.787000000000006</v>
      </c>
      <c r="Q59" s="235">
        <v>-40.765999999999998</v>
      </c>
      <c r="R59" s="235">
        <v>-6.4569999999999999</v>
      </c>
      <c r="S59" s="235">
        <v>-40.478000000000002</v>
      </c>
      <c r="T59" s="235">
        <v>-35.347000000000001</v>
      </c>
      <c r="U59" s="235">
        <v>-30.984000000000002</v>
      </c>
      <c r="V59" s="235">
        <v>-12.644</v>
      </c>
      <c r="W59" s="235">
        <v>-15.252000000000001</v>
      </c>
      <c r="X59" s="235">
        <v>-52.765999999999998</v>
      </c>
      <c r="Y59" s="235">
        <v>-45.936</v>
      </c>
      <c r="Z59" s="235">
        <v>-47.3</v>
      </c>
      <c r="AA59" s="235">
        <v>-39.220999999999997</v>
      </c>
      <c r="AB59" s="235">
        <v>-35.222999999999999</v>
      </c>
      <c r="AC59" s="235">
        <v>-42.72146</v>
      </c>
      <c r="AD59" s="235">
        <v>-48.900089999999999</v>
      </c>
      <c r="AE59" s="235">
        <v>-17.894650000000002</v>
      </c>
      <c r="AF59" s="235">
        <v>-23.696210000000001</v>
      </c>
      <c r="AG59" s="235">
        <v>-7.1829008864099997</v>
      </c>
      <c r="AH59" s="235">
        <v>-13.3525170981</v>
      </c>
      <c r="AI59" s="252">
        <v>-36.118000000000002</v>
      </c>
      <c r="AJ59" s="252">
        <v>-38.566000000000003</v>
      </c>
      <c r="AK59" s="252">
        <v>-36.479999999999997</v>
      </c>
      <c r="AL59" s="252">
        <v>-38.226999999999997</v>
      </c>
      <c r="AM59" s="252">
        <v>-78.781000000000006</v>
      </c>
      <c r="AN59" s="211"/>
      <c r="AO59" s="211"/>
      <c r="AP59" s="211"/>
      <c r="AQ59" s="211"/>
      <c r="AR59" s="211"/>
      <c r="AS59" s="211"/>
      <c r="AT59" s="211"/>
      <c r="AU59" s="211"/>
      <c r="AV59" s="211"/>
      <c r="AW59" s="211"/>
      <c r="AX59" s="211"/>
      <c r="AY59" s="211"/>
    </row>
    <row r="60" spans="1:1005" ht="15" x14ac:dyDescent="0.25">
      <c r="A60" s="193">
        <f>YampaRiverInflow.TotalOutflow!A60</f>
        <v>45139</v>
      </c>
      <c r="B60" s="165"/>
      <c r="C60" s="165"/>
      <c r="D60" s="165">
        <v>-20.475999999999999</v>
      </c>
      <c r="E60" s="235">
        <v>-51.414000000000001</v>
      </c>
      <c r="F60" s="235">
        <v>-22.39</v>
      </c>
      <c r="G60" s="235">
        <v>-5.8449999999999998</v>
      </c>
      <c r="H60" s="235">
        <v>-16.213000000000001</v>
      </c>
      <c r="I60" s="235">
        <v>-13.936999999999999</v>
      </c>
      <c r="J60" s="235">
        <v>-23.998000000000001</v>
      </c>
      <c r="K60" s="235">
        <v>5.8440000000000003</v>
      </c>
      <c r="L60" s="235">
        <v>-37.121000000000002</v>
      </c>
      <c r="M60" s="235">
        <v>-39.380000000000003</v>
      </c>
      <c r="N60" s="235">
        <v>-27.815000000000001</v>
      </c>
      <c r="O60" s="235">
        <v>-14.052</v>
      </c>
      <c r="P60" s="235">
        <v>-65.381</v>
      </c>
      <c r="Q60" s="235">
        <v>-36.566000000000003</v>
      </c>
      <c r="R60" s="235">
        <v>-19.853999999999999</v>
      </c>
      <c r="S60" s="235">
        <v>-3.7530000000000001</v>
      </c>
      <c r="T60" s="235">
        <v>-2.8780000000000001</v>
      </c>
      <c r="U60" s="235">
        <v>-12.666</v>
      </c>
      <c r="V60" s="235">
        <v>-13.96</v>
      </c>
      <c r="W60" s="235">
        <v>-39.997999999999998</v>
      </c>
      <c r="X60" s="235">
        <v>7.2850000000000001</v>
      </c>
      <c r="Y60" s="235">
        <v>-24.344000000000001</v>
      </c>
      <c r="Z60" s="235">
        <v>-33.448999999999998</v>
      </c>
      <c r="AA60" s="235">
        <v>-19.832000000000001</v>
      </c>
      <c r="AB60" s="235">
        <v>-46.258000000000003</v>
      </c>
      <c r="AC60" s="235">
        <v>-32.945339999999995</v>
      </c>
      <c r="AD60" s="235">
        <v>-39.458289999999998</v>
      </c>
      <c r="AE60" s="235">
        <v>-23.445790000000002</v>
      </c>
      <c r="AF60" s="235">
        <v>-14.44247</v>
      </c>
      <c r="AG60" s="235">
        <v>-5.3147564458200005</v>
      </c>
      <c r="AH60" s="235">
        <v>-18.306574451100001</v>
      </c>
      <c r="AI60" s="252">
        <v>-15.141999999999999</v>
      </c>
      <c r="AJ60" s="252">
        <v>5.0810000000000004</v>
      </c>
      <c r="AK60" s="252">
        <v>-16.428999999999998</v>
      </c>
      <c r="AL60" s="252">
        <v>-15.093999999999999</v>
      </c>
      <c r="AM60" s="252">
        <v>-77.117000000000004</v>
      </c>
      <c r="AN60" s="211"/>
      <c r="AO60" s="211"/>
      <c r="AP60" s="211"/>
      <c r="AQ60" s="211"/>
      <c r="AR60" s="211"/>
      <c r="AS60" s="211"/>
      <c r="AT60" s="211"/>
      <c r="AU60" s="211"/>
      <c r="AV60" s="211"/>
      <c r="AW60" s="211"/>
      <c r="AX60" s="211"/>
      <c r="AY60" s="211"/>
    </row>
    <row r="61" spans="1:1005" ht="15" x14ac:dyDescent="0.25">
      <c r="A61" s="193">
        <f>YampaRiverInflow.TotalOutflow!A61</f>
        <v>45170</v>
      </c>
      <c r="B61" s="165"/>
      <c r="C61" s="165"/>
      <c r="D61" s="165">
        <v>-21.643999999999998</v>
      </c>
      <c r="E61" s="235">
        <v>-45.326999999999998</v>
      </c>
      <c r="F61" s="235">
        <v>-12.705</v>
      </c>
      <c r="G61" s="235">
        <v>-21.931000000000001</v>
      </c>
      <c r="H61" s="235">
        <v>-11.678000000000001</v>
      </c>
      <c r="I61" s="235">
        <v>-16.454999999999998</v>
      </c>
      <c r="J61" s="235">
        <v>-15.521000000000001</v>
      </c>
      <c r="K61" s="235">
        <v>-12.746</v>
      </c>
      <c r="L61" s="235">
        <v>-31.334</v>
      </c>
      <c r="M61" s="235">
        <v>-19.856000000000002</v>
      </c>
      <c r="N61" s="235">
        <v>-41.415999999999997</v>
      </c>
      <c r="O61" s="235">
        <v>-22.555</v>
      </c>
      <c r="P61" s="235">
        <v>0.85399999999999998</v>
      </c>
      <c r="Q61" s="235">
        <v>-61.966000000000001</v>
      </c>
      <c r="R61" s="235">
        <v>-54.048999999999999</v>
      </c>
      <c r="S61" s="235">
        <v>-27.712</v>
      </c>
      <c r="T61" s="235">
        <v>-18.021999999999998</v>
      </c>
      <c r="U61" s="235">
        <v>-8.8450000000000006</v>
      </c>
      <c r="V61" s="235">
        <v>-17.966000000000001</v>
      </c>
      <c r="W61" s="235">
        <v>-5.1360000000000001</v>
      </c>
      <c r="X61" s="235">
        <v>-10.974</v>
      </c>
      <c r="Y61" s="235">
        <v>-32.47</v>
      </c>
      <c r="Z61" s="235">
        <v>-35.090000000000003</v>
      </c>
      <c r="AA61" s="235">
        <v>-20.788</v>
      </c>
      <c r="AB61" s="235">
        <v>-50.804000000000002</v>
      </c>
      <c r="AC61" s="235">
        <v>-26.487169999999999</v>
      </c>
      <c r="AD61" s="235">
        <v>-30.253869999999999</v>
      </c>
      <c r="AE61" s="235">
        <v>-43.057809999999996</v>
      </c>
      <c r="AF61" s="235">
        <v>-36.350120000000004</v>
      </c>
      <c r="AG61" s="235">
        <v>-18.8728240509</v>
      </c>
      <c r="AH61" s="235">
        <v>-15.710973601100001</v>
      </c>
      <c r="AI61" s="252">
        <v>14.304</v>
      </c>
      <c r="AJ61" s="252">
        <v>-4.5</v>
      </c>
      <c r="AK61" s="252">
        <v>-45.348999999999997</v>
      </c>
      <c r="AL61" s="252">
        <v>-49.987000000000002</v>
      </c>
      <c r="AM61" s="252">
        <v>8.8550000000000004</v>
      </c>
      <c r="AN61" s="211"/>
      <c r="AO61" s="211"/>
      <c r="AP61" s="211"/>
      <c r="AQ61" s="211"/>
      <c r="AR61" s="211"/>
      <c r="AS61" s="211"/>
      <c r="AT61" s="211"/>
      <c r="AU61" s="211"/>
      <c r="AV61" s="211"/>
      <c r="AW61" s="211"/>
      <c r="AX61" s="211"/>
      <c r="AY61" s="211"/>
    </row>
    <row r="62" spans="1:1005" ht="15" x14ac:dyDescent="0.25">
      <c r="A62" s="193">
        <f>YampaRiverInflow.TotalOutflow!A62</f>
        <v>45200</v>
      </c>
      <c r="B62" s="165"/>
      <c r="C62" s="165"/>
      <c r="D62" s="165">
        <v>-15.755000000000001</v>
      </c>
      <c r="E62" s="235">
        <v>15.292999999999999</v>
      </c>
      <c r="F62" s="235">
        <v>7.4790000000000001</v>
      </c>
      <c r="G62" s="235">
        <v>-7.4880000000000004</v>
      </c>
      <c r="H62" s="235">
        <v>-21.609000000000002</v>
      </c>
      <c r="I62" s="235">
        <v>-2.9830000000000001</v>
      </c>
      <c r="J62" s="235">
        <v>3.17</v>
      </c>
      <c r="K62" s="235">
        <v>-15.058</v>
      </c>
      <c r="L62" s="235">
        <v>-8.1869999999999994</v>
      </c>
      <c r="M62" s="235">
        <v>-13.262</v>
      </c>
      <c r="N62" s="235">
        <v>8.3439999999999994</v>
      </c>
      <c r="O62" s="235">
        <v>1.6279999999999999</v>
      </c>
      <c r="P62" s="235">
        <v>-1.526</v>
      </c>
      <c r="Q62" s="235">
        <v>0.55800000000000005</v>
      </c>
      <c r="R62" s="235">
        <v>-0.40699999999999997</v>
      </c>
      <c r="S62" s="235">
        <v>-3.3740000000000001</v>
      </c>
      <c r="T62" s="235">
        <v>10.401</v>
      </c>
      <c r="U62" s="235">
        <v>3.125</v>
      </c>
      <c r="V62" s="235">
        <v>0.16600000000000001</v>
      </c>
      <c r="W62" s="235">
        <v>26.085000000000001</v>
      </c>
      <c r="X62" s="235">
        <v>-4.4400000000000004</v>
      </c>
      <c r="Y62" s="235">
        <v>7.4</v>
      </c>
      <c r="Z62" s="235">
        <v>-11.666</v>
      </c>
      <c r="AA62" s="235">
        <v>-2.7410000000000001</v>
      </c>
      <c r="AB62" s="235">
        <v>-4.4329999999999998</v>
      </c>
      <c r="AC62" s="235">
        <v>-10.08483</v>
      </c>
      <c r="AD62" s="235">
        <v>-27.032550000000001</v>
      </c>
      <c r="AE62" s="235">
        <v>-5.7554099999999995</v>
      </c>
      <c r="AF62" s="235">
        <v>-10.2515</v>
      </c>
      <c r="AG62" s="235">
        <v>-12.6998988852</v>
      </c>
      <c r="AH62" s="235">
        <v>-2.6646828313099999</v>
      </c>
      <c r="AI62" s="252">
        <v>25.649000000000001</v>
      </c>
      <c r="AJ62" s="252">
        <v>0.77100000000000002</v>
      </c>
      <c r="AK62" s="252">
        <v>4.673</v>
      </c>
      <c r="AL62" s="252">
        <v>-43.091999999999999</v>
      </c>
      <c r="AM62" s="252">
        <v>28.411000000000001</v>
      </c>
      <c r="AN62" s="211"/>
      <c r="AO62" s="211"/>
      <c r="AP62" s="211"/>
      <c r="AQ62" s="211"/>
      <c r="AR62" s="211"/>
      <c r="AS62" s="211"/>
      <c r="AT62" s="211"/>
      <c r="AU62" s="211"/>
      <c r="AV62" s="211"/>
      <c r="AW62" s="211"/>
      <c r="AX62" s="211"/>
      <c r="AY62" s="211"/>
    </row>
    <row r="63" spans="1:1005" ht="15" x14ac:dyDescent="0.25">
      <c r="A63" s="193">
        <f>YampaRiverInflow.TotalOutflow!A63</f>
        <v>45231</v>
      </c>
      <c r="B63" s="165"/>
      <c r="C63" s="165"/>
      <c r="D63" s="165">
        <v>2.5249999999999999</v>
      </c>
      <c r="E63" s="235">
        <v>-14.114000000000001</v>
      </c>
      <c r="F63" s="235">
        <v>1.411</v>
      </c>
      <c r="G63" s="235">
        <v>5.4320000000000004</v>
      </c>
      <c r="H63" s="235">
        <v>11.315</v>
      </c>
      <c r="I63" s="235">
        <v>8.8170000000000002</v>
      </c>
      <c r="J63" s="235">
        <v>8.6760000000000002</v>
      </c>
      <c r="K63" s="235">
        <v>-7.5490000000000004</v>
      </c>
      <c r="L63" s="235">
        <v>1.3320000000000001</v>
      </c>
      <c r="M63" s="235">
        <v>8.9619999999999997</v>
      </c>
      <c r="N63" s="235">
        <v>4.5019999999999998</v>
      </c>
      <c r="O63" s="235">
        <v>13.975</v>
      </c>
      <c r="P63" s="235">
        <v>6.8760000000000003</v>
      </c>
      <c r="Q63" s="235">
        <v>-37.753999999999998</v>
      </c>
      <c r="R63" s="235">
        <v>12.58</v>
      </c>
      <c r="S63" s="235">
        <v>4.9530000000000003</v>
      </c>
      <c r="T63" s="235">
        <v>14.292</v>
      </c>
      <c r="U63" s="235">
        <v>10.398</v>
      </c>
      <c r="V63" s="235">
        <v>14.773</v>
      </c>
      <c r="W63" s="235">
        <v>2.8980000000000001</v>
      </c>
      <c r="X63" s="235">
        <v>-5.16</v>
      </c>
      <c r="Y63" s="235">
        <v>8.36</v>
      </c>
      <c r="Z63" s="235">
        <v>0.24399999999999999</v>
      </c>
      <c r="AA63" s="235">
        <v>-2.194</v>
      </c>
      <c r="AB63" s="235">
        <v>-8.1240000000000006</v>
      </c>
      <c r="AC63" s="235">
        <v>-20.0396</v>
      </c>
      <c r="AD63" s="235">
        <v>-7.1350500000000006</v>
      </c>
      <c r="AE63" s="235">
        <v>-4.9749300000000005</v>
      </c>
      <c r="AF63" s="235">
        <v>-2.7747700000000002</v>
      </c>
      <c r="AG63" s="235">
        <v>-5.4642536803299997</v>
      </c>
      <c r="AH63" s="235">
        <v>13.381105650899999</v>
      </c>
      <c r="AI63" s="252">
        <v>5.9569999999999999</v>
      </c>
      <c r="AJ63" s="252">
        <v>17.582999999999998</v>
      </c>
      <c r="AK63" s="252">
        <v>-56.331000000000003</v>
      </c>
      <c r="AL63" s="252">
        <v>-30.108000000000001</v>
      </c>
      <c r="AM63" s="252">
        <v>-24.338000000000001</v>
      </c>
      <c r="AN63" s="211"/>
      <c r="AO63" s="211"/>
      <c r="AP63" s="211"/>
      <c r="AQ63" s="211"/>
      <c r="AR63" s="211"/>
      <c r="AS63" s="211"/>
      <c r="AT63" s="211"/>
      <c r="AU63" s="211"/>
      <c r="AV63" s="211"/>
      <c r="AW63" s="211"/>
      <c r="AX63" s="211"/>
      <c r="AY63" s="211"/>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52"/>
      <c r="AJ64" s="252"/>
      <c r="AK64" s="252"/>
      <c r="AL64" s="252"/>
      <c r="AM64" s="252"/>
      <c r="AN64" s="211"/>
      <c r="AO64" s="211"/>
      <c r="AP64" s="211"/>
      <c r="AQ64" s="211"/>
      <c r="AR64" s="211"/>
      <c r="AS64" s="211"/>
      <c r="AT64" s="211"/>
      <c r="AU64" s="211"/>
      <c r="AV64" s="211"/>
      <c r="AW64" s="211"/>
      <c r="AX64" s="211"/>
      <c r="AY64" s="211"/>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52"/>
      <c r="AJ65" s="252"/>
      <c r="AK65" s="252"/>
      <c r="AL65" s="252"/>
      <c r="AM65" s="252"/>
      <c r="AN65" s="211"/>
      <c r="AO65" s="211"/>
      <c r="AP65" s="211"/>
      <c r="AQ65" s="211"/>
      <c r="AR65" s="211"/>
      <c r="AS65" s="211"/>
      <c r="AT65" s="211"/>
      <c r="AU65" s="211"/>
      <c r="AV65" s="211"/>
      <c r="AW65" s="211"/>
      <c r="AX65" s="211"/>
      <c r="AY65" s="211"/>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52"/>
      <c r="AJ66" s="252"/>
      <c r="AK66" s="252"/>
      <c r="AL66" s="252"/>
      <c r="AM66" s="252"/>
      <c r="AN66" s="211"/>
      <c r="AO66" s="211"/>
      <c r="AP66" s="211"/>
      <c r="AQ66" s="211"/>
      <c r="AR66" s="211"/>
      <c r="AS66" s="211"/>
      <c r="AT66" s="211"/>
      <c r="AU66" s="211"/>
      <c r="AV66" s="211"/>
      <c r="AW66" s="211"/>
      <c r="AX66" s="211"/>
      <c r="AY66" s="211"/>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52"/>
      <c r="AJ67" s="252"/>
      <c r="AK67" s="252"/>
      <c r="AL67" s="252"/>
      <c r="AM67" s="252"/>
      <c r="AN67" s="211"/>
      <c r="AO67" s="211"/>
      <c r="AP67" s="211"/>
      <c r="AQ67" s="211"/>
      <c r="AR67" s="211"/>
      <c r="AS67" s="211"/>
      <c r="AT67" s="211"/>
      <c r="AU67" s="211"/>
      <c r="AV67" s="211"/>
      <c r="AW67" s="211"/>
      <c r="AX67" s="211"/>
      <c r="AY67" s="211"/>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52"/>
      <c r="AJ68" s="252"/>
      <c r="AK68" s="252"/>
      <c r="AL68" s="252"/>
      <c r="AM68" s="252"/>
      <c r="AN68" s="211"/>
      <c r="AO68" s="211"/>
      <c r="AP68" s="211"/>
      <c r="AQ68" s="211"/>
      <c r="AR68" s="211"/>
      <c r="AS68" s="211"/>
      <c r="AT68" s="211"/>
      <c r="AU68" s="211"/>
      <c r="AV68" s="211"/>
      <c r="AW68" s="211"/>
      <c r="AX68" s="211"/>
      <c r="AY68" s="211"/>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52"/>
      <c r="AJ69" s="252"/>
      <c r="AK69" s="252"/>
      <c r="AL69" s="252"/>
      <c r="AM69" s="252"/>
      <c r="AN69" s="211"/>
      <c r="AO69" s="211"/>
      <c r="AP69" s="211"/>
      <c r="AQ69" s="211"/>
      <c r="AR69" s="211"/>
      <c r="AS69" s="211"/>
      <c r="AT69" s="211"/>
      <c r="AU69" s="211"/>
      <c r="AV69" s="211"/>
      <c r="AW69" s="211"/>
      <c r="AX69" s="211"/>
      <c r="AY69" s="211"/>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52"/>
      <c r="AJ70" s="252"/>
      <c r="AK70" s="252"/>
      <c r="AL70" s="252"/>
      <c r="AM70" s="252"/>
      <c r="AN70" s="211"/>
      <c r="AO70" s="211"/>
      <c r="AP70" s="211"/>
      <c r="AQ70" s="211"/>
      <c r="AR70" s="211"/>
      <c r="AS70" s="211"/>
      <c r="AT70" s="211"/>
      <c r="AU70" s="211"/>
      <c r="AV70" s="211"/>
      <c r="AW70" s="211"/>
      <c r="AX70" s="211"/>
      <c r="AY70" s="211"/>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52"/>
      <c r="AJ71" s="252"/>
      <c r="AK71" s="252"/>
      <c r="AL71" s="252"/>
      <c r="AM71" s="252"/>
      <c r="AN71" s="211"/>
      <c r="AO71" s="211"/>
      <c r="AP71" s="211"/>
      <c r="AQ71" s="211"/>
      <c r="AR71" s="211"/>
      <c r="AS71" s="211"/>
      <c r="AT71" s="211"/>
      <c r="AU71" s="211"/>
      <c r="AV71" s="211"/>
      <c r="AW71" s="211"/>
      <c r="AX71" s="211"/>
      <c r="AY71" s="211"/>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tabColor rgb="FFFF0000"/>
  </sheetPr>
  <dimension ref="A1:ALQ113"/>
  <sheetViews>
    <sheetView workbookViewId="0">
      <selection activeCell="B4" sqref="B4"/>
    </sheetView>
  </sheetViews>
  <sheetFormatPr defaultColWidth="18.7109375" defaultRowHeight="12.75" customHeight="1" x14ac:dyDescent="0.25"/>
  <cols>
    <col min="1" max="54" width="9.140625" style="216" customWidth="1"/>
    <col min="55" max="16384" width="18.7109375" style="216"/>
  </cols>
  <sheetData>
    <row r="1" spans="1:54"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335"/>
      <c r="AG1" s="335"/>
      <c r="AH1" s="335"/>
      <c r="AI1" s="266"/>
      <c r="AJ1" s="266"/>
      <c r="AK1" s="266"/>
      <c r="AL1" s="266"/>
      <c r="AM1" s="266"/>
    </row>
    <row r="2" spans="1:54" ht="15" x14ac:dyDescent="0.25">
      <c r="A2" s="175" t="s">
        <v>225</v>
      </c>
      <c r="B2" s="202" t="s">
        <v>53</v>
      </c>
      <c r="C2" s="202" t="s">
        <v>54</v>
      </c>
      <c r="D2" s="202" t="s">
        <v>55</v>
      </c>
      <c r="E2" s="202">
        <v>1981</v>
      </c>
      <c r="F2" s="202">
        <v>1982</v>
      </c>
      <c r="G2" s="202">
        <v>1983</v>
      </c>
      <c r="H2" s="202">
        <v>1984</v>
      </c>
      <c r="I2" s="202">
        <v>1985</v>
      </c>
      <c r="J2" s="202">
        <v>1986</v>
      </c>
      <c r="K2" s="202">
        <v>1987</v>
      </c>
      <c r="L2" s="202">
        <v>1988</v>
      </c>
      <c r="M2" s="202">
        <v>1989</v>
      </c>
      <c r="N2" s="202">
        <v>1990</v>
      </c>
      <c r="O2" s="202">
        <v>1991</v>
      </c>
      <c r="P2" s="202">
        <v>1992</v>
      </c>
      <c r="Q2" s="202">
        <v>1993</v>
      </c>
      <c r="R2" s="202">
        <v>1994</v>
      </c>
      <c r="S2" s="202">
        <v>1995</v>
      </c>
      <c r="T2" s="202">
        <v>1996</v>
      </c>
      <c r="U2" s="202">
        <v>1997</v>
      </c>
      <c r="V2" s="202">
        <v>1998</v>
      </c>
      <c r="W2" s="202">
        <v>1999</v>
      </c>
      <c r="X2" s="202">
        <v>2000</v>
      </c>
      <c r="Y2" s="202">
        <v>2001</v>
      </c>
      <c r="Z2" s="202">
        <v>2002</v>
      </c>
      <c r="AA2" s="202">
        <v>2003</v>
      </c>
      <c r="AB2" s="202">
        <v>2004</v>
      </c>
      <c r="AC2" s="202">
        <v>2005</v>
      </c>
      <c r="AD2" s="202">
        <v>2006</v>
      </c>
      <c r="AE2" s="233">
        <v>2007</v>
      </c>
      <c r="AF2" s="202">
        <v>2008</v>
      </c>
      <c r="AG2" s="202">
        <v>2009</v>
      </c>
      <c r="AH2" s="202">
        <v>2010</v>
      </c>
      <c r="AI2" s="247">
        <v>2011</v>
      </c>
      <c r="AJ2" s="247">
        <v>2012</v>
      </c>
      <c r="AK2" s="247">
        <v>2013</v>
      </c>
      <c r="AL2" s="247">
        <v>2014</v>
      </c>
      <c r="AM2" s="247">
        <v>2015</v>
      </c>
      <c r="AN2" s="247">
        <v>2016</v>
      </c>
      <c r="AO2" s="247">
        <v>2017</v>
      </c>
      <c r="AP2" s="247">
        <v>2018</v>
      </c>
      <c r="AQ2" s="247">
        <v>2019</v>
      </c>
      <c r="AR2" s="247">
        <v>2020</v>
      </c>
      <c r="AS2" s="216">
        <v>2021</v>
      </c>
      <c r="AT2" s="216">
        <v>2022</v>
      </c>
      <c r="AU2" s="216">
        <v>2023</v>
      </c>
      <c r="AV2" s="216">
        <v>2024</v>
      </c>
      <c r="AW2" s="216">
        <v>2025</v>
      </c>
      <c r="AX2" s="216">
        <v>2026</v>
      </c>
      <c r="AY2" s="216">
        <v>2027</v>
      </c>
      <c r="AZ2" s="216">
        <v>2028</v>
      </c>
      <c r="BA2" s="216">
        <v>2029</v>
      </c>
      <c r="BB2" s="216">
        <v>2030</v>
      </c>
    </row>
    <row r="3" spans="1:54" ht="15" x14ac:dyDescent="0.25">
      <c r="A3" s="177" t="str">
        <f>A2&amp;"_"&amp;"Time"</f>
        <v>DvsToPkr_In_Time</v>
      </c>
      <c r="B3" s="183" t="s">
        <v>71</v>
      </c>
      <c r="C3" s="183" t="s">
        <v>72</v>
      </c>
      <c r="D3" s="183" t="s">
        <v>73</v>
      </c>
      <c r="E3" s="183" t="s">
        <v>74</v>
      </c>
      <c r="F3" s="183" t="s">
        <v>75</v>
      </c>
      <c r="G3" s="183" t="s">
        <v>76</v>
      </c>
      <c r="H3" s="183" t="s">
        <v>77</v>
      </c>
      <c r="I3" s="183" t="s">
        <v>78</v>
      </c>
      <c r="J3" s="183" t="s">
        <v>79</v>
      </c>
      <c r="K3" s="183" t="s">
        <v>80</v>
      </c>
      <c r="L3" s="183" t="s">
        <v>81</v>
      </c>
      <c r="M3" s="183" t="s">
        <v>82</v>
      </c>
      <c r="N3" s="183" t="s">
        <v>83</v>
      </c>
      <c r="O3" s="183" t="s">
        <v>84</v>
      </c>
      <c r="P3" s="183" t="s">
        <v>85</v>
      </c>
      <c r="Q3" s="183" t="s">
        <v>86</v>
      </c>
      <c r="R3" s="183" t="s">
        <v>87</v>
      </c>
      <c r="S3" s="183" t="s">
        <v>88</v>
      </c>
      <c r="T3" s="183" t="s">
        <v>89</v>
      </c>
      <c r="U3" s="183" t="s">
        <v>90</v>
      </c>
      <c r="V3" s="183" t="s">
        <v>91</v>
      </c>
      <c r="W3" s="183" t="s">
        <v>92</v>
      </c>
      <c r="X3" s="183" t="s">
        <v>93</v>
      </c>
      <c r="Y3" s="183" t="s">
        <v>94</v>
      </c>
      <c r="Z3" s="183" t="s">
        <v>95</v>
      </c>
      <c r="AA3" s="183" t="s">
        <v>96</v>
      </c>
      <c r="AB3" s="183" t="s">
        <v>97</v>
      </c>
      <c r="AC3" s="183" t="s">
        <v>98</v>
      </c>
      <c r="AD3" s="183" t="s">
        <v>99</v>
      </c>
      <c r="AE3" s="183" t="s">
        <v>100</v>
      </c>
      <c r="AF3" s="183" t="s">
        <v>101</v>
      </c>
      <c r="AG3" s="183" t="s">
        <v>102</v>
      </c>
      <c r="AH3" s="183" t="s">
        <v>103</v>
      </c>
      <c r="AI3" s="183" t="s">
        <v>163</v>
      </c>
      <c r="AJ3" s="183" t="s">
        <v>168</v>
      </c>
      <c r="AK3" s="183" t="s">
        <v>169</v>
      </c>
      <c r="AL3" s="183" t="s">
        <v>170</v>
      </c>
      <c r="AM3" s="183" t="s">
        <v>171</v>
      </c>
      <c r="AN3" s="183" t="s">
        <v>172</v>
      </c>
      <c r="AO3" s="183" t="s">
        <v>173</v>
      </c>
      <c r="AP3" s="183" t="s">
        <v>174</v>
      </c>
      <c r="AQ3" s="183" t="s">
        <v>175</v>
      </c>
      <c r="AR3" s="183" t="s">
        <v>176</v>
      </c>
      <c r="AS3" s="216" t="s">
        <v>177</v>
      </c>
      <c r="AT3" s="216" t="s">
        <v>178</v>
      </c>
      <c r="AU3" s="216" t="s">
        <v>179</v>
      </c>
      <c r="AV3" s="216" t="s">
        <v>180</v>
      </c>
      <c r="AW3" s="216" t="s">
        <v>181</v>
      </c>
      <c r="AX3" s="216" t="s">
        <v>182</v>
      </c>
      <c r="AY3" s="216" t="s">
        <v>183</v>
      </c>
      <c r="AZ3" s="216" t="s">
        <v>184</v>
      </c>
      <c r="BA3" s="216" t="s">
        <v>185</v>
      </c>
      <c r="BB3" s="216" t="s">
        <v>186</v>
      </c>
    </row>
    <row r="4" spans="1:54" ht="15" x14ac:dyDescent="0.25">
      <c r="A4" s="193">
        <f>YampaRiverInflow.TotalOutflow!A4</f>
        <v>43435</v>
      </c>
      <c r="B4" s="165"/>
      <c r="C4" s="165"/>
      <c r="D4" s="165">
        <v>18.065000000000001</v>
      </c>
      <c r="E4" s="235">
        <f ca="1">INDEX(INDIRECT("DvsToPkr_"&amp;E$2+YEAR($A4)-YEAR($A$4)),MONTH($A4))/1000</f>
        <v>-10.919</v>
      </c>
      <c r="F4" s="235">
        <f t="shared" ref="F4:AI12" ca="1" si="0">INDEX(INDIRECT("DvsToPkr_"&amp;F$2+YEAR($A4)-YEAR($A$4)),MONTH($A4))/1000</f>
        <v>-18.315999999999999</v>
      </c>
      <c r="G4" s="235">
        <f t="shared" ca="1" si="0"/>
        <v>48.563000000000002</v>
      </c>
      <c r="H4" s="235">
        <f t="shared" ca="1" si="0"/>
        <v>17.190000000000001</v>
      </c>
      <c r="I4" s="235">
        <f t="shared" ca="1" si="0"/>
        <v>-8.3260000000000005</v>
      </c>
      <c r="J4" s="235">
        <f t="shared" ca="1" si="0"/>
        <v>4.6349999999999998</v>
      </c>
      <c r="K4" s="235">
        <f t="shared" ca="1" si="0"/>
        <v>47.975999999999999</v>
      </c>
      <c r="L4" s="235">
        <f t="shared" ca="1" si="0"/>
        <v>24.954999999999998</v>
      </c>
      <c r="M4" s="235">
        <f t="shared" ca="1" si="0"/>
        <v>24.792000000000002</v>
      </c>
      <c r="N4" s="235">
        <f t="shared" ca="1" si="0"/>
        <v>21.376000000000001</v>
      </c>
      <c r="O4" s="235">
        <f t="shared" ca="1" si="0"/>
        <v>28.204999999999998</v>
      </c>
      <c r="P4" s="235">
        <f t="shared" ca="1" si="0"/>
        <v>40.244</v>
      </c>
      <c r="Q4" s="235">
        <f t="shared" ca="1" si="0"/>
        <v>27.562000000000001</v>
      </c>
      <c r="R4" s="235">
        <f t="shared" ca="1" si="0"/>
        <v>42.930999999999997</v>
      </c>
      <c r="S4" s="235">
        <f t="shared" ca="1" si="0"/>
        <v>16.896000000000001</v>
      </c>
      <c r="T4" s="235">
        <f t="shared" ca="1" si="0"/>
        <v>5.2649999999999997</v>
      </c>
      <c r="U4" s="235">
        <f t="shared" ca="1" si="0"/>
        <v>14.913</v>
      </c>
      <c r="V4" s="235">
        <f t="shared" ca="1" si="0"/>
        <v>20.716999999999999</v>
      </c>
      <c r="W4" s="235">
        <f t="shared" ca="1" si="0"/>
        <v>34.1</v>
      </c>
      <c r="X4" s="235">
        <f t="shared" ca="1" si="0"/>
        <v>30.48</v>
      </c>
      <c r="Y4" s="235">
        <f t="shared" ca="1" si="0"/>
        <v>17.712</v>
      </c>
      <c r="Z4" s="235">
        <f t="shared" ca="1" si="0"/>
        <v>14.284000000000001</v>
      </c>
      <c r="AA4" s="235">
        <f t="shared" ca="1" si="0"/>
        <v>19.059000000000001</v>
      </c>
      <c r="AB4" s="235">
        <f t="shared" ca="1" si="0"/>
        <v>32.093000000000004</v>
      </c>
      <c r="AC4" s="235">
        <f t="shared" ca="1" si="0"/>
        <v>31.068999999999999</v>
      </c>
      <c r="AD4" s="235">
        <f t="shared" ca="1" si="0"/>
        <v>-1.1339999999999999</v>
      </c>
      <c r="AE4" s="235">
        <f t="shared" ca="1" si="0"/>
        <v>19.942</v>
      </c>
      <c r="AF4" s="235">
        <f t="shared" ca="1" si="0"/>
        <v>24.683</v>
      </c>
      <c r="AG4" s="235">
        <f t="shared" ca="1" si="0"/>
        <v>26.542000000000002</v>
      </c>
      <c r="AH4" s="235">
        <f t="shared" ca="1" si="0"/>
        <v>32.755090000000003</v>
      </c>
      <c r="AI4" s="235">
        <f t="shared" ca="1" si="0"/>
        <v>27.805679999999999</v>
      </c>
      <c r="AJ4" s="235">
        <f t="shared" ref="AJ4:AM19" ca="1" si="1">INDEX(INDIRECT("DvsToPkr_"&amp;AJ$2+YEAR($A4)-YEAR($A$4)),MONTH($A4))/1000</f>
        <v>21.076700000000002</v>
      </c>
      <c r="AK4" s="235">
        <f t="shared" ca="1" si="1"/>
        <v>7.0595299999999996</v>
      </c>
      <c r="AL4" s="235">
        <f t="shared" ca="1" si="1"/>
        <v>18.495586839200001</v>
      </c>
      <c r="AM4" s="235">
        <f t="shared" ca="1" si="1"/>
        <v>21.658086085000001</v>
      </c>
    </row>
    <row r="5" spans="1:54" ht="15" x14ac:dyDescent="0.25">
      <c r="A5" s="193">
        <f>YampaRiverInflow.TotalOutflow!A5</f>
        <v>43466</v>
      </c>
      <c r="B5" s="165"/>
      <c r="C5" s="165"/>
      <c r="D5" s="165">
        <v>21.234999999999999</v>
      </c>
      <c r="E5" s="235">
        <v>8.234</v>
      </c>
      <c r="F5" s="235">
        <v>-68.331000000000003</v>
      </c>
      <c r="G5" s="235">
        <v>20.085000000000001</v>
      </c>
      <c r="H5" s="235">
        <v>31.077999999999999</v>
      </c>
      <c r="I5" s="235">
        <v>41.271999999999998</v>
      </c>
      <c r="J5" s="235">
        <v>10.534000000000001</v>
      </c>
      <c r="K5" s="235">
        <v>78.471000000000004</v>
      </c>
      <c r="L5" s="235">
        <v>15.356</v>
      </c>
      <c r="M5" s="235">
        <v>14.651</v>
      </c>
      <c r="N5" s="235">
        <v>30.507000000000001</v>
      </c>
      <c r="O5" s="235">
        <v>18.114999999999998</v>
      </c>
      <c r="P5" s="235">
        <v>101.17700000000001</v>
      </c>
      <c r="Q5" s="235">
        <v>19.384</v>
      </c>
      <c r="R5" s="235">
        <v>30.748000000000001</v>
      </c>
      <c r="S5" s="235">
        <v>9.8130000000000006</v>
      </c>
      <c r="T5" s="235">
        <v>-4.5359999999999996</v>
      </c>
      <c r="U5" s="235">
        <v>13.925000000000001</v>
      </c>
      <c r="V5" s="235">
        <v>62.106999999999999</v>
      </c>
      <c r="W5" s="235">
        <v>30.138999999999999</v>
      </c>
      <c r="X5" s="235">
        <v>34.121000000000002</v>
      </c>
      <c r="Y5" s="235">
        <v>0.29199999999999998</v>
      </c>
      <c r="Z5" s="235">
        <v>8.3659999999999997</v>
      </c>
      <c r="AA5" s="235">
        <v>7.298</v>
      </c>
      <c r="AB5" s="235">
        <v>137.148</v>
      </c>
      <c r="AC5" s="235">
        <v>5.109</v>
      </c>
      <c r="AD5" s="235">
        <v>9.6739999999999995</v>
      </c>
      <c r="AE5" s="235">
        <v>13.996</v>
      </c>
      <c r="AF5" s="235">
        <v>3.7160000000000002</v>
      </c>
      <c r="AG5" s="235">
        <v>41.649769999999997</v>
      </c>
      <c r="AH5" s="235">
        <v>7.6267299999999993</v>
      </c>
      <c r="AI5" s="235">
        <v>11.469899999999999</v>
      </c>
      <c r="AJ5" s="235">
        <v>17.2136</v>
      </c>
      <c r="AK5" s="235">
        <v>12.568142775</v>
      </c>
      <c r="AL5" s="235">
        <v>17.4341776228</v>
      </c>
      <c r="AM5" s="235">
        <v>-20.010999999999999</v>
      </c>
    </row>
    <row r="6" spans="1:54" ht="15" x14ac:dyDescent="0.25">
      <c r="A6" s="193">
        <f>YampaRiverInflow.TotalOutflow!A6</f>
        <v>43497</v>
      </c>
      <c r="B6" s="165"/>
      <c r="C6" s="165"/>
      <c r="D6" s="165">
        <v>11.202999999999999</v>
      </c>
      <c r="E6" s="235">
        <v>-10.874000000000001</v>
      </c>
      <c r="F6" s="235">
        <v>24.474</v>
      </c>
      <c r="G6" s="235">
        <v>-42.707000000000001</v>
      </c>
      <c r="H6" s="235">
        <v>17.422999999999998</v>
      </c>
      <c r="I6" s="235">
        <v>20.231999999999999</v>
      </c>
      <c r="J6" s="235">
        <v>-6.8810000000000002</v>
      </c>
      <c r="K6" s="235">
        <v>38.478000000000002</v>
      </c>
      <c r="L6" s="235">
        <v>38.890999999999998</v>
      </c>
      <c r="M6" s="235">
        <v>7.3949999999999996</v>
      </c>
      <c r="N6" s="235">
        <v>44.286999999999999</v>
      </c>
      <c r="O6" s="235">
        <v>29.244</v>
      </c>
      <c r="P6" s="235">
        <v>221.904</v>
      </c>
      <c r="Q6" s="235">
        <v>10.265000000000001</v>
      </c>
      <c r="R6" s="235">
        <v>85.662000000000006</v>
      </c>
      <c r="S6" s="235">
        <v>11.233000000000001</v>
      </c>
      <c r="T6" s="235">
        <v>13.169</v>
      </c>
      <c r="U6" s="235">
        <v>35.386000000000003</v>
      </c>
      <c r="V6" s="235">
        <v>17.077000000000002</v>
      </c>
      <c r="W6" s="235">
        <v>13.38</v>
      </c>
      <c r="X6" s="235">
        <v>16.087</v>
      </c>
      <c r="Y6" s="235">
        <v>-0.86599999999999999</v>
      </c>
      <c r="Z6" s="235">
        <v>23.463000000000001</v>
      </c>
      <c r="AA6" s="235">
        <v>14.08</v>
      </c>
      <c r="AB6" s="235">
        <v>174.58199999999999</v>
      </c>
      <c r="AC6" s="235">
        <v>11.07</v>
      </c>
      <c r="AD6" s="235">
        <v>-5.6680000000000001</v>
      </c>
      <c r="AE6" s="235">
        <v>3.0179999999999998</v>
      </c>
      <c r="AF6" s="235">
        <v>14.69</v>
      </c>
      <c r="AG6" s="235">
        <v>8.8202999999999996</v>
      </c>
      <c r="AH6" s="235">
        <v>14.744759999999999</v>
      </c>
      <c r="AI6" s="235">
        <v>10.63569</v>
      </c>
      <c r="AJ6" s="235">
        <v>3.61049</v>
      </c>
      <c r="AK6" s="235">
        <v>19.494754710900001</v>
      </c>
      <c r="AL6" s="235">
        <v>9.1826606062200007</v>
      </c>
      <c r="AM6" s="235">
        <v>-32.098999999999997</v>
      </c>
    </row>
    <row r="7" spans="1:54" ht="15" x14ac:dyDescent="0.25">
      <c r="A7" s="193">
        <f>YampaRiverInflow.TotalOutflow!A7</f>
        <v>43525</v>
      </c>
      <c r="B7" s="165"/>
      <c r="C7" s="165"/>
      <c r="D7" s="165">
        <v>7.1580000000000004</v>
      </c>
      <c r="E7" s="235">
        <v>-26.42</v>
      </c>
      <c r="F7" s="235">
        <v>59.759</v>
      </c>
      <c r="G7" s="235">
        <v>26.506</v>
      </c>
      <c r="H7" s="235">
        <v>96.531999999999996</v>
      </c>
      <c r="I7" s="235">
        <v>17.710999999999999</v>
      </c>
      <c r="J7" s="235">
        <v>-1.42</v>
      </c>
      <c r="K7" s="235">
        <v>43.502000000000002</v>
      </c>
      <c r="L7" s="235">
        <v>-6.4089999999999998</v>
      </c>
      <c r="M7" s="235">
        <v>8.8800000000000008</v>
      </c>
      <c r="N7" s="235">
        <v>37.970999999999997</v>
      </c>
      <c r="O7" s="235">
        <v>61.314999999999998</v>
      </c>
      <c r="P7" s="235">
        <v>316.43099999999998</v>
      </c>
      <c r="Q7" s="235">
        <v>30.523</v>
      </c>
      <c r="R7" s="235">
        <v>99.09</v>
      </c>
      <c r="S7" s="235">
        <v>0.26700000000000002</v>
      </c>
      <c r="T7" s="235">
        <v>21.556999999999999</v>
      </c>
      <c r="U7" s="235">
        <v>29.812999999999999</v>
      </c>
      <c r="V7" s="235">
        <v>17.334</v>
      </c>
      <c r="W7" s="235">
        <v>4.55</v>
      </c>
      <c r="X7" s="235">
        <v>29.456</v>
      </c>
      <c r="Y7" s="235">
        <v>7.5919999999999996</v>
      </c>
      <c r="Z7" s="235">
        <v>0.58599999999999997</v>
      </c>
      <c r="AA7" s="235">
        <v>5.9260000000000002</v>
      </c>
      <c r="AB7" s="235">
        <v>168.72399999999999</v>
      </c>
      <c r="AC7" s="235">
        <v>24.416</v>
      </c>
      <c r="AD7" s="235">
        <v>16.087</v>
      </c>
      <c r="AE7" s="235">
        <v>3.2</v>
      </c>
      <c r="AF7" s="235">
        <v>10.916</v>
      </c>
      <c r="AG7" s="235">
        <v>55.120930000000001</v>
      </c>
      <c r="AH7" s="235">
        <v>5.3349099999999998</v>
      </c>
      <c r="AI7" s="235">
        <v>8.3023799999999994</v>
      </c>
      <c r="AJ7" s="235">
        <v>7.6192200000000003</v>
      </c>
      <c r="AK7" s="235">
        <v>-3.1343052999900003</v>
      </c>
      <c r="AL7" s="235">
        <v>3.17213907435</v>
      </c>
      <c r="AM7" s="235">
        <v>-63.835000000000001</v>
      </c>
    </row>
    <row r="8" spans="1:54" ht="15" x14ac:dyDescent="0.25">
      <c r="A8" s="193">
        <f>YampaRiverInflow.TotalOutflow!A8</f>
        <v>43556</v>
      </c>
      <c r="B8" s="165"/>
      <c r="C8" s="165"/>
      <c r="D8" s="165">
        <v>16.3</v>
      </c>
      <c r="E8" s="235">
        <v>-3.6080000000000001</v>
      </c>
      <c r="F8" s="235">
        <v>-89.194000000000003</v>
      </c>
      <c r="G8" s="235">
        <v>49.36</v>
      </c>
      <c r="H8" s="235">
        <v>53.290999999999997</v>
      </c>
      <c r="I8" s="235">
        <v>25.484000000000002</v>
      </c>
      <c r="J8" s="235">
        <v>-15.704000000000001</v>
      </c>
      <c r="K8" s="235">
        <v>2.6739999999999999</v>
      </c>
      <c r="L8" s="235">
        <v>9.9689999999999994</v>
      </c>
      <c r="M8" s="235">
        <v>14.242000000000001</v>
      </c>
      <c r="N8" s="235">
        <v>68.507000000000005</v>
      </c>
      <c r="O8" s="235">
        <v>34.072000000000003</v>
      </c>
      <c r="P8" s="235">
        <v>40.68</v>
      </c>
      <c r="Q8" s="235">
        <v>13.753</v>
      </c>
      <c r="R8" s="235">
        <v>16.016999999999999</v>
      </c>
      <c r="S8" s="235">
        <v>14.180999999999999</v>
      </c>
      <c r="T8" s="235">
        <v>10.909000000000001</v>
      </c>
      <c r="U8" s="235">
        <v>31.158000000000001</v>
      </c>
      <c r="V8" s="235">
        <v>9.2080000000000002</v>
      </c>
      <c r="W8" s="235">
        <v>5.04</v>
      </c>
      <c r="X8" s="235">
        <v>53.372999999999998</v>
      </c>
      <c r="Y8" s="235">
        <v>10.19</v>
      </c>
      <c r="Z8" s="235">
        <v>22.326000000000001</v>
      </c>
      <c r="AA8" s="235">
        <v>12.529</v>
      </c>
      <c r="AB8" s="235">
        <v>16.698</v>
      </c>
      <c r="AC8" s="235">
        <v>14.458</v>
      </c>
      <c r="AD8" s="235">
        <v>15.693</v>
      </c>
      <c r="AE8" s="235">
        <v>12.19</v>
      </c>
      <c r="AF8" s="235">
        <v>15.191000000000001</v>
      </c>
      <c r="AG8" s="235">
        <v>34.110879999999995</v>
      </c>
      <c r="AH8" s="235">
        <v>18.928849999999997</v>
      </c>
      <c r="AI8" s="235">
        <v>23.699870000000001</v>
      </c>
      <c r="AJ8" s="235">
        <v>14.320200000000002</v>
      </c>
      <c r="AK8" s="235">
        <v>23.981204488899998</v>
      </c>
      <c r="AL8" s="235">
        <v>12.6252825743</v>
      </c>
      <c r="AM8" s="235">
        <v>-50.832999999999998</v>
      </c>
    </row>
    <row r="9" spans="1:54" ht="15" x14ac:dyDescent="0.25">
      <c r="A9" s="193">
        <f>YampaRiverInflow.TotalOutflow!A9</f>
        <v>43586</v>
      </c>
      <c r="B9" s="165"/>
      <c r="C9" s="165"/>
      <c r="D9" s="165">
        <v>14.667999999999999</v>
      </c>
      <c r="E9" s="235">
        <v>-30.884</v>
      </c>
      <c r="F9" s="235">
        <v>-80.722999999999999</v>
      </c>
      <c r="G9" s="235">
        <v>-14.659000000000001</v>
      </c>
      <c r="H9" s="235">
        <v>23.445</v>
      </c>
      <c r="I9" s="235">
        <v>-44.76</v>
      </c>
      <c r="J9" s="235">
        <v>4.5609999999999999</v>
      </c>
      <c r="K9" s="235">
        <v>-17.443000000000001</v>
      </c>
      <c r="L9" s="235">
        <v>33.575000000000003</v>
      </c>
      <c r="M9" s="235">
        <v>29.093</v>
      </c>
      <c r="N9" s="235">
        <v>35.158000000000001</v>
      </c>
      <c r="O9" s="235">
        <v>30.619</v>
      </c>
      <c r="P9" s="235">
        <v>51.445999999999998</v>
      </c>
      <c r="Q9" s="235">
        <v>147.43199999999999</v>
      </c>
      <c r="R9" s="235">
        <v>31.465</v>
      </c>
      <c r="S9" s="235">
        <v>16.225000000000001</v>
      </c>
      <c r="T9" s="235">
        <v>15.988</v>
      </c>
      <c r="U9" s="235">
        <v>22.762</v>
      </c>
      <c r="V9" s="235">
        <v>16.884</v>
      </c>
      <c r="W9" s="235">
        <v>8.0370000000000008</v>
      </c>
      <c r="X9" s="235">
        <v>0.76700000000000002</v>
      </c>
      <c r="Y9" s="235">
        <v>15.06</v>
      </c>
      <c r="Z9" s="235">
        <v>18.966999999999999</v>
      </c>
      <c r="AA9" s="235">
        <v>6.8140000000000001</v>
      </c>
      <c r="AB9" s="235">
        <v>10.48</v>
      </c>
      <c r="AC9" s="235">
        <v>-4.4349999999999996</v>
      </c>
      <c r="AD9" s="235">
        <v>13.545999999999999</v>
      </c>
      <c r="AE9" s="235">
        <v>14.374000000000001</v>
      </c>
      <c r="AF9" s="235">
        <v>20.312000000000001</v>
      </c>
      <c r="AG9" s="235">
        <v>24.09412</v>
      </c>
      <c r="AH9" s="235">
        <v>17.2925</v>
      </c>
      <c r="AI9" s="235">
        <v>26.04485</v>
      </c>
      <c r="AJ9" s="235">
        <v>20.55932</v>
      </c>
      <c r="AK9" s="235">
        <v>-2.9233854721500001</v>
      </c>
      <c r="AL9" s="235">
        <v>20.635423071599998</v>
      </c>
      <c r="AM9" s="235">
        <v>-15.445</v>
      </c>
    </row>
    <row r="10" spans="1:54" ht="15" x14ac:dyDescent="0.25">
      <c r="A10" s="193">
        <f>YampaRiverInflow.TotalOutflow!A10</f>
        <v>43617</v>
      </c>
      <c r="B10" s="165"/>
      <c r="C10" s="165"/>
      <c r="D10" s="165">
        <v>12.763</v>
      </c>
      <c r="E10" s="235">
        <v>-23.359000000000002</v>
      </c>
      <c r="F10" s="235">
        <v>-170.375</v>
      </c>
      <c r="G10" s="235">
        <v>-68.215000000000003</v>
      </c>
      <c r="H10" s="235">
        <v>17.126000000000001</v>
      </c>
      <c r="I10" s="235">
        <v>9.0709999999999997</v>
      </c>
      <c r="J10" s="235">
        <v>12.688000000000001</v>
      </c>
      <c r="K10" s="235">
        <v>3.8149999999999999</v>
      </c>
      <c r="L10" s="235">
        <v>18.376000000000001</v>
      </c>
      <c r="M10" s="235">
        <v>10.868</v>
      </c>
      <c r="N10" s="235">
        <v>38.33</v>
      </c>
      <c r="O10" s="235">
        <v>17.908000000000001</v>
      </c>
      <c r="P10" s="235">
        <v>23.242999999999999</v>
      </c>
      <c r="Q10" s="235">
        <v>149.01400000000001</v>
      </c>
      <c r="R10" s="235">
        <v>25.635000000000002</v>
      </c>
      <c r="S10" s="235">
        <v>16.579999999999998</v>
      </c>
      <c r="T10" s="235">
        <v>17.053999999999998</v>
      </c>
      <c r="U10" s="235">
        <v>19.07</v>
      </c>
      <c r="V10" s="235">
        <v>13.257999999999999</v>
      </c>
      <c r="W10" s="235">
        <v>52.686</v>
      </c>
      <c r="X10" s="235">
        <v>31.236000000000001</v>
      </c>
      <c r="Y10" s="235">
        <v>9.4260000000000002</v>
      </c>
      <c r="Z10" s="235">
        <v>11.861000000000001</v>
      </c>
      <c r="AA10" s="235">
        <v>3.2530000000000001</v>
      </c>
      <c r="AB10" s="235">
        <v>10.676</v>
      </c>
      <c r="AC10" s="235">
        <v>-12.563000000000001</v>
      </c>
      <c r="AD10" s="235">
        <v>10.95</v>
      </c>
      <c r="AE10" s="235">
        <v>4.9080000000000004</v>
      </c>
      <c r="AF10" s="235">
        <v>20.478999999999999</v>
      </c>
      <c r="AG10" s="235">
        <v>23.339099999999998</v>
      </c>
      <c r="AH10" s="235">
        <v>14.779639999999999</v>
      </c>
      <c r="AI10" s="235">
        <v>10.374750000000001</v>
      </c>
      <c r="AJ10" s="235">
        <v>15.253579999999999</v>
      </c>
      <c r="AK10" s="235">
        <v>10.8723748103</v>
      </c>
      <c r="AL10" s="235">
        <v>19.2537612671</v>
      </c>
      <c r="AM10" s="235">
        <v>-42.570999999999998</v>
      </c>
    </row>
    <row r="11" spans="1:54" ht="15" x14ac:dyDescent="0.25">
      <c r="A11" s="193">
        <f>YampaRiverInflow.TotalOutflow!A11</f>
        <v>43647</v>
      </c>
      <c r="B11" s="165"/>
      <c r="C11" s="165"/>
      <c r="D11" s="165">
        <v>20.57</v>
      </c>
      <c r="E11" s="235">
        <v>-56.558999999999997</v>
      </c>
      <c r="F11" s="235">
        <v>-126.367</v>
      </c>
      <c r="G11" s="235">
        <v>-44.088999999999999</v>
      </c>
      <c r="H11" s="235">
        <v>31.13</v>
      </c>
      <c r="I11" s="235">
        <v>-0.70799999999999996</v>
      </c>
      <c r="J11" s="235">
        <v>17.495000000000001</v>
      </c>
      <c r="K11" s="235">
        <v>-0.90900000000000003</v>
      </c>
      <c r="L11" s="235">
        <v>22.303000000000001</v>
      </c>
      <c r="M11" s="235">
        <v>26.056000000000001</v>
      </c>
      <c r="N11" s="235">
        <v>37.981000000000002</v>
      </c>
      <c r="O11" s="235">
        <v>46.884999999999998</v>
      </c>
      <c r="P11" s="235">
        <v>38.639000000000003</v>
      </c>
      <c r="Q11" s="235">
        <v>161.97499999999999</v>
      </c>
      <c r="R11" s="235">
        <v>38.319000000000003</v>
      </c>
      <c r="S11" s="235">
        <v>19.699000000000002</v>
      </c>
      <c r="T11" s="235">
        <v>17.989999999999998</v>
      </c>
      <c r="U11" s="235">
        <v>13.172000000000001</v>
      </c>
      <c r="V11" s="235">
        <v>40.615000000000002</v>
      </c>
      <c r="W11" s="235">
        <v>26.545000000000002</v>
      </c>
      <c r="X11" s="235">
        <v>25.422999999999998</v>
      </c>
      <c r="Y11" s="235">
        <v>13.888999999999999</v>
      </c>
      <c r="Z11" s="235">
        <v>15.146000000000001</v>
      </c>
      <c r="AA11" s="235">
        <v>6.6020000000000003</v>
      </c>
      <c r="AB11" s="235">
        <v>10.079000000000001</v>
      </c>
      <c r="AC11" s="235">
        <v>4.5090000000000003</v>
      </c>
      <c r="AD11" s="235">
        <v>26.234000000000002</v>
      </c>
      <c r="AE11" s="235">
        <v>12.146000000000001</v>
      </c>
      <c r="AF11" s="235">
        <v>17.390999999999998</v>
      </c>
      <c r="AG11" s="235">
        <v>17.51343</v>
      </c>
      <c r="AH11" s="235">
        <v>34.483599999999996</v>
      </c>
      <c r="AI11" s="235">
        <v>45.963620000000006</v>
      </c>
      <c r="AJ11" s="235">
        <v>28.082819999999998</v>
      </c>
      <c r="AK11" s="235">
        <v>19.215399487300001</v>
      </c>
      <c r="AL11" s="235">
        <v>17.603711951099999</v>
      </c>
      <c r="AM11" s="235">
        <v>-60.779000000000003</v>
      </c>
    </row>
    <row r="12" spans="1:54" ht="15" x14ac:dyDescent="0.25">
      <c r="A12" s="193">
        <f>YampaRiverInflow.TotalOutflow!A12</f>
        <v>43678</v>
      </c>
      <c r="B12" s="165"/>
      <c r="C12" s="165"/>
      <c r="D12" s="165">
        <v>22.564</v>
      </c>
      <c r="E12" s="235">
        <v>-34.012</v>
      </c>
      <c r="F12" s="235">
        <v>6.7279999999999998</v>
      </c>
      <c r="G12" s="235">
        <v>36.843000000000004</v>
      </c>
      <c r="H12" s="235">
        <v>32.896999999999998</v>
      </c>
      <c r="I12" s="235">
        <v>15.759</v>
      </c>
      <c r="J12" s="235">
        <v>30.661000000000001</v>
      </c>
      <c r="K12" s="235">
        <v>55</v>
      </c>
      <c r="L12" s="235">
        <v>48.677</v>
      </c>
      <c r="M12" s="235">
        <v>33.113</v>
      </c>
      <c r="N12" s="235">
        <v>45.93</v>
      </c>
      <c r="O12" s="235">
        <v>51.271000000000001</v>
      </c>
      <c r="P12" s="235">
        <v>50.551000000000002</v>
      </c>
      <c r="Q12" s="235">
        <v>39.052</v>
      </c>
      <c r="R12" s="235">
        <v>28.867000000000001</v>
      </c>
      <c r="S12" s="235">
        <v>22.442</v>
      </c>
      <c r="T12" s="235">
        <v>26.152999999999999</v>
      </c>
      <c r="U12" s="235">
        <v>32.817999999999998</v>
      </c>
      <c r="V12" s="235">
        <v>21.527999999999999</v>
      </c>
      <c r="W12" s="235">
        <v>35.834000000000003</v>
      </c>
      <c r="X12" s="235">
        <v>31.181000000000001</v>
      </c>
      <c r="Y12" s="235">
        <v>15.63</v>
      </c>
      <c r="Z12" s="235">
        <v>23.109000000000002</v>
      </c>
      <c r="AA12" s="235">
        <v>11.401</v>
      </c>
      <c r="AB12" s="235">
        <v>31.262</v>
      </c>
      <c r="AC12" s="235">
        <v>3.68</v>
      </c>
      <c r="AD12" s="235">
        <v>14.694000000000001</v>
      </c>
      <c r="AE12" s="235">
        <v>25.271000000000001</v>
      </c>
      <c r="AF12" s="235">
        <v>24.695</v>
      </c>
      <c r="AG12" s="235">
        <v>21.273709999999998</v>
      </c>
      <c r="AH12" s="235">
        <v>24.753779999999999</v>
      </c>
      <c r="AI12" s="235">
        <v>25.619619999999998</v>
      </c>
      <c r="AJ12" s="235">
        <v>36.973279999999995</v>
      </c>
      <c r="AK12" s="235">
        <v>26.050836177000001</v>
      </c>
      <c r="AL12" s="235">
        <v>15.572127335099999</v>
      </c>
      <c r="AM12" s="235">
        <v>-38.963999999999999</v>
      </c>
    </row>
    <row r="13" spans="1:54" ht="15" x14ac:dyDescent="0.25">
      <c r="A13" s="193">
        <f>YampaRiverInflow.TotalOutflow!A13</f>
        <v>43709</v>
      </c>
      <c r="B13" s="165"/>
      <c r="C13" s="165"/>
      <c r="D13" s="165">
        <v>16.995999999999999</v>
      </c>
      <c r="E13" s="235">
        <v>-1.2290000000000001</v>
      </c>
      <c r="F13" s="235">
        <v>-33.959000000000003</v>
      </c>
      <c r="G13" s="235">
        <v>31.548999999999999</v>
      </c>
      <c r="H13" s="235">
        <v>18.584</v>
      </c>
      <c r="I13" s="235">
        <v>20.257999999999999</v>
      </c>
      <c r="J13" s="235">
        <v>40.121000000000002</v>
      </c>
      <c r="K13" s="235">
        <v>42.011000000000003</v>
      </c>
      <c r="L13" s="235">
        <v>32.043999999999997</v>
      </c>
      <c r="M13" s="235">
        <v>34.625999999999998</v>
      </c>
      <c r="N13" s="235">
        <v>44.92</v>
      </c>
      <c r="O13" s="235">
        <v>38.738</v>
      </c>
      <c r="P13" s="235">
        <v>36.225999999999999</v>
      </c>
      <c r="Q13" s="235">
        <v>28.126000000000001</v>
      </c>
      <c r="R13" s="235">
        <v>31.236000000000001</v>
      </c>
      <c r="S13" s="235">
        <v>22.335000000000001</v>
      </c>
      <c r="T13" s="235">
        <v>48.393999999999998</v>
      </c>
      <c r="U13" s="235">
        <v>28.478999999999999</v>
      </c>
      <c r="V13" s="235">
        <v>11.491</v>
      </c>
      <c r="W13" s="235">
        <v>18.042999999999999</v>
      </c>
      <c r="X13" s="235">
        <v>23.867999999999999</v>
      </c>
      <c r="Y13" s="235">
        <v>14.974</v>
      </c>
      <c r="Z13" s="235">
        <v>17.042999999999999</v>
      </c>
      <c r="AA13" s="235">
        <v>23.401</v>
      </c>
      <c r="AB13" s="235">
        <v>6.1059999999999999</v>
      </c>
      <c r="AC13" s="235">
        <v>5.0819999999999999</v>
      </c>
      <c r="AD13" s="235">
        <v>18.600999999999999</v>
      </c>
      <c r="AE13" s="235">
        <v>14.476000000000001</v>
      </c>
      <c r="AF13" s="235">
        <v>21.350999999999999</v>
      </c>
      <c r="AG13" s="235">
        <v>17.48638</v>
      </c>
      <c r="AH13" s="235">
        <v>30.457650000000001</v>
      </c>
      <c r="AI13" s="235">
        <v>31.318210000000001</v>
      </c>
      <c r="AJ13" s="235">
        <v>23.158259999999999</v>
      </c>
      <c r="AK13" s="235">
        <v>13.2491374797</v>
      </c>
      <c r="AL13" s="235">
        <v>19.184875404</v>
      </c>
      <c r="AM13" s="235">
        <v>42.127000000000002</v>
      </c>
    </row>
    <row r="14" spans="1:54" ht="15" x14ac:dyDescent="0.25">
      <c r="A14" s="193">
        <f>YampaRiverInflow.TotalOutflow!A14</f>
        <v>43739</v>
      </c>
      <c r="B14" s="165"/>
      <c r="C14" s="165"/>
      <c r="D14" s="165">
        <v>22.731999999999999</v>
      </c>
      <c r="E14" s="235">
        <v>-2.6909999999999998</v>
      </c>
      <c r="F14" s="235">
        <v>-40.167999999999999</v>
      </c>
      <c r="G14" s="235">
        <v>31.16</v>
      </c>
      <c r="H14" s="235">
        <v>36.676000000000002</v>
      </c>
      <c r="I14" s="235">
        <v>34.716000000000001</v>
      </c>
      <c r="J14" s="235">
        <v>66.048000000000002</v>
      </c>
      <c r="K14" s="235">
        <v>39.569000000000003</v>
      </c>
      <c r="L14" s="235">
        <v>37.305999999999997</v>
      </c>
      <c r="M14" s="235">
        <v>23.975999999999999</v>
      </c>
      <c r="N14" s="235">
        <v>34.430999999999997</v>
      </c>
      <c r="O14" s="235">
        <v>38.234000000000002</v>
      </c>
      <c r="P14" s="235">
        <v>25.995000000000001</v>
      </c>
      <c r="Q14" s="235">
        <v>33.972000000000001</v>
      </c>
      <c r="R14" s="235">
        <v>22.088999999999999</v>
      </c>
      <c r="S14" s="235">
        <v>19.114000000000001</v>
      </c>
      <c r="T14" s="235">
        <v>8.282</v>
      </c>
      <c r="U14" s="235">
        <v>40.549999999999997</v>
      </c>
      <c r="V14" s="235">
        <v>-13.923999999999999</v>
      </c>
      <c r="W14" s="235">
        <v>25.102</v>
      </c>
      <c r="X14" s="235">
        <v>12.989000000000001</v>
      </c>
      <c r="Y14" s="235">
        <v>27.751999999999999</v>
      </c>
      <c r="Z14" s="235">
        <v>9.3919999999999995</v>
      </c>
      <c r="AA14" s="235">
        <v>43.768999999999998</v>
      </c>
      <c r="AB14" s="235">
        <v>22.535</v>
      </c>
      <c r="AC14" s="235">
        <v>16.07</v>
      </c>
      <c r="AD14" s="235">
        <v>21.861999999999998</v>
      </c>
      <c r="AE14" s="235">
        <v>21.155999999999999</v>
      </c>
      <c r="AF14" s="235">
        <v>17.678999999999998</v>
      </c>
      <c r="AG14" s="235">
        <v>24.983849999999997</v>
      </c>
      <c r="AH14" s="235">
        <v>30.878040000000002</v>
      </c>
      <c r="AI14" s="235">
        <v>34.297699999999999</v>
      </c>
      <c r="AJ14" s="235">
        <v>18.70016</v>
      </c>
      <c r="AK14" s="235">
        <v>16.062130960200001</v>
      </c>
      <c r="AL14" s="235">
        <v>34.217743520299997</v>
      </c>
      <c r="AM14" s="235">
        <v>13.193</v>
      </c>
    </row>
    <row r="15" spans="1:54" ht="15" x14ac:dyDescent="0.25">
      <c r="A15" s="193">
        <f>YampaRiverInflow.TotalOutflow!A15</f>
        <v>43770</v>
      </c>
      <c r="B15" s="165"/>
      <c r="C15" s="165"/>
      <c r="D15" s="165">
        <v>15.523999999999999</v>
      </c>
      <c r="E15" s="235">
        <v>6.9249999999999998</v>
      </c>
      <c r="F15" s="235">
        <v>53.298999999999999</v>
      </c>
      <c r="G15" s="235">
        <v>-6.4260000000000002</v>
      </c>
      <c r="H15" s="235">
        <v>24.297000000000001</v>
      </c>
      <c r="I15" s="235">
        <v>17.045000000000002</v>
      </c>
      <c r="J15" s="235">
        <v>5.4539999999999997</v>
      </c>
      <c r="K15" s="235">
        <v>10.88</v>
      </c>
      <c r="L15" s="235">
        <v>-20.273</v>
      </c>
      <c r="M15" s="235">
        <v>20.206</v>
      </c>
      <c r="N15" s="235">
        <v>35.786000000000001</v>
      </c>
      <c r="O15" s="235">
        <v>28.035</v>
      </c>
      <c r="P15" s="235">
        <v>16.972000000000001</v>
      </c>
      <c r="Q15" s="235">
        <v>32.304000000000002</v>
      </c>
      <c r="R15" s="235">
        <v>27.994</v>
      </c>
      <c r="S15" s="235">
        <v>18.408000000000001</v>
      </c>
      <c r="T15" s="235">
        <v>27.646999999999998</v>
      </c>
      <c r="U15" s="235">
        <v>13.904999999999999</v>
      </c>
      <c r="V15" s="235">
        <v>20.082000000000001</v>
      </c>
      <c r="W15" s="235">
        <v>-4.2350000000000003</v>
      </c>
      <c r="X15" s="235">
        <v>5.524</v>
      </c>
      <c r="Y15" s="235">
        <v>13.936</v>
      </c>
      <c r="Z15" s="235">
        <v>18.489000000000001</v>
      </c>
      <c r="AA15" s="235">
        <v>53.006</v>
      </c>
      <c r="AB15" s="235">
        <v>26.384</v>
      </c>
      <c r="AC15" s="235">
        <v>7.4660000000000002</v>
      </c>
      <c r="AD15" s="235">
        <v>17.106999999999999</v>
      </c>
      <c r="AE15" s="235">
        <v>28.956</v>
      </c>
      <c r="AF15" s="235">
        <v>31.728000000000002</v>
      </c>
      <c r="AG15" s="235">
        <v>37.927500000000002</v>
      </c>
      <c r="AH15" s="235">
        <v>37.545540000000003</v>
      </c>
      <c r="AI15" s="235">
        <v>26.962349999999997</v>
      </c>
      <c r="AJ15" s="235">
        <v>24.636060000000001</v>
      </c>
      <c r="AK15" s="235">
        <v>9.1373111003500007</v>
      </c>
      <c r="AL15" s="235">
        <v>11.0838498908</v>
      </c>
      <c r="AM15" s="235">
        <v>9.3420000000000005</v>
      </c>
    </row>
    <row r="16" spans="1:54" ht="15" x14ac:dyDescent="0.25">
      <c r="A16" s="193">
        <f>YampaRiverInflow.TotalOutflow!A16</f>
        <v>43800</v>
      </c>
      <c r="B16" s="165"/>
      <c r="C16" s="165"/>
      <c r="D16" s="165">
        <v>18.065000000000001</v>
      </c>
      <c r="E16" s="235">
        <v>-18.315999999999999</v>
      </c>
      <c r="F16" s="235">
        <v>48.563000000000002</v>
      </c>
      <c r="G16" s="235">
        <v>17.190000000000001</v>
      </c>
      <c r="H16" s="235">
        <v>-8.3260000000000005</v>
      </c>
      <c r="I16" s="235">
        <v>4.6349999999999998</v>
      </c>
      <c r="J16" s="235">
        <v>47.975999999999999</v>
      </c>
      <c r="K16" s="235">
        <v>24.954999999999998</v>
      </c>
      <c r="L16" s="235">
        <v>24.792000000000002</v>
      </c>
      <c r="M16" s="235">
        <v>21.376000000000001</v>
      </c>
      <c r="N16" s="235">
        <v>28.204999999999998</v>
      </c>
      <c r="O16" s="235">
        <v>40.244</v>
      </c>
      <c r="P16" s="235">
        <v>27.562000000000001</v>
      </c>
      <c r="Q16" s="235">
        <v>42.930999999999997</v>
      </c>
      <c r="R16" s="235">
        <v>16.896000000000001</v>
      </c>
      <c r="S16" s="235">
        <v>5.2649999999999997</v>
      </c>
      <c r="T16" s="235">
        <v>14.913</v>
      </c>
      <c r="U16" s="235">
        <v>20.716999999999999</v>
      </c>
      <c r="V16" s="235">
        <v>34.1</v>
      </c>
      <c r="W16" s="235">
        <v>30.48</v>
      </c>
      <c r="X16" s="235">
        <v>17.712</v>
      </c>
      <c r="Y16" s="235">
        <v>14.284000000000001</v>
      </c>
      <c r="Z16" s="235">
        <v>19.059000000000001</v>
      </c>
      <c r="AA16" s="235">
        <v>32.093000000000004</v>
      </c>
      <c r="AB16" s="235">
        <v>31.068999999999999</v>
      </c>
      <c r="AC16" s="235">
        <v>-1.1339999999999999</v>
      </c>
      <c r="AD16" s="235">
        <v>19.942</v>
      </c>
      <c r="AE16" s="235">
        <v>24.683</v>
      </c>
      <c r="AF16" s="235">
        <v>26.542000000000002</v>
      </c>
      <c r="AG16" s="235">
        <v>32.755090000000003</v>
      </c>
      <c r="AH16" s="235">
        <v>27.805679999999999</v>
      </c>
      <c r="AI16" s="235">
        <v>21.076700000000002</v>
      </c>
      <c r="AJ16" s="235">
        <v>7.0595299999999996</v>
      </c>
      <c r="AK16" s="235">
        <v>18.495586839200001</v>
      </c>
      <c r="AL16" s="235">
        <v>21.658086085000001</v>
      </c>
      <c r="AM16" s="235">
        <v>-10.919</v>
      </c>
    </row>
    <row r="17" spans="1:39" ht="15" x14ac:dyDescent="0.25">
      <c r="A17" s="193">
        <f>YampaRiverInflow.TotalOutflow!A17</f>
        <v>43831</v>
      </c>
      <c r="B17" s="165"/>
      <c r="C17" s="165"/>
      <c r="D17" s="165">
        <v>21.234999999999999</v>
      </c>
      <c r="E17" s="235">
        <v>-68.331000000000003</v>
      </c>
      <c r="F17" s="235">
        <v>20.085000000000001</v>
      </c>
      <c r="G17" s="235">
        <v>31.077999999999999</v>
      </c>
      <c r="H17" s="235">
        <v>41.271999999999998</v>
      </c>
      <c r="I17" s="235">
        <v>10.534000000000001</v>
      </c>
      <c r="J17" s="235">
        <v>78.471000000000004</v>
      </c>
      <c r="K17" s="235">
        <v>15.356</v>
      </c>
      <c r="L17" s="235">
        <v>14.651</v>
      </c>
      <c r="M17" s="235">
        <v>30.507000000000001</v>
      </c>
      <c r="N17" s="235">
        <v>18.114999999999998</v>
      </c>
      <c r="O17" s="235">
        <v>101.17700000000001</v>
      </c>
      <c r="P17" s="235">
        <v>19.384</v>
      </c>
      <c r="Q17" s="235">
        <v>30.748000000000001</v>
      </c>
      <c r="R17" s="235">
        <v>9.8130000000000006</v>
      </c>
      <c r="S17" s="235">
        <v>-4.5359999999999996</v>
      </c>
      <c r="T17" s="235">
        <v>13.925000000000001</v>
      </c>
      <c r="U17" s="235">
        <v>62.106999999999999</v>
      </c>
      <c r="V17" s="235">
        <v>30.138999999999999</v>
      </c>
      <c r="W17" s="235">
        <v>34.121000000000002</v>
      </c>
      <c r="X17" s="235">
        <v>0.29199999999999998</v>
      </c>
      <c r="Y17" s="235">
        <v>8.3659999999999997</v>
      </c>
      <c r="Z17" s="235">
        <v>7.298</v>
      </c>
      <c r="AA17" s="235">
        <v>137.148</v>
      </c>
      <c r="AB17" s="235">
        <v>5.109</v>
      </c>
      <c r="AC17" s="235">
        <v>9.6739999999999995</v>
      </c>
      <c r="AD17" s="235">
        <v>13.996</v>
      </c>
      <c r="AE17" s="235">
        <v>3.7160000000000002</v>
      </c>
      <c r="AF17" s="235">
        <v>41.649769999999997</v>
      </c>
      <c r="AG17" s="235">
        <v>7.6267299999999993</v>
      </c>
      <c r="AH17" s="235">
        <v>11.469899999999999</v>
      </c>
      <c r="AI17" s="235">
        <v>17.2136</v>
      </c>
      <c r="AJ17" s="235">
        <v>12.568142775</v>
      </c>
      <c r="AK17" s="235">
        <v>17.4341776228</v>
      </c>
      <c r="AL17" s="235">
        <v>-20.010999999999999</v>
      </c>
      <c r="AM17" s="235">
        <v>8.234</v>
      </c>
    </row>
    <row r="18" spans="1:39" ht="15" x14ac:dyDescent="0.25">
      <c r="A18" s="193">
        <f>YampaRiverInflow.TotalOutflow!A18</f>
        <v>43862</v>
      </c>
      <c r="B18" s="165"/>
      <c r="C18" s="165"/>
      <c r="D18" s="165">
        <v>11.202999999999999</v>
      </c>
      <c r="E18" s="235">
        <v>24.474</v>
      </c>
      <c r="F18" s="235">
        <v>-42.707000000000001</v>
      </c>
      <c r="G18" s="235">
        <v>17.422999999999998</v>
      </c>
      <c r="H18" s="235">
        <v>20.231999999999999</v>
      </c>
      <c r="I18" s="235">
        <v>-6.8810000000000002</v>
      </c>
      <c r="J18" s="235">
        <v>38.478000000000002</v>
      </c>
      <c r="K18" s="235">
        <v>38.890999999999998</v>
      </c>
      <c r="L18" s="235">
        <v>7.3949999999999996</v>
      </c>
      <c r="M18" s="235">
        <v>44.286999999999999</v>
      </c>
      <c r="N18" s="235">
        <v>29.244</v>
      </c>
      <c r="O18" s="235">
        <v>221.904</v>
      </c>
      <c r="P18" s="235">
        <v>10.265000000000001</v>
      </c>
      <c r="Q18" s="235">
        <v>85.662000000000006</v>
      </c>
      <c r="R18" s="235">
        <v>11.233000000000001</v>
      </c>
      <c r="S18" s="235">
        <v>13.169</v>
      </c>
      <c r="T18" s="235">
        <v>35.386000000000003</v>
      </c>
      <c r="U18" s="235">
        <v>17.077000000000002</v>
      </c>
      <c r="V18" s="235">
        <v>13.38</v>
      </c>
      <c r="W18" s="235">
        <v>16.087</v>
      </c>
      <c r="X18" s="235">
        <v>-0.86599999999999999</v>
      </c>
      <c r="Y18" s="235">
        <v>23.463000000000001</v>
      </c>
      <c r="Z18" s="235">
        <v>14.08</v>
      </c>
      <c r="AA18" s="235">
        <v>174.58199999999999</v>
      </c>
      <c r="AB18" s="235">
        <v>11.07</v>
      </c>
      <c r="AC18" s="235">
        <v>-5.6680000000000001</v>
      </c>
      <c r="AD18" s="235">
        <v>3.0179999999999998</v>
      </c>
      <c r="AE18" s="235">
        <v>14.69</v>
      </c>
      <c r="AF18" s="235">
        <v>8.8202999999999996</v>
      </c>
      <c r="AG18" s="235">
        <v>14.744759999999999</v>
      </c>
      <c r="AH18" s="235">
        <v>10.63569</v>
      </c>
      <c r="AI18" s="235">
        <v>3.61049</v>
      </c>
      <c r="AJ18" s="235">
        <v>19.494754710900001</v>
      </c>
      <c r="AK18" s="235">
        <v>9.1826606062200007</v>
      </c>
      <c r="AL18" s="235">
        <v>-32.098999999999997</v>
      </c>
      <c r="AM18" s="235">
        <v>-10.874000000000001</v>
      </c>
    </row>
    <row r="19" spans="1:39" ht="15" x14ac:dyDescent="0.25">
      <c r="A19" s="193">
        <f>YampaRiverInflow.TotalOutflow!A19</f>
        <v>43891</v>
      </c>
      <c r="B19" s="165"/>
      <c r="C19" s="165"/>
      <c r="D19" s="165">
        <v>7.1580000000000004</v>
      </c>
      <c r="E19" s="235">
        <v>59.759</v>
      </c>
      <c r="F19" s="235">
        <v>26.506</v>
      </c>
      <c r="G19" s="235">
        <v>96.531999999999996</v>
      </c>
      <c r="H19" s="235">
        <v>17.710999999999999</v>
      </c>
      <c r="I19" s="235">
        <v>-1.42</v>
      </c>
      <c r="J19" s="235">
        <v>43.502000000000002</v>
      </c>
      <c r="K19" s="235">
        <v>-6.4089999999999998</v>
      </c>
      <c r="L19" s="235">
        <v>8.8800000000000008</v>
      </c>
      <c r="M19" s="235">
        <v>37.970999999999997</v>
      </c>
      <c r="N19" s="235">
        <v>61.314999999999998</v>
      </c>
      <c r="O19" s="235">
        <v>316.43099999999998</v>
      </c>
      <c r="P19" s="235">
        <v>30.523</v>
      </c>
      <c r="Q19" s="235">
        <v>99.09</v>
      </c>
      <c r="R19" s="235">
        <v>0.26700000000000002</v>
      </c>
      <c r="S19" s="235">
        <v>21.556999999999999</v>
      </c>
      <c r="T19" s="235">
        <v>29.812999999999999</v>
      </c>
      <c r="U19" s="235">
        <v>17.334</v>
      </c>
      <c r="V19" s="235">
        <v>4.55</v>
      </c>
      <c r="W19" s="235">
        <v>29.456</v>
      </c>
      <c r="X19" s="235">
        <v>7.5919999999999996</v>
      </c>
      <c r="Y19" s="235">
        <v>0.58599999999999997</v>
      </c>
      <c r="Z19" s="235">
        <v>5.9260000000000002</v>
      </c>
      <c r="AA19" s="235">
        <v>168.72399999999999</v>
      </c>
      <c r="AB19" s="235">
        <v>24.416</v>
      </c>
      <c r="AC19" s="235">
        <v>16.087</v>
      </c>
      <c r="AD19" s="235">
        <v>3.2</v>
      </c>
      <c r="AE19" s="235">
        <v>10.916</v>
      </c>
      <c r="AF19" s="235">
        <v>55.120930000000001</v>
      </c>
      <c r="AG19" s="235">
        <v>5.3349099999999998</v>
      </c>
      <c r="AH19" s="235">
        <v>8.3023799999999994</v>
      </c>
      <c r="AI19" s="235">
        <v>7.6192200000000003</v>
      </c>
      <c r="AJ19" s="235">
        <v>-3.1343052999900003</v>
      </c>
      <c r="AK19" s="235">
        <v>3.17213907435</v>
      </c>
      <c r="AL19" s="235">
        <v>-63.835000000000001</v>
      </c>
      <c r="AM19" s="235">
        <v>-26.42</v>
      </c>
    </row>
    <row r="20" spans="1:39" ht="15" x14ac:dyDescent="0.25">
      <c r="A20" s="193">
        <f>YampaRiverInflow.TotalOutflow!A20</f>
        <v>43922</v>
      </c>
      <c r="B20" s="165"/>
      <c r="C20" s="165"/>
      <c r="D20" s="165">
        <v>16.3</v>
      </c>
      <c r="E20" s="235">
        <v>-89.194000000000003</v>
      </c>
      <c r="F20" s="235">
        <v>49.36</v>
      </c>
      <c r="G20" s="235">
        <v>53.290999999999997</v>
      </c>
      <c r="H20" s="235">
        <v>25.484000000000002</v>
      </c>
      <c r="I20" s="235">
        <v>-15.704000000000001</v>
      </c>
      <c r="J20" s="235">
        <v>2.6739999999999999</v>
      </c>
      <c r="K20" s="235">
        <v>9.9689999999999994</v>
      </c>
      <c r="L20" s="235">
        <v>14.242000000000001</v>
      </c>
      <c r="M20" s="235">
        <v>68.507000000000005</v>
      </c>
      <c r="N20" s="235">
        <v>34.072000000000003</v>
      </c>
      <c r="O20" s="235">
        <v>40.68</v>
      </c>
      <c r="P20" s="235">
        <v>13.753</v>
      </c>
      <c r="Q20" s="235">
        <v>16.016999999999999</v>
      </c>
      <c r="R20" s="235">
        <v>14.180999999999999</v>
      </c>
      <c r="S20" s="235">
        <v>10.909000000000001</v>
      </c>
      <c r="T20" s="235">
        <v>31.158000000000001</v>
      </c>
      <c r="U20" s="235">
        <v>9.2080000000000002</v>
      </c>
      <c r="V20" s="235">
        <v>5.04</v>
      </c>
      <c r="W20" s="235">
        <v>53.372999999999998</v>
      </c>
      <c r="X20" s="235">
        <v>10.19</v>
      </c>
      <c r="Y20" s="235">
        <v>22.326000000000001</v>
      </c>
      <c r="Z20" s="235">
        <v>12.529</v>
      </c>
      <c r="AA20" s="235">
        <v>16.698</v>
      </c>
      <c r="AB20" s="235">
        <v>14.458</v>
      </c>
      <c r="AC20" s="235">
        <v>15.693</v>
      </c>
      <c r="AD20" s="235">
        <v>12.19</v>
      </c>
      <c r="AE20" s="235">
        <v>15.191000000000001</v>
      </c>
      <c r="AF20" s="235">
        <v>34.110879999999995</v>
      </c>
      <c r="AG20" s="235">
        <v>18.928849999999997</v>
      </c>
      <c r="AH20" s="235">
        <v>23.699870000000001</v>
      </c>
      <c r="AI20" s="235">
        <v>14.320200000000002</v>
      </c>
      <c r="AJ20" s="235">
        <v>23.981204488899998</v>
      </c>
      <c r="AK20" s="235">
        <v>12.6252825743</v>
      </c>
      <c r="AL20" s="235">
        <v>-50.832999999999998</v>
      </c>
      <c r="AM20" s="235">
        <v>-3.6080000000000001</v>
      </c>
    </row>
    <row r="21" spans="1:39" ht="15" x14ac:dyDescent="0.25">
      <c r="A21" s="193">
        <f>YampaRiverInflow.TotalOutflow!A21</f>
        <v>43952</v>
      </c>
      <c r="B21" s="165"/>
      <c r="C21" s="165"/>
      <c r="D21" s="165">
        <v>14.667999999999999</v>
      </c>
      <c r="E21" s="235">
        <v>-80.722999999999999</v>
      </c>
      <c r="F21" s="235">
        <v>-14.659000000000001</v>
      </c>
      <c r="G21" s="235">
        <v>23.445</v>
      </c>
      <c r="H21" s="235">
        <v>-44.76</v>
      </c>
      <c r="I21" s="235">
        <v>4.5609999999999999</v>
      </c>
      <c r="J21" s="235">
        <v>-17.443000000000001</v>
      </c>
      <c r="K21" s="235">
        <v>33.575000000000003</v>
      </c>
      <c r="L21" s="235">
        <v>29.093</v>
      </c>
      <c r="M21" s="235">
        <v>35.158000000000001</v>
      </c>
      <c r="N21" s="235">
        <v>30.619</v>
      </c>
      <c r="O21" s="235">
        <v>51.445999999999998</v>
      </c>
      <c r="P21" s="235">
        <v>147.43199999999999</v>
      </c>
      <c r="Q21" s="235">
        <v>31.465</v>
      </c>
      <c r="R21" s="235">
        <v>16.225000000000001</v>
      </c>
      <c r="S21" s="235">
        <v>15.988</v>
      </c>
      <c r="T21" s="235">
        <v>22.762</v>
      </c>
      <c r="U21" s="235">
        <v>16.884</v>
      </c>
      <c r="V21" s="235">
        <v>8.0370000000000008</v>
      </c>
      <c r="W21" s="235">
        <v>0.76700000000000002</v>
      </c>
      <c r="X21" s="235">
        <v>15.06</v>
      </c>
      <c r="Y21" s="235">
        <v>18.966999999999999</v>
      </c>
      <c r="Z21" s="235">
        <v>6.8140000000000001</v>
      </c>
      <c r="AA21" s="235">
        <v>10.48</v>
      </c>
      <c r="AB21" s="235">
        <v>-4.4349999999999996</v>
      </c>
      <c r="AC21" s="235">
        <v>13.545999999999999</v>
      </c>
      <c r="AD21" s="235">
        <v>14.374000000000001</v>
      </c>
      <c r="AE21" s="235">
        <v>20.312000000000001</v>
      </c>
      <c r="AF21" s="235">
        <v>24.09412</v>
      </c>
      <c r="AG21" s="235">
        <v>17.2925</v>
      </c>
      <c r="AH21" s="235">
        <v>26.04485</v>
      </c>
      <c r="AI21" s="235">
        <v>20.55932</v>
      </c>
      <c r="AJ21" s="235">
        <v>-2.9233854721500001</v>
      </c>
      <c r="AK21" s="235">
        <v>20.635423071599998</v>
      </c>
      <c r="AL21" s="235">
        <v>-15.445</v>
      </c>
      <c r="AM21" s="235">
        <v>-30.884</v>
      </c>
    </row>
    <row r="22" spans="1:39" ht="15" x14ac:dyDescent="0.25">
      <c r="A22" s="193">
        <f>YampaRiverInflow.TotalOutflow!A22</f>
        <v>43983</v>
      </c>
      <c r="B22" s="165"/>
      <c r="C22" s="165"/>
      <c r="D22" s="165">
        <v>12.763</v>
      </c>
      <c r="E22" s="235">
        <v>-170.375</v>
      </c>
      <c r="F22" s="235">
        <v>-68.215000000000003</v>
      </c>
      <c r="G22" s="235">
        <v>17.126000000000001</v>
      </c>
      <c r="H22" s="235">
        <v>9.0709999999999997</v>
      </c>
      <c r="I22" s="235">
        <v>12.688000000000001</v>
      </c>
      <c r="J22" s="235">
        <v>3.8149999999999999</v>
      </c>
      <c r="K22" s="235">
        <v>18.376000000000001</v>
      </c>
      <c r="L22" s="235">
        <v>10.868</v>
      </c>
      <c r="M22" s="235">
        <v>38.33</v>
      </c>
      <c r="N22" s="235">
        <v>17.908000000000001</v>
      </c>
      <c r="O22" s="235">
        <v>23.242999999999999</v>
      </c>
      <c r="P22" s="235">
        <v>149.01400000000001</v>
      </c>
      <c r="Q22" s="235">
        <v>25.635000000000002</v>
      </c>
      <c r="R22" s="235">
        <v>16.579999999999998</v>
      </c>
      <c r="S22" s="235">
        <v>17.053999999999998</v>
      </c>
      <c r="T22" s="235">
        <v>19.07</v>
      </c>
      <c r="U22" s="235">
        <v>13.257999999999999</v>
      </c>
      <c r="V22" s="235">
        <v>52.686</v>
      </c>
      <c r="W22" s="235">
        <v>31.236000000000001</v>
      </c>
      <c r="X22" s="235">
        <v>9.4260000000000002</v>
      </c>
      <c r="Y22" s="235">
        <v>11.861000000000001</v>
      </c>
      <c r="Z22" s="235">
        <v>3.2530000000000001</v>
      </c>
      <c r="AA22" s="235">
        <v>10.676</v>
      </c>
      <c r="AB22" s="235">
        <v>-12.563000000000001</v>
      </c>
      <c r="AC22" s="235">
        <v>10.95</v>
      </c>
      <c r="AD22" s="235">
        <v>4.9080000000000004</v>
      </c>
      <c r="AE22" s="235">
        <v>20.478999999999999</v>
      </c>
      <c r="AF22" s="235">
        <v>23.339099999999998</v>
      </c>
      <c r="AG22" s="235">
        <v>14.779639999999999</v>
      </c>
      <c r="AH22" s="235">
        <v>10.374750000000001</v>
      </c>
      <c r="AI22" s="235">
        <v>15.253579999999999</v>
      </c>
      <c r="AJ22" s="235">
        <v>10.8723748103</v>
      </c>
      <c r="AK22" s="235">
        <v>19.2537612671</v>
      </c>
      <c r="AL22" s="235">
        <v>-42.570999999999998</v>
      </c>
      <c r="AM22" s="235">
        <v>-23.359000000000002</v>
      </c>
    </row>
    <row r="23" spans="1:39" ht="15" x14ac:dyDescent="0.25">
      <c r="A23" s="193">
        <f>YampaRiverInflow.TotalOutflow!A23</f>
        <v>44013</v>
      </c>
      <c r="B23" s="165"/>
      <c r="C23" s="165"/>
      <c r="D23" s="165">
        <v>20.57</v>
      </c>
      <c r="E23" s="235">
        <v>-126.367</v>
      </c>
      <c r="F23" s="235">
        <v>-44.088999999999999</v>
      </c>
      <c r="G23" s="235">
        <v>31.13</v>
      </c>
      <c r="H23" s="235">
        <v>-0.70799999999999996</v>
      </c>
      <c r="I23" s="235">
        <v>17.495000000000001</v>
      </c>
      <c r="J23" s="235">
        <v>-0.90900000000000003</v>
      </c>
      <c r="K23" s="235">
        <v>22.303000000000001</v>
      </c>
      <c r="L23" s="235">
        <v>26.056000000000001</v>
      </c>
      <c r="M23" s="235">
        <v>37.981000000000002</v>
      </c>
      <c r="N23" s="235">
        <v>46.884999999999998</v>
      </c>
      <c r="O23" s="235">
        <v>38.639000000000003</v>
      </c>
      <c r="P23" s="235">
        <v>161.97499999999999</v>
      </c>
      <c r="Q23" s="235">
        <v>38.319000000000003</v>
      </c>
      <c r="R23" s="235">
        <v>19.699000000000002</v>
      </c>
      <c r="S23" s="235">
        <v>17.989999999999998</v>
      </c>
      <c r="T23" s="235">
        <v>13.172000000000001</v>
      </c>
      <c r="U23" s="235">
        <v>40.615000000000002</v>
      </c>
      <c r="V23" s="235">
        <v>26.545000000000002</v>
      </c>
      <c r="W23" s="235">
        <v>25.422999999999998</v>
      </c>
      <c r="X23" s="235">
        <v>13.888999999999999</v>
      </c>
      <c r="Y23" s="235">
        <v>15.146000000000001</v>
      </c>
      <c r="Z23" s="235">
        <v>6.6020000000000003</v>
      </c>
      <c r="AA23" s="235">
        <v>10.079000000000001</v>
      </c>
      <c r="AB23" s="235">
        <v>4.5090000000000003</v>
      </c>
      <c r="AC23" s="235">
        <v>26.234000000000002</v>
      </c>
      <c r="AD23" s="235">
        <v>12.146000000000001</v>
      </c>
      <c r="AE23" s="235">
        <v>17.390999999999998</v>
      </c>
      <c r="AF23" s="235">
        <v>17.51343</v>
      </c>
      <c r="AG23" s="235">
        <v>34.483599999999996</v>
      </c>
      <c r="AH23" s="235">
        <v>45.963620000000006</v>
      </c>
      <c r="AI23" s="235">
        <v>28.082819999999998</v>
      </c>
      <c r="AJ23" s="235">
        <v>19.215399487300001</v>
      </c>
      <c r="AK23" s="235">
        <v>17.603711951099999</v>
      </c>
      <c r="AL23" s="235">
        <v>-60.779000000000003</v>
      </c>
      <c r="AM23" s="235">
        <v>-56.558999999999997</v>
      </c>
    </row>
    <row r="24" spans="1:39" ht="15" x14ac:dyDescent="0.25">
      <c r="A24" s="193">
        <f>YampaRiverInflow.TotalOutflow!A24</f>
        <v>44044</v>
      </c>
      <c r="B24" s="165"/>
      <c r="C24" s="165"/>
      <c r="D24" s="165">
        <v>22.564</v>
      </c>
      <c r="E24" s="235">
        <v>6.7279999999999998</v>
      </c>
      <c r="F24" s="235">
        <v>36.843000000000004</v>
      </c>
      <c r="G24" s="235">
        <v>32.896999999999998</v>
      </c>
      <c r="H24" s="235">
        <v>15.759</v>
      </c>
      <c r="I24" s="235">
        <v>30.661000000000001</v>
      </c>
      <c r="J24" s="235">
        <v>55</v>
      </c>
      <c r="K24" s="235">
        <v>48.677</v>
      </c>
      <c r="L24" s="235">
        <v>33.113</v>
      </c>
      <c r="M24" s="235">
        <v>45.93</v>
      </c>
      <c r="N24" s="235">
        <v>51.271000000000001</v>
      </c>
      <c r="O24" s="235">
        <v>50.551000000000002</v>
      </c>
      <c r="P24" s="235">
        <v>39.052</v>
      </c>
      <c r="Q24" s="235">
        <v>28.867000000000001</v>
      </c>
      <c r="R24" s="235">
        <v>22.442</v>
      </c>
      <c r="S24" s="235">
        <v>26.152999999999999</v>
      </c>
      <c r="T24" s="235">
        <v>32.817999999999998</v>
      </c>
      <c r="U24" s="235">
        <v>21.527999999999999</v>
      </c>
      <c r="V24" s="235">
        <v>35.834000000000003</v>
      </c>
      <c r="W24" s="235">
        <v>31.181000000000001</v>
      </c>
      <c r="X24" s="235">
        <v>15.63</v>
      </c>
      <c r="Y24" s="235">
        <v>23.109000000000002</v>
      </c>
      <c r="Z24" s="235">
        <v>11.401</v>
      </c>
      <c r="AA24" s="235">
        <v>31.262</v>
      </c>
      <c r="AB24" s="235">
        <v>3.68</v>
      </c>
      <c r="AC24" s="235">
        <v>14.694000000000001</v>
      </c>
      <c r="AD24" s="235">
        <v>25.271000000000001</v>
      </c>
      <c r="AE24" s="235">
        <v>24.695</v>
      </c>
      <c r="AF24" s="235">
        <v>21.273709999999998</v>
      </c>
      <c r="AG24" s="235">
        <v>24.753779999999999</v>
      </c>
      <c r="AH24" s="235">
        <v>25.619619999999998</v>
      </c>
      <c r="AI24" s="235">
        <v>36.973279999999995</v>
      </c>
      <c r="AJ24" s="235">
        <v>26.050836177000001</v>
      </c>
      <c r="AK24" s="235">
        <v>15.572127335099999</v>
      </c>
      <c r="AL24" s="235">
        <v>-38.963999999999999</v>
      </c>
      <c r="AM24" s="235">
        <v>-34.012</v>
      </c>
    </row>
    <row r="25" spans="1:39" ht="15" x14ac:dyDescent="0.25">
      <c r="A25" s="193">
        <f>YampaRiverInflow.TotalOutflow!A25</f>
        <v>44075</v>
      </c>
      <c r="B25" s="165"/>
      <c r="C25" s="165"/>
      <c r="D25" s="165">
        <v>16.995999999999999</v>
      </c>
      <c r="E25" s="235">
        <v>-33.959000000000003</v>
      </c>
      <c r="F25" s="235">
        <v>31.548999999999999</v>
      </c>
      <c r="G25" s="235">
        <v>18.584</v>
      </c>
      <c r="H25" s="235">
        <v>20.257999999999999</v>
      </c>
      <c r="I25" s="235">
        <v>40.121000000000002</v>
      </c>
      <c r="J25" s="235">
        <v>42.011000000000003</v>
      </c>
      <c r="K25" s="235">
        <v>32.043999999999997</v>
      </c>
      <c r="L25" s="235">
        <v>34.625999999999998</v>
      </c>
      <c r="M25" s="235">
        <v>44.92</v>
      </c>
      <c r="N25" s="235">
        <v>38.738</v>
      </c>
      <c r="O25" s="235">
        <v>36.225999999999999</v>
      </c>
      <c r="P25" s="235">
        <v>28.126000000000001</v>
      </c>
      <c r="Q25" s="235">
        <v>31.236000000000001</v>
      </c>
      <c r="R25" s="235">
        <v>22.335000000000001</v>
      </c>
      <c r="S25" s="235">
        <v>48.393999999999998</v>
      </c>
      <c r="T25" s="235">
        <v>28.478999999999999</v>
      </c>
      <c r="U25" s="235">
        <v>11.491</v>
      </c>
      <c r="V25" s="235">
        <v>18.042999999999999</v>
      </c>
      <c r="W25" s="235">
        <v>23.867999999999999</v>
      </c>
      <c r="X25" s="235">
        <v>14.974</v>
      </c>
      <c r="Y25" s="235">
        <v>17.042999999999999</v>
      </c>
      <c r="Z25" s="235">
        <v>23.401</v>
      </c>
      <c r="AA25" s="235">
        <v>6.1059999999999999</v>
      </c>
      <c r="AB25" s="235">
        <v>5.0819999999999999</v>
      </c>
      <c r="AC25" s="235">
        <v>18.600999999999999</v>
      </c>
      <c r="AD25" s="235">
        <v>14.476000000000001</v>
      </c>
      <c r="AE25" s="235">
        <v>21.350999999999999</v>
      </c>
      <c r="AF25" s="235">
        <v>17.48638</v>
      </c>
      <c r="AG25" s="235">
        <v>30.457650000000001</v>
      </c>
      <c r="AH25" s="235">
        <v>31.318210000000001</v>
      </c>
      <c r="AI25" s="235">
        <v>23.158259999999999</v>
      </c>
      <c r="AJ25" s="235">
        <v>13.2491374797</v>
      </c>
      <c r="AK25" s="235">
        <v>19.184875404</v>
      </c>
      <c r="AL25" s="235">
        <v>42.127000000000002</v>
      </c>
      <c r="AM25" s="235">
        <v>-1.2290000000000001</v>
      </c>
    </row>
    <row r="26" spans="1:39" ht="15" x14ac:dyDescent="0.25">
      <c r="A26" s="193">
        <f>YampaRiverInflow.TotalOutflow!A26</f>
        <v>44105</v>
      </c>
      <c r="B26" s="165"/>
      <c r="C26" s="165"/>
      <c r="D26" s="165">
        <v>22.731999999999999</v>
      </c>
      <c r="E26" s="235">
        <v>-40.167999999999999</v>
      </c>
      <c r="F26" s="235">
        <v>31.16</v>
      </c>
      <c r="G26" s="235">
        <v>36.676000000000002</v>
      </c>
      <c r="H26" s="235">
        <v>34.716000000000001</v>
      </c>
      <c r="I26" s="235">
        <v>66.048000000000002</v>
      </c>
      <c r="J26" s="235">
        <v>39.569000000000003</v>
      </c>
      <c r="K26" s="235">
        <v>37.305999999999997</v>
      </c>
      <c r="L26" s="235">
        <v>23.975999999999999</v>
      </c>
      <c r="M26" s="235">
        <v>34.430999999999997</v>
      </c>
      <c r="N26" s="235">
        <v>38.234000000000002</v>
      </c>
      <c r="O26" s="235">
        <v>25.995000000000001</v>
      </c>
      <c r="P26" s="235">
        <v>33.972000000000001</v>
      </c>
      <c r="Q26" s="235">
        <v>22.088999999999999</v>
      </c>
      <c r="R26" s="235">
        <v>19.114000000000001</v>
      </c>
      <c r="S26" s="235">
        <v>8.282</v>
      </c>
      <c r="T26" s="235">
        <v>40.549999999999997</v>
      </c>
      <c r="U26" s="235">
        <v>-13.923999999999999</v>
      </c>
      <c r="V26" s="235">
        <v>25.102</v>
      </c>
      <c r="W26" s="235">
        <v>12.989000000000001</v>
      </c>
      <c r="X26" s="235">
        <v>27.751999999999999</v>
      </c>
      <c r="Y26" s="235">
        <v>9.3919999999999995</v>
      </c>
      <c r="Z26" s="235">
        <v>43.768999999999998</v>
      </c>
      <c r="AA26" s="235">
        <v>22.535</v>
      </c>
      <c r="AB26" s="235">
        <v>16.07</v>
      </c>
      <c r="AC26" s="235">
        <v>21.861999999999998</v>
      </c>
      <c r="AD26" s="235">
        <v>21.155999999999999</v>
      </c>
      <c r="AE26" s="235">
        <v>17.678999999999998</v>
      </c>
      <c r="AF26" s="235">
        <v>24.983849999999997</v>
      </c>
      <c r="AG26" s="235">
        <v>30.878040000000002</v>
      </c>
      <c r="AH26" s="235">
        <v>34.297699999999999</v>
      </c>
      <c r="AI26" s="235">
        <v>18.70016</v>
      </c>
      <c r="AJ26" s="235">
        <v>16.062130960200001</v>
      </c>
      <c r="AK26" s="235">
        <v>34.217743520299997</v>
      </c>
      <c r="AL26" s="235">
        <v>13.193</v>
      </c>
      <c r="AM26" s="235">
        <v>-2.6909999999999998</v>
      </c>
    </row>
    <row r="27" spans="1:39" ht="15" x14ac:dyDescent="0.25">
      <c r="A27" s="193">
        <f>YampaRiverInflow.TotalOutflow!A27</f>
        <v>44136</v>
      </c>
      <c r="B27" s="165"/>
      <c r="C27" s="165"/>
      <c r="D27" s="165">
        <v>15.523999999999999</v>
      </c>
      <c r="E27" s="235">
        <v>53.298999999999999</v>
      </c>
      <c r="F27" s="235">
        <v>-6.4260000000000002</v>
      </c>
      <c r="G27" s="235">
        <v>24.297000000000001</v>
      </c>
      <c r="H27" s="235">
        <v>17.045000000000002</v>
      </c>
      <c r="I27" s="235">
        <v>5.4539999999999997</v>
      </c>
      <c r="J27" s="235">
        <v>10.88</v>
      </c>
      <c r="K27" s="235">
        <v>-20.273</v>
      </c>
      <c r="L27" s="235">
        <v>20.206</v>
      </c>
      <c r="M27" s="235">
        <v>35.786000000000001</v>
      </c>
      <c r="N27" s="235">
        <v>28.035</v>
      </c>
      <c r="O27" s="235">
        <v>16.972000000000001</v>
      </c>
      <c r="P27" s="235">
        <v>32.304000000000002</v>
      </c>
      <c r="Q27" s="235">
        <v>27.994</v>
      </c>
      <c r="R27" s="235">
        <v>18.408000000000001</v>
      </c>
      <c r="S27" s="235">
        <v>27.646999999999998</v>
      </c>
      <c r="T27" s="235">
        <v>13.904999999999999</v>
      </c>
      <c r="U27" s="235">
        <v>20.082000000000001</v>
      </c>
      <c r="V27" s="235">
        <v>-4.2350000000000003</v>
      </c>
      <c r="W27" s="235">
        <v>5.524</v>
      </c>
      <c r="X27" s="235">
        <v>13.936</v>
      </c>
      <c r="Y27" s="235">
        <v>18.489000000000001</v>
      </c>
      <c r="Z27" s="235">
        <v>53.006</v>
      </c>
      <c r="AA27" s="235">
        <v>26.384</v>
      </c>
      <c r="AB27" s="235">
        <v>7.4660000000000002</v>
      </c>
      <c r="AC27" s="235">
        <v>17.106999999999999</v>
      </c>
      <c r="AD27" s="235">
        <v>28.956</v>
      </c>
      <c r="AE27" s="235">
        <v>31.728000000000002</v>
      </c>
      <c r="AF27" s="235">
        <v>37.927500000000002</v>
      </c>
      <c r="AG27" s="235">
        <v>37.545540000000003</v>
      </c>
      <c r="AH27" s="235">
        <v>26.962349999999997</v>
      </c>
      <c r="AI27" s="235">
        <v>24.636060000000001</v>
      </c>
      <c r="AJ27" s="235">
        <v>9.1373111003500007</v>
      </c>
      <c r="AK27" s="235">
        <v>11.0838498908</v>
      </c>
      <c r="AL27" s="235">
        <v>9.3420000000000005</v>
      </c>
      <c r="AM27" s="235">
        <v>6.9249999999999998</v>
      </c>
    </row>
    <row r="28" spans="1:39" ht="15" x14ac:dyDescent="0.25">
      <c r="A28" s="193">
        <f>YampaRiverInflow.TotalOutflow!A28</f>
        <v>44166</v>
      </c>
      <c r="B28" s="165"/>
      <c r="C28" s="165"/>
      <c r="D28" s="165">
        <v>18.065000000000001</v>
      </c>
      <c r="E28" s="235">
        <v>48.563000000000002</v>
      </c>
      <c r="F28" s="235">
        <v>17.190000000000001</v>
      </c>
      <c r="G28" s="235">
        <v>-8.3260000000000005</v>
      </c>
      <c r="H28" s="235">
        <v>4.6349999999999998</v>
      </c>
      <c r="I28" s="235">
        <v>47.975999999999999</v>
      </c>
      <c r="J28" s="235">
        <v>24.954999999999998</v>
      </c>
      <c r="K28" s="235">
        <v>24.792000000000002</v>
      </c>
      <c r="L28" s="235">
        <v>21.376000000000001</v>
      </c>
      <c r="M28" s="235">
        <v>28.204999999999998</v>
      </c>
      <c r="N28" s="235">
        <v>40.244</v>
      </c>
      <c r="O28" s="235">
        <v>27.562000000000001</v>
      </c>
      <c r="P28" s="235">
        <v>42.930999999999997</v>
      </c>
      <c r="Q28" s="235">
        <v>16.896000000000001</v>
      </c>
      <c r="R28" s="235">
        <v>5.2649999999999997</v>
      </c>
      <c r="S28" s="235">
        <v>14.913</v>
      </c>
      <c r="T28" s="235">
        <v>20.716999999999999</v>
      </c>
      <c r="U28" s="235">
        <v>34.1</v>
      </c>
      <c r="V28" s="235">
        <v>30.48</v>
      </c>
      <c r="W28" s="235">
        <v>17.712</v>
      </c>
      <c r="X28" s="235">
        <v>14.284000000000001</v>
      </c>
      <c r="Y28" s="235">
        <v>19.059000000000001</v>
      </c>
      <c r="Z28" s="235">
        <v>32.093000000000004</v>
      </c>
      <c r="AA28" s="235">
        <v>31.068999999999999</v>
      </c>
      <c r="AB28" s="235">
        <v>-1.1339999999999999</v>
      </c>
      <c r="AC28" s="235">
        <v>19.942</v>
      </c>
      <c r="AD28" s="235">
        <v>24.683</v>
      </c>
      <c r="AE28" s="235">
        <v>26.542000000000002</v>
      </c>
      <c r="AF28" s="235">
        <v>32.755090000000003</v>
      </c>
      <c r="AG28" s="235">
        <v>27.805679999999999</v>
      </c>
      <c r="AH28" s="235">
        <v>21.076700000000002</v>
      </c>
      <c r="AI28" s="235">
        <v>7.0595299999999996</v>
      </c>
      <c r="AJ28" s="235">
        <v>18.495586839200001</v>
      </c>
      <c r="AK28" s="235">
        <v>21.658086085000001</v>
      </c>
      <c r="AL28" s="235">
        <v>-10.919</v>
      </c>
      <c r="AM28" s="235">
        <v>-18.315999999999999</v>
      </c>
    </row>
    <row r="29" spans="1:39" ht="15" x14ac:dyDescent="0.25">
      <c r="A29" s="193">
        <f>YampaRiverInflow.TotalOutflow!A29</f>
        <v>44197</v>
      </c>
      <c r="B29" s="165"/>
      <c r="C29" s="165"/>
      <c r="D29" s="165">
        <v>21.234999999999999</v>
      </c>
      <c r="E29" s="235">
        <v>20.085000000000001</v>
      </c>
      <c r="F29" s="235">
        <v>31.077999999999999</v>
      </c>
      <c r="G29" s="235">
        <v>41.271999999999998</v>
      </c>
      <c r="H29" s="235">
        <v>10.534000000000001</v>
      </c>
      <c r="I29" s="235">
        <v>78.471000000000004</v>
      </c>
      <c r="J29" s="235">
        <v>15.356</v>
      </c>
      <c r="K29" s="235">
        <v>14.651</v>
      </c>
      <c r="L29" s="235">
        <v>30.507000000000001</v>
      </c>
      <c r="M29" s="235">
        <v>18.114999999999998</v>
      </c>
      <c r="N29" s="235">
        <v>101.17700000000001</v>
      </c>
      <c r="O29" s="235">
        <v>19.384</v>
      </c>
      <c r="P29" s="235">
        <v>30.748000000000001</v>
      </c>
      <c r="Q29" s="235">
        <v>9.8130000000000006</v>
      </c>
      <c r="R29" s="235">
        <v>-4.5359999999999996</v>
      </c>
      <c r="S29" s="235">
        <v>13.925000000000001</v>
      </c>
      <c r="T29" s="235">
        <v>62.106999999999999</v>
      </c>
      <c r="U29" s="235">
        <v>30.138999999999999</v>
      </c>
      <c r="V29" s="235">
        <v>34.121000000000002</v>
      </c>
      <c r="W29" s="235">
        <v>0.29199999999999998</v>
      </c>
      <c r="X29" s="235">
        <v>8.3659999999999997</v>
      </c>
      <c r="Y29" s="235">
        <v>7.298</v>
      </c>
      <c r="Z29" s="235">
        <v>137.148</v>
      </c>
      <c r="AA29" s="235">
        <v>5.109</v>
      </c>
      <c r="AB29" s="235">
        <v>9.6739999999999995</v>
      </c>
      <c r="AC29" s="235">
        <v>13.996</v>
      </c>
      <c r="AD29" s="235">
        <v>3.7160000000000002</v>
      </c>
      <c r="AE29" s="235">
        <v>41.649769999999997</v>
      </c>
      <c r="AF29" s="235">
        <v>7.6267299999999993</v>
      </c>
      <c r="AG29" s="235">
        <v>11.469899999999999</v>
      </c>
      <c r="AH29" s="235">
        <v>17.2136</v>
      </c>
      <c r="AI29" s="235">
        <v>12.568142775</v>
      </c>
      <c r="AJ29" s="235">
        <v>17.4341776228</v>
      </c>
      <c r="AK29" s="235">
        <v>-20.010999999999999</v>
      </c>
      <c r="AL29" s="235">
        <v>8.234</v>
      </c>
      <c r="AM29" s="235">
        <v>-68.331000000000003</v>
      </c>
    </row>
    <row r="30" spans="1:39" ht="15" x14ac:dyDescent="0.25">
      <c r="A30" s="193">
        <f>YampaRiverInflow.TotalOutflow!A30</f>
        <v>44228</v>
      </c>
      <c r="B30" s="165"/>
      <c r="C30" s="165"/>
      <c r="D30" s="165">
        <v>11.202999999999999</v>
      </c>
      <c r="E30" s="235">
        <v>-42.707000000000001</v>
      </c>
      <c r="F30" s="235">
        <v>17.422999999999998</v>
      </c>
      <c r="G30" s="235">
        <v>20.231999999999999</v>
      </c>
      <c r="H30" s="235">
        <v>-6.8810000000000002</v>
      </c>
      <c r="I30" s="235">
        <v>38.478000000000002</v>
      </c>
      <c r="J30" s="235">
        <v>38.890999999999998</v>
      </c>
      <c r="K30" s="235">
        <v>7.3949999999999996</v>
      </c>
      <c r="L30" s="235">
        <v>44.286999999999999</v>
      </c>
      <c r="M30" s="235">
        <v>29.244</v>
      </c>
      <c r="N30" s="235">
        <v>221.904</v>
      </c>
      <c r="O30" s="235">
        <v>10.265000000000001</v>
      </c>
      <c r="P30" s="235">
        <v>85.662000000000006</v>
      </c>
      <c r="Q30" s="235">
        <v>11.233000000000001</v>
      </c>
      <c r="R30" s="235">
        <v>13.169</v>
      </c>
      <c r="S30" s="235">
        <v>35.386000000000003</v>
      </c>
      <c r="T30" s="235">
        <v>17.077000000000002</v>
      </c>
      <c r="U30" s="235">
        <v>13.38</v>
      </c>
      <c r="V30" s="235">
        <v>16.087</v>
      </c>
      <c r="W30" s="235">
        <v>-0.86599999999999999</v>
      </c>
      <c r="X30" s="235">
        <v>23.463000000000001</v>
      </c>
      <c r="Y30" s="235">
        <v>14.08</v>
      </c>
      <c r="Z30" s="235">
        <v>174.58199999999999</v>
      </c>
      <c r="AA30" s="235">
        <v>11.07</v>
      </c>
      <c r="AB30" s="235">
        <v>-5.6680000000000001</v>
      </c>
      <c r="AC30" s="235">
        <v>3.0179999999999998</v>
      </c>
      <c r="AD30" s="235">
        <v>14.69</v>
      </c>
      <c r="AE30" s="235">
        <v>8.8202999999999996</v>
      </c>
      <c r="AF30" s="235">
        <v>14.744759999999999</v>
      </c>
      <c r="AG30" s="235">
        <v>10.63569</v>
      </c>
      <c r="AH30" s="235">
        <v>3.61049</v>
      </c>
      <c r="AI30" s="235">
        <v>19.494754710900001</v>
      </c>
      <c r="AJ30" s="235">
        <v>9.1826606062200007</v>
      </c>
      <c r="AK30" s="235">
        <v>-32.098999999999997</v>
      </c>
      <c r="AL30" s="235">
        <v>-10.874000000000001</v>
      </c>
      <c r="AM30" s="235">
        <v>24.474</v>
      </c>
    </row>
    <row r="31" spans="1:39" ht="15" x14ac:dyDescent="0.25">
      <c r="A31" s="193">
        <f>YampaRiverInflow.TotalOutflow!A31</f>
        <v>44256</v>
      </c>
      <c r="B31" s="165"/>
      <c r="C31" s="165"/>
      <c r="D31" s="165">
        <v>7.1580000000000004</v>
      </c>
      <c r="E31" s="235">
        <v>26.506</v>
      </c>
      <c r="F31" s="235">
        <v>96.531999999999996</v>
      </c>
      <c r="G31" s="235">
        <v>17.710999999999999</v>
      </c>
      <c r="H31" s="235">
        <v>-1.42</v>
      </c>
      <c r="I31" s="235">
        <v>43.502000000000002</v>
      </c>
      <c r="J31" s="235">
        <v>-6.4089999999999998</v>
      </c>
      <c r="K31" s="235">
        <v>8.8800000000000008</v>
      </c>
      <c r="L31" s="235">
        <v>37.970999999999997</v>
      </c>
      <c r="M31" s="235">
        <v>61.314999999999998</v>
      </c>
      <c r="N31" s="235">
        <v>316.43099999999998</v>
      </c>
      <c r="O31" s="235">
        <v>30.523</v>
      </c>
      <c r="P31" s="235">
        <v>99.09</v>
      </c>
      <c r="Q31" s="235">
        <v>0.26700000000000002</v>
      </c>
      <c r="R31" s="235">
        <v>21.556999999999999</v>
      </c>
      <c r="S31" s="235">
        <v>29.812999999999999</v>
      </c>
      <c r="T31" s="235">
        <v>17.334</v>
      </c>
      <c r="U31" s="235">
        <v>4.55</v>
      </c>
      <c r="V31" s="235">
        <v>29.456</v>
      </c>
      <c r="W31" s="235">
        <v>7.5919999999999996</v>
      </c>
      <c r="X31" s="235">
        <v>0.58599999999999997</v>
      </c>
      <c r="Y31" s="235">
        <v>5.9260000000000002</v>
      </c>
      <c r="Z31" s="235">
        <v>168.72399999999999</v>
      </c>
      <c r="AA31" s="235">
        <v>24.416</v>
      </c>
      <c r="AB31" s="235">
        <v>16.087</v>
      </c>
      <c r="AC31" s="235">
        <v>3.2</v>
      </c>
      <c r="AD31" s="235">
        <v>10.916</v>
      </c>
      <c r="AE31" s="235">
        <v>55.120930000000001</v>
      </c>
      <c r="AF31" s="235">
        <v>5.3349099999999998</v>
      </c>
      <c r="AG31" s="235">
        <v>8.3023799999999994</v>
      </c>
      <c r="AH31" s="235">
        <v>7.6192200000000003</v>
      </c>
      <c r="AI31" s="235">
        <v>-3.1343052999900003</v>
      </c>
      <c r="AJ31" s="235">
        <v>3.17213907435</v>
      </c>
      <c r="AK31" s="235">
        <v>-63.835000000000001</v>
      </c>
      <c r="AL31" s="235">
        <v>-26.42</v>
      </c>
      <c r="AM31" s="235">
        <v>59.759</v>
      </c>
    </row>
    <row r="32" spans="1:39" ht="15" x14ac:dyDescent="0.25">
      <c r="A32" s="193">
        <f>YampaRiverInflow.TotalOutflow!A32</f>
        <v>44287</v>
      </c>
      <c r="B32" s="165"/>
      <c r="C32" s="165"/>
      <c r="D32" s="165">
        <v>16.3</v>
      </c>
      <c r="E32" s="235">
        <v>49.36</v>
      </c>
      <c r="F32" s="235">
        <v>53.290999999999997</v>
      </c>
      <c r="G32" s="235">
        <v>25.484000000000002</v>
      </c>
      <c r="H32" s="235">
        <v>-15.704000000000001</v>
      </c>
      <c r="I32" s="235">
        <v>2.6739999999999999</v>
      </c>
      <c r="J32" s="235">
        <v>9.9689999999999994</v>
      </c>
      <c r="K32" s="235">
        <v>14.242000000000001</v>
      </c>
      <c r="L32" s="235">
        <v>68.507000000000005</v>
      </c>
      <c r="M32" s="235">
        <v>34.072000000000003</v>
      </c>
      <c r="N32" s="235">
        <v>40.68</v>
      </c>
      <c r="O32" s="235">
        <v>13.753</v>
      </c>
      <c r="P32" s="235">
        <v>16.016999999999999</v>
      </c>
      <c r="Q32" s="235">
        <v>14.180999999999999</v>
      </c>
      <c r="R32" s="235">
        <v>10.909000000000001</v>
      </c>
      <c r="S32" s="235">
        <v>31.158000000000001</v>
      </c>
      <c r="T32" s="235">
        <v>9.2080000000000002</v>
      </c>
      <c r="U32" s="235">
        <v>5.04</v>
      </c>
      <c r="V32" s="235">
        <v>53.372999999999998</v>
      </c>
      <c r="W32" s="235">
        <v>10.19</v>
      </c>
      <c r="X32" s="235">
        <v>22.326000000000001</v>
      </c>
      <c r="Y32" s="235">
        <v>12.529</v>
      </c>
      <c r="Z32" s="235">
        <v>16.698</v>
      </c>
      <c r="AA32" s="235">
        <v>14.458</v>
      </c>
      <c r="AB32" s="235">
        <v>15.693</v>
      </c>
      <c r="AC32" s="235">
        <v>12.19</v>
      </c>
      <c r="AD32" s="235">
        <v>15.191000000000001</v>
      </c>
      <c r="AE32" s="235">
        <v>34.110879999999995</v>
      </c>
      <c r="AF32" s="235">
        <v>18.928849999999997</v>
      </c>
      <c r="AG32" s="235">
        <v>23.699870000000001</v>
      </c>
      <c r="AH32" s="235">
        <v>14.320200000000002</v>
      </c>
      <c r="AI32" s="235">
        <v>23.981204488899998</v>
      </c>
      <c r="AJ32" s="235">
        <v>12.6252825743</v>
      </c>
      <c r="AK32" s="235">
        <v>-50.832999999999998</v>
      </c>
      <c r="AL32" s="235">
        <v>-3.6080000000000001</v>
      </c>
      <c r="AM32" s="235">
        <v>-89.194000000000003</v>
      </c>
    </row>
    <row r="33" spans="1:39" ht="15" x14ac:dyDescent="0.25">
      <c r="A33" s="193">
        <f>YampaRiverInflow.TotalOutflow!A33</f>
        <v>44317</v>
      </c>
      <c r="B33" s="165"/>
      <c r="C33" s="165"/>
      <c r="D33" s="165">
        <v>14.667999999999999</v>
      </c>
      <c r="E33" s="235">
        <v>-14.659000000000001</v>
      </c>
      <c r="F33" s="235">
        <v>23.445</v>
      </c>
      <c r="G33" s="235">
        <v>-44.76</v>
      </c>
      <c r="H33" s="235">
        <v>4.5609999999999999</v>
      </c>
      <c r="I33" s="235">
        <v>-17.443000000000001</v>
      </c>
      <c r="J33" s="235">
        <v>33.575000000000003</v>
      </c>
      <c r="K33" s="235">
        <v>29.093</v>
      </c>
      <c r="L33" s="235">
        <v>35.158000000000001</v>
      </c>
      <c r="M33" s="235">
        <v>30.619</v>
      </c>
      <c r="N33" s="235">
        <v>51.445999999999998</v>
      </c>
      <c r="O33" s="235">
        <v>147.43199999999999</v>
      </c>
      <c r="P33" s="235">
        <v>31.465</v>
      </c>
      <c r="Q33" s="235">
        <v>16.225000000000001</v>
      </c>
      <c r="R33" s="235">
        <v>15.988</v>
      </c>
      <c r="S33" s="235">
        <v>22.762</v>
      </c>
      <c r="T33" s="235">
        <v>16.884</v>
      </c>
      <c r="U33" s="235">
        <v>8.0370000000000008</v>
      </c>
      <c r="V33" s="235">
        <v>0.76700000000000002</v>
      </c>
      <c r="W33" s="235">
        <v>15.06</v>
      </c>
      <c r="X33" s="235">
        <v>18.966999999999999</v>
      </c>
      <c r="Y33" s="235">
        <v>6.8140000000000001</v>
      </c>
      <c r="Z33" s="235">
        <v>10.48</v>
      </c>
      <c r="AA33" s="235">
        <v>-4.4349999999999996</v>
      </c>
      <c r="AB33" s="235">
        <v>13.545999999999999</v>
      </c>
      <c r="AC33" s="235">
        <v>14.374000000000001</v>
      </c>
      <c r="AD33" s="235">
        <v>20.312000000000001</v>
      </c>
      <c r="AE33" s="235">
        <v>24.09412</v>
      </c>
      <c r="AF33" s="235">
        <v>17.2925</v>
      </c>
      <c r="AG33" s="235">
        <v>26.04485</v>
      </c>
      <c r="AH33" s="235">
        <v>20.55932</v>
      </c>
      <c r="AI33" s="235">
        <v>-2.9233854721500001</v>
      </c>
      <c r="AJ33" s="235">
        <v>20.635423071599998</v>
      </c>
      <c r="AK33" s="235">
        <v>-15.445</v>
      </c>
      <c r="AL33" s="235">
        <v>-30.884</v>
      </c>
      <c r="AM33" s="235">
        <v>-80.722999999999999</v>
      </c>
    </row>
    <row r="34" spans="1:39" ht="15" x14ac:dyDescent="0.25">
      <c r="A34" s="193">
        <f>YampaRiverInflow.TotalOutflow!A34</f>
        <v>44348</v>
      </c>
      <c r="B34" s="165"/>
      <c r="C34" s="165"/>
      <c r="D34" s="165">
        <v>12.763</v>
      </c>
      <c r="E34" s="235">
        <v>-68.215000000000003</v>
      </c>
      <c r="F34" s="235">
        <v>17.126000000000001</v>
      </c>
      <c r="G34" s="235">
        <v>9.0709999999999997</v>
      </c>
      <c r="H34" s="235">
        <v>12.688000000000001</v>
      </c>
      <c r="I34" s="235">
        <v>3.8149999999999999</v>
      </c>
      <c r="J34" s="235">
        <v>18.376000000000001</v>
      </c>
      <c r="K34" s="235">
        <v>10.868</v>
      </c>
      <c r="L34" s="235">
        <v>38.33</v>
      </c>
      <c r="M34" s="235">
        <v>17.908000000000001</v>
      </c>
      <c r="N34" s="235">
        <v>23.242999999999999</v>
      </c>
      <c r="O34" s="235">
        <v>149.01400000000001</v>
      </c>
      <c r="P34" s="235">
        <v>25.635000000000002</v>
      </c>
      <c r="Q34" s="235">
        <v>16.579999999999998</v>
      </c>
      <c r="R34" s="235">
        <v>17.053999999999998</v>
      </c>
      <c r="S34" s="235">
        <v>19.07</v>
      </c>
      <c r="T34" s="235">
        <v>13.257999999999999</v>
      </c>
      <c r="U34" s="235">
        <v>52.686</v>
      </c>
      <c r="V34" s="235">
        <v>31.236000000000001</v>
      </c>
      <c r="W34" s="235">
        <v>9.4260000000000002</v>
      </c>
      <c r="X34" s="235">
        <v>11.861000000000001</v>
      </c>
      <c r="Y34" s="235">
        <v>3.2530000000000001</v>
      </c>
      <c r="Z34" s="235">
        <v>10.676</v>
      </c>
      <c r="AA34" s="235">
        <v>-12.563000000000001</v>
      </c>
      <c r="AB34" s="235">
        <v>10.95</v>
      </c>
      <c r="AC34" s="235">
        <v>4.9080000000000004</v>
      </c>
      <c r="AD34" s="235">
        <v>20.478999999999999</v>
      </c>
      <c r="AE34" s="235">
        <v>23.339099999999998</v>
      </c>
      <c r="AF34" s="235">
        <v>14.779639999999999</v>
      </c>
      <c r="AG34" s="235">
        <v>10.374750000000001</v>
      </c>
      <c r="AH34" s="235">
        <v>15.253579999999999</v>
      </c>
      <c r="AI34" s="235">
        <v>10.8723748103</v>
      </c>
      <c r="AJ34" s="235">
        <v>19.2537612671</v>
      </c>
      <c r="AK34" s="235">
        <v>-42.570999999999998</v>
      </c>
      <c r="AL34" s="235">
        <v>-23.359000000000002</v>
      </c>
      <c r="AM34" s="235">
        <v>-170.375</v>
      </c>
    </row>
    <row r="35" spans="1:39" ht="15" x14ac:dyDescent="0.25">
      <c r="A35" s="193">
        <f>YampaRiverInflow.TotalOutflow!A35</f>
        <v>44378</v>
      </c>
      <c r="B35" s="165"/>
      <c r="C35" s="165"/>
      <c r="D35" s="165">
        <v>20.57</v>
      </c>
      <c r="E35" s="235">
        <v>-44.088999999999999</v>
      </c>
      <c r="F35" s="235">
        <v>31.13</v>
      </c>
      <c r="G35" s="235">
        <v>-0.70799999999999996</v>
      </c>
      <c r="H35" s="235">
        <v>17.495000000000001</v>
      </c>
      <c r="I35" s="235">
        <v>-0.90900000000000003</v>
      </c>
      <c r="J35" s="235">
        <v>22.303000000000001</v>
      </c>
      <c r="K35" s="235">
        <v>26.056000000000001</v>
      </c>
      <c r="L35" s="235">
        <v>37.981000000000002</v>
      </c>
      <c r="M35" s="235">
        <v>46.884999999999998</v>
      </c>
      <c r="N35" s="235">
        <v>38.639000000000003</v>
      </c>
      <c r="O35" s="235">
        <v>161.97499999999999</v>
      </c>
      <c r="P35" s="235">
        <v>38.319000000000003</v>
      </c>
      <c r="Q35" s="235">
        <v>19.699000000000002</v>
      </c>
      <c r="R35" s="235">
        <v>17.989999999999998</v>
      </c>
      <c r="S35" s="235">
        <v>13.172000000000001</v>
      </c>
      <c r="T35" s="235">
        <v>40.615000000000002</v>
      </c>
      <c r="U35" s="235">
        <v>26.545000000000002</v>
      </c>
      <c r="V35" s="235">
        <v>25.422999999999998</v>
      </c>
      <c r="W35" s="235">
        <v>13.888999999999999</v>
      </c>
      <c r="X35" s="235">
        <v>15.146000000000001</v>
      </c>
      <c r="Y35" s="235">
        <v>6.6020000000000003</v>
      </c>
      <c r="Z35" s="235">
        <v>10.079000000000001</v>
      </c>
      <c r="AA35" s="235">
        <v>4.5090000000000003</v>
      </c>
      <c r="AB35" s="235">
        <v>26.234000000000002</v>
      </c>
      <c r="AC35" s="235">
        <v>12.146000000000001</v>
      </c>
      <c r="AD35" s="235">
        <v>17.390999999999998</v>
      </c>
      <c r="AE35" s="235">
        <v>17.51343</v>
      </c>
      <c r="AF35" s="235">
        <v>34.483599999999996</v>
      </c>
      <c r="AG35" s="235">
        <v>45.963620000000006</v>
      </c>
      <c r="AH35" s="235">
        <v>28.082819999999998</v>
      </c>
      <c r="AI35" s="235">
        <v>19.215399487300001</v>
      </c>
      <c r="AJ35" s="235">
        <v>17.603711951099999</v>
      </c>
      <c r="AK35" s="235">
        <v>-60.779000000000003</v>
      </c>
      <c r="AL35" s="235">
        <v>-56.558999999999997</v>
      </c>
      <c r="AM35" s="235">
        <v>-126.367</v>
      </c>
    </row>
    <row r="36" spans="1:39" ht="15" x14ac:dyDescent="0.25">
      <c r="A36" s="193">
        <f>YampaRiverInflow.TotalOutflow!A36</f>
        <v>44409</v>
      </c>
      <c r="B36" s="165"/>
      <c r="C36" s="165"/>
      <c r="D36" s="165">
        <v>22.564</v>
      </c>
      <c r="E36" s="235">
        <v>36.843000000000004</v>
      </c>
      <c r="F36" s="235">
        <v>32.896999999999998</v>
      </c>
      <c r="G36" s="235">
        <v>15.759</v>
      </c>
      <c r="H36" s="235">
        <v>30.661000000000001</v>
      </c>
      <c r="I36" s="235">
        <v>55</v>
      </c>
      <c r="J36" s="235">
        <v>48.677</v>
      </c>
      <c r="K36" s="235">
        <v>33.113</v>
      </c>
      <c r="L36" s="235">
        <v>45.93</v>
      </c>
      <c r="M36" s="235">
        <v>51.271000000000001</v>
      </c>
      <c r="N36" s="235">
        <v>50.551000000000002</v>
      </c>
      <c r="O36" s="235">
        <v>39.052</v>
      </c>
      <c r="P36" s="235">
        <v>28.867000000000001</v>
      </c>
      <c r="Q36" s="235">
        <v>22.442</v>
      </c>
      <c r="R36" s="235">
        <v>26.152999999999999</v>
      </c>
      <c r="S36" s="235">
        <v>32.817999999999998</v>
      </c>
      <c r="T36" s="235">
        <v>21.527999999999999</v>
      </c>
      <c r="U36" s="235">
        <v>35.834000000000003</v>
      </c>
      <c r="V36" s="235">
        <v>31.181000000000001</v>
      </c>
      <c r="W36" s="235">
        <v>15.63</v>
      </c>
      <c r="X36" s="235">
        <v>23.109000000000002</v>
      </c>
      <c r="Y36" s="235">
        <v>11.401</v>
      </c>
      <c r="Z36" s="235">
        <v>31.262</v>
      </c>
      <c r="AA36" s="235">
        <v>3.68</v>
      </c>
      <c r="AB36" s="235">
        <v>14.694000000000001</v>
      </c>
      <c r="AC36" s="235">
        <v>25.271000000000001</v>
      </c>
      <c r="AD36" s="235">
        <v>24.695</v>
      </c>
      <c r="AE36" s="235">
        <v>21.273709999999998</v>
      </c>
      <c r="AF36" s="235">
        <v>24.753779999999999</v>
      </c>
      <c r="AG36" s="235">
        <v>25.619619999999998</v>
      </c>
      <c r="AH36" s="235">
        <v>36.973279999999995</v>
      </c>
      <c r="AI36" s="235">
        <v>26.050836177000001</v>
      </c>
      <c r="AJ36" s="235">
        <v>15.572127335099999</v>
      </c>
      <c r="AK36" s="235">
        <v>-38.963999999999999</v>
      </c>
      <c r="AL36" s="235">
        <v>-34.012</v>
      </c>
      <c r="AM36" s="235">
        <v>6.7279999999999998</v>
      </c>
    </row>
    <row r="37" spans="1:39" ht="15" x14ac:dyDescent="0.25">
      <c r="A37" s="193">
        <f>YampaRiverInflow.TotalOutflow!A37</f>
        <v>44440</v>
      </c>
      <c r="B37" s="165"/>
      <c r="C37" s="165"/>
      <c r="D37" s="165">
        <v>16.995999999999999</v>
      </c>
      <c r="E37" s="235">
        <v>31.548999999999999</v>
      </c>
      <c r="F37" s="235">
        <v>18.584</v>
      </c>
      <c r="G37" s="235">
        <v>20.257999999999999</v>
      </c>
      <c r="H37" s="235">
        <v>40.121000000000002</v>
      </c>
      <c r="I37" s="235">
        <v>42.011000000000003</v>
      </c>
      <c r="J37" s="235">
        <v>32.043999999999997</v>
      </c>
      <c r="K37" s="235">
        <v>34.625999999999998</v>
      </c>
      <c r="L37" s="235">
        <v>44.92</v>
      </c>
      <c r="M37" s="235">
        <v>38.738</v>
      </c>
      <c r="N37" s="235">
        <v>36.225999999999999</v>
      </c>
      <c r="O37" s="235">
        <v>28.126000000000001</v>
      </c>
      <c r="P37" s="235">
        <v>31.236000000000001</v>
      </c>
      <c r="Q37" s="235">
        <v>22.335000000000001</v>
      </c>
      <c r="R37" s="235">
        <v>48.393999999999998</v>
      </c>
      <c r="S37" s="235">
        <v>28.478999999999999</v>
      </c>
      <c r="T37" s="235">
        <v>11.491</v>
      </c>
      <c r="U37" s="235">
        <v>18.042999999999999</v>
      </c>
      <c r="V37" s="235">
        <v>23.867999999999999</v>
      </c>
      <c r="W37" s="235">
        <v>14.974</v>
      </c>
      <c r="X37" s="235">
        <v>17.042999999999999</v>
      </c>
      <c r="Y37" s="235">
        <v>23.401</v>
      </c>
      <c r="Z37" s="235">
        <v>6.1059999999999999</v>
      </c>
      <c r="AA37" s="235">
        <v>5.0819999999999999</v>
      </c>
      <c r="AB37" s="235">
        <v>18.600999999999999</v>
      </c>
      <c r="AC37" s="235">
        <v>14.476000000000001</v>
      </c>
      <c r="AD37" s="235">
        <v>21.350999999999999</v>
      </c>
      <c r="AE37" s="235">
        <v>17.48638</v>
      </c>
      <c r="AF37" s="235">
        <v>30.457650000000001</v>
      </c>
      <c r="AG37" s="235">
        <v>31.318210000000001</v>
      </c>
      <c r="AH37" s="235">
        <v>23.158259999999999</v>
      </c>
      <c r="AI37" s="235">
        <v>13.2491374797</v>
      </c>
      <c r="AJ37" s="235">
        <v>19.184875404</v>
      </c>
      <c r="AK37" s="235">
        <v>42.127000000000002</v>
      </c>
      <c r="AL37" s="235">
        <v>-1.2290000000000001</v>
      </c>
      <c r="AM37" s="235">
        <v>-33.959000000000003</v>
      </c>
    </row>
    <row r="38" spans="1:39" ht="15" x14ac:dyDescent="0.25">
      <c r="A38" s="193">
        <f>YampaRiverInflow.TotalOutflow!A38</f>
        <v>44470</v>
      </c>
      <c r="B38" s="165"/>
      <c r="C38" s="165"/>
      <c r="D38" s="165">
        <v>22.731999999999999</v>
      </c>
      <c r="E38" s="235">
        <v>31.16</v>
      </c>
      <c r="F38" s="235">
        <v>36.676000000000002</v>
      </c>
      <c r="G38" s="235">
        <v>34.716000000000001</v>
      </c>
      <c r="H38" s="235">
        <v>66.048000000000002</v>
      </c>
      <c r="I38" s="235">
        <v>39.569000000000003</v>
      </c>
      <c r="J38" s="235">
        <v>37.305999999999997</v>
      </c>
      <c r="K38" s="235">
        <v>23.975999999999999</v>
      </c>
      <c r="L38" s="235">
        <v>34.430999999999997</v>
      </c>
      <c r="M38" s="235">
        <v>38.234000000000002</v>
      </c>
      <c r="N38" s="235">
        <v>25.995000000000001</v>
      </c>
      <c r="O38" s="235">
        <v>33.972000000000001</v>
      </c>
      <c r="P38" s="235">
        <v>22.088999999999999</v>
      </c>
      <c r="Q38" s="235">
        <v>19.114000000000001</v>
      </c>
      <c r="R38" s="235">
        <v>8.282</v>
      </c>
      <c r="S38" s="235">
        <v>40.549999999999997</v>
      </c>
      <c r="T38" s="235">
        <v>-13.923999999999999</v>
      </c>
      <c r="U38" s="235">
        <v>25.102</v>
      </c>
      <c r="V38" s="235">
        <v>12.989000000000001</v>
      </c>
      <c r="W38" s="235">
        <v>27.751999999999999</v>
      </c>
      <c r="X38" s="235">
        <v>9.3919999999999995</v>
      </c>
      <c r="Y38" s="235">
        <v>43.768999999999998</v>
      </c>
      <c r="Z38" s="235">
        <v>22.535</v>
      </c>
      <c r="AA38" s="235">
        <v>16.07</v>
      </c>
      <c r="AB38" s="235">
        <v>21.861999999999998</v>
      </c>
      <c r="AC38" s="235">
        <v>21.155999999999999</v>
      </c>
      <c r="AD38" s="235">
        <v>17.678999999999998</v>
      </c>
      <c r="AE38" s="235">
        <v>24.983849999999997</v>
      </c>
      <c r="AF38" s="235">
        <v>30.878040000000002</v>
      </c>
      <c r="AG38" s="235">
        <v>34.297699999999999</v>
      </c>
      <c r="AH38" s="235">
        <v>18.70016</v>
      </c>
      <c r="AI38" s="235">
        <v>16.062130960200001</v>
      </c>
      <c r="AJ38" s="235">
        <v>34.217743520299997</v>
      </c>
      <c r="AK38" s="235">
        <v>13.193</v>
      </c>
      <c r="AL38" s="235">
        <v>-2.6909999999999998</v>
      </c>
      <c r="AM38" s="235">
        <v>-40.167999999999999</v>
      </c>
    </row>
    <row r="39" spans="1:39" ht="15" x14ac:dyDescent="0.25">
      <c r="A39" s="193">
        <f>YampaRiverInflow.TotalOutflow!A39</f>
        <v>44501</v>
      </c>
      <c r="B39" s="165"/>
      <c r="C39" s="165"/>
      <c r="D39" s="165">
        <v>15.523999999999999</v>
      </c>
      <c r="E39" s="235">
        <v>-6.4260000000000002</v>
      </c>
      <c r="F39" s="235">
        <v>24.297000000000001</v>
      </c>
      <c r="G39" s="235">
        <v>17.045000000000002</v>
      </c>
      <c r="H39" s="235">
        <v>5.4539999999999997</v>
      </c>
      <c r="I39" s="235">
        <v>10.88</v>
      </c>
      <c r="J39" s="235">
        <v>-20.273</v>
      </c>
      <c r="K39" s="235">
        <v>20.206</v>
      </c>
      <c r="L39" s="235">
        <v>35.786000000000001</v>
      </c>
      <c r="M39" s="235">
        <v>28.035</v>
      </c>
      <c r="N39" s="235">
        <v>16.972000000000001</v>
      </c>
      <c r="O39" s="235">
        <v>32.304000000000002</v>
      </c>
      <c r="P39" s="235">
        <v>27.994</v>
      </c>
      <c r="Q39" s="235">
        <v>18.408000000000001</v>
      </c>
      <c r="R39" s="235">
        <v>27.646999999999998</v>
      </c>
      <c r="S39" s="235">
        <v>13.904999999999999</v>
      </c>
      <c r="T39" s="235">
        <v>20.082000000000001</v>
      </c>
      <c r="U39" s="235">
        <v>-4.2350000000000003</v>
      </c>
      <c r="V39" s="235">
        <v>5.524</v>
      </c>
      <c r="W39" s="235">
        <v>13.936</v>
      </c>
      <c r="X39" s="235">
        <v>18.489000000000001</v>
      </c>
      <c r="Y39" s="235">
        <v>53.006</v>
      </c>
      <c r="Z39" s="235">
        <v>26.384</v>
      </c>
      <c r="AA39" s="235">
        <v>7.4660000000000002</v>
      </c>
      <c r="AB39" s="235">
        <v>17.106999999999999</v>
      </c>
      <c r="AC39" s="235">
        <v>28.956</v>
      </c>
      <c r="AD39" s="235">
        <v>31.728000000000002</v>
      </c>
      <c r="AE39" s="235">
        <v>37.927500000000002</v>
      </c>
      <c r="AF39" s="235">
        <v>37.545540000000003</v>
      </c>
      <c r="AG39" s="235">
        <v>26.962349999999997</v>
      </c>
      <c r="AH39" s="235">
        <v>24.636060000000001</v>
      </c>
      <c r="AI39" s="235">
        <v>9.1373111003500007</v>
      </c>
      <c r="AJ39" s="235">
        <v>11.0838498908</v>
      </c>
      <c r="AK39" s="235">
        <v>9.3420000000000005</v>
      </c>
      <c r="AL39" s="235">
        <v>6.9249999999999998</v>
      </c>
      <c r="AM39" s="235">
        <v>53.298999999999999</v>
      </c>
    </row>
    <row r="40" spans="1:39" ht="15" x14ac:dyDescent="0.25">
      <c r="A40" s="193">
        <f>YampaRiverInflow.TotalOutflow!A40</f>
        <v>44531</v>
      </c>
      <c r="B40" s="165"/>
      <c r="C40" s="165"/>
      <c r="D40" s="165">
        <v>18.065000000000001</v>
      </c>
      <c r="E40" s="235">
        <v>17.190000000000001</v>
      </c>
      <c r="F40" s="235">
        <v>-8.3260000000000005</v>
      </c>
      <c r="G40" s="235">
        <v>4.6349999999999998</v>
      </c>
      <c r="H40" s="235">
        <v>47.975999999999999</v>
      </c>
      <c r="I40" s="235">
        <v>24.954999999999998</v>
      </c>
      <c r="J40" s="235">
        <v>24.792000000000002</v>
      </c>
      <c r="K40" s="235">
        <v>21.376000000000001</v>
      </c>
      <c r="L40" s="235">
        <v>28.204999999999998</v>
      </c>
      <c r="M40" s="235">
        <v>40.244</v>
      </c>
      <c r="N40" s="235">
        <v>27.562000000000001</v>
      </c>
      <c r="O40" s="235">
        <v>42.930999999999997</v>
      </c>
      <c r="P40" s="235">
        <v>16.896000000000001</v>
      </c>
      <c r="Q40" s="235">
        <v>5.2649999999999997</v>
      </c>
      <c r="R40" s="235">
        <v>14.913</v>
      </c>
      <c r="S40" s="235">
        <v>20.716999999999999</v>
      </c>
      <c r="T40" s="235">
        <v>34.1</v>
      </c>
      <c r="U40" s="235">
        <v>30.48</v>
      </c>
      <c r="V40" s="235">
        <v>17.712</v>
      </c>
      <c r="W40" s="235">
        <v>14.284000000000001</v>
      </c>
      <c r="X40" s="235">
        <v>19.059000000000001</v>
      </c>
      <c r="Y40" s="235">
        <v>32.093000000000004</v>
      </c>
      <c r="Z40" s="235">
        <v>31.068999999999999</v>
      </c>
      <c r="AA40" s="235">
        <v>-1.1339999999999999</v>
      </c>
      <c r="AB40" s="235">
        <v>19.942</v>
      </c>
      <c r="AC40" s="235">
        <v>24.683</v>
      </c>
      <c r="AD40" s="235">
        <v>26.542000000000002</v>
      </c>
      <c r="AE40" s="235">
        <v>32.755090000000003</v>
      </c>
      <c r="AF40" s="235">
        <v>27.805679999999999</v>
      </c>
      <c r="AG40" s="235">
        <v>21.076700000000002</v>
      </c>
      <c r="AH40" s="235">
        <v>7.0595299999999996</v>
      </c>
      <c r="AI40" s="235">
        <v>18.495586839200001</v>
      </c>
      <c r="AJ40" s="235">
        <v>21.658086085000001</v>
      </c>
      <c r="AK40" s="235">
        <v>-10.919</v>
      </c>
      <c r="AL40" s="235">
        <v>-18.315999999999999</v>
      </c>
      <c r="AM40" s="235">
        <v>48.563000000000002</v>
      </c>
    </row>
    <row r="41" spans="1:39" ht="15" x14ac:dyDescent="0.25">
      <c r="A41" s="193">
        <f>YampaRiverInflow.TotalOutflow!A41</f>
        <v>44562</v>
      </c>
      <c r="B41" s="165"/>
      <c r="C41" s="165"/>
      <c r="D41" s="165">
        <v>21.234999999999999</v>
      </c>
      <c r="E41" s="235">
        <v>31.077999999999999</v>
      </c>
      <c r="F41" s="235">
        <v>41.271999999999998</v>
      </c>
      <c r="G41" s="235">
        <v>10.534000000000001</v>
      </c>
      <c r="H41" s="235">
        <v>78.471000000000004</v>
      </c>
      <c r="I41" s="235">
        <v>15.356</v>
      </c>
      <c r="J41" s="235">
        <v>14.651</v>
      </c>
      <c r="K41" s="235">
        <v>30.507000000000001</v>
      </c>
      <c r="L41" s="235">
        <v>18.114999999999998</v>
      </c>
      <c r="M41" s="235">
        <v>101.17700000000001</v>
      </c>
      <c r="N41" s="235">
        <v>19.384</v>
      </c>
      <c r="O41" s="235">
        <v>30.748000000000001</v>
      </c>
      <c r="P41" s="235">
        <v>9.8130000000000006</v>
      </c>
      <c r="Q41" s="235">
        <v>-4.5359999999999996</v>
      </c>
      <c r="R41" s="235">
        <v>13.925000000000001</v>
      </c>
      <c r="S41" s="235">
        <v>62.106999999999999</v>
      </c>
      <c r="T41" s="235">
        <v>30.138999999999999</v>
      </c>
      <c r="U41" s="235">
        <v>34.121000000000002</v>
      </c>
      <c r="V41" s="235">
        <v>0.29199999999999998</v>
      </c>
      <c r="W41" s="235">
        <v>8.3659999999999997</v>
      </c>
      <c r="X41" s="235">
        <v>7.298</v>
      </c>
      <c r="Y41" s="235">
        <v>137.148</v>
      </c>
      <c r="Z41" s="235">
        <v>5.109</v>
      </c>
      <c r="AA41" s="235">
        <v>9.6739999999999995</v>
      </c>
      <c r="AB41" s="235">
        <v>13.996</v>
      </c>
      <c r="AC41" s="235">
        <v>3.7160000000000002</v>
      </c>
      <c r="AD41" s="235">
        <v>41.649769999999997</v>
      </c>
      <c r="AE41" s="235">
        <v>7.6267299999999993</v>
      </c>
      <c r="AF41" s="235">
        <v>11.469899999999999</v>
      </c>
      <c r="AG41" s="235">
        <v>17.2136</v>
      </c>
      <c r="AH41" s="235">
        <v>12.568142775</v>
      </c>
      <c r="AI41" s="235">
        <v>17.4341776228</v>
      </c>
      <c r="AJ41" s="235">
        <v>-20.010999999999999</v>
      </c>
      <c r="AK41" s="235">
        <v>8.234</v>
      </c>
      <c r="AL41" s="235">
        <v>-68.331000000000003</v>
      </c>
      <c r="AM41" s="235">
        <v>20.085000000000001</v>
      </c>
    </row>
    <row r="42" spans="1:39" ht="15" x14ac:dyDescent="0.25">
      <c r="A42" s="193">
        <f>YampaRiverInflow.TotalOutflow!A42</f>
        <v>44593</v>
      </c>
      <c r="B42" s="165"/>
      <c r="C42" s="165"/>
      <c r="D42" s="165">
        <v>11.202999999999999</v>
      </c>
      <c r="E42" s="235">
        <v>17.422999999999998</v>
      </c>
      <c r="F42" s="235">
        <v>20.231999999999999</v>
      </c>
      <c r="G42" s="235">
        <v>-6.8810000000000002</v>
      </c>
      <c r="H42" s="235">
        <v>38.478000000000002</v>
      </c>
      <c r="I42" s="235">
        <v>38.890999999999998</v>
      </c>
      <c r="J42" s="235">
        <v>7.3949999999999996</v>
      </c>
      <c r="K42" s="235">
        <v>44.286999999999999</v>
      </c>
      <c r="L42" s="235">
        <v>29.244</v>
      </c>
      <c r="M42" s="235">
        <v>221.904</v>
      </c>
      <c r="N42" s="235">
        <v>10.265000000000001</v>
      </c>
      <c r="O42" s="235">
        <v>85.662000000000006</v>
      </c>
      <c r="P42" s="235">
        <v>11.233000000000001</v>
      </c>
      <c r="Q42" s="235">
        <v>13.169</v>
      </c>
      <c r="R42" s="235">
        <v>35.386000000000003</v>
      </c>
      <c r="S42" s="235">
        <v>17.077000000000002</v>
      </c>
      <c r="T42" s="235">
        <v>13.38</v>
      </c>
      <c r="U42" s="235">
        <v>16.087</v>
      </c>
      <c r="V42" s="235">
        <v>-0.86599999999999999</v>
      </c>
      <c r="W42" s="235">
        <v>23.463000000000001</v>
      </c>
      <c r="X42" s="235">
        <v>14.08</v>
      </c>
      <c r="Y42" s="235">
        <v>174.58199999999999</v>
      </c>
      <c r="Z42" s="235">
        <v>11.07</v>
      </c>
      <c r="AA42" s="235">
        <v>-5.6680000000000001</v>
      </c>
      <c r="AB42" s="235">
        <v>3.0179999999999998</v>
      </c>
      <c r="AC42" s="235">
        <v>14.69</v>
      </c>
      <c r="AD42" s="235">
        <v>8.8202999999999996</v>
      </c>
      <c r="AE42" s="235">
        <v>14.744759999999999</v>
      </c>
      <c r="AF42" s="235">
        <v>10.63569</v>
      </c>
      <c r="AG42" s="235">
        <v>3.61049</v>
      </c>
      <c r="AH42" s="235">
        <v>19.494754710900001</v>
      </c>
      <c r="AI42" s="235">
        <v>9.1826606062200007</v>
      </c>
      <c r="AJ42" s="235">
        <v>-32.098999999999997</v>
      </c>
      <c r="AK42" s="235">
        <v>-10.874000000000001</v>
      </c>
      <c r="AL42" s="235">
        <v>24.474</v>
      </c>
      <c r="AM42" s="235">
        <v>-42.707000000000001</v>
      </c>
    </row>
    <row r="43" spans="1:39" ht="15" x14ac:dyDescent="0.25">
      <c r="A43" s="193">
        <f>YampaRiverInflow.TotalOutflow!A43</f>
        <v>44621</v>
      </c>
      <c r="B43" s="165"/>
      <c r="C43" s="165"/>
      <c r="D43" s="165">
        <v>7.1580000000000004</v>
      </c>
      <c r="E43" s="235">
        <v>96.531999999999996</v>
      </c>
      <c r="F43" s="235">
        <v>17.710999999999999</v>
      </c>
      <c r="G43" s="235">
        <v>-1.42</v>
      </c>
      <c r="H43" s="235">
        <v>43.502000000000002</v>
      </c>
      <c r="I43" s="235">
        <v>-6.4089999999999998</v>
      </c>
      <c r="J43" s="235">
        <v>8.8800000000000008</v>
      </c>
      <c r="K43" s="235">
        <v>37.970999999999997</v>
      </c>
      <c r="L43" s="235">
        <v>61.314999999999998</v>
      </c>
      <c r="M43" s="235">
        <v>316.43099999999998</v>
      </c>
      <c r="N43" s="235">
        <v>30.523</v>
      </c>
      <c r="O43" s="235">
        <v>99.09</v>
      </c>
      <c r="P43" s="235">
        <v>0.26700000000000002</v>
      </c>
      <c r="Q43" s="235">
        <v>21.556999999999999</v>
      </c>
      <c r="R43" s="235">
        <v>29.812999999999999</v>
      </c>
      <c r="S43" s="235">
        <v>17.334</v>
      </c>
      <c r="T43" s="235">
        <v>4.55</v>
      </c>
      <c r="U43" s="235">
        <v>29.456</v>
      </c>
      <c r="V43" s="235">
        <v>7.5919999999999996</v>
      </c>
      <c r="W43" s="235">
        <v>0.58599999999999997</v>
      </c>
      <c r="X43" s="235">
        <v>5.9260000000000002</v>
      </c>
      <c r="Y43" s="235">
        <v>168.72399999999999</v>
      </c>
      <c r="Z43" s="235">
        <v>24.416</v>
      </c>
      <c r="AA43" s="235">
        <v>16.087</v>
      </c>
      <c r="AB43" s="235">
        <v>3.2</v>
      </c>
      <c r="AC43" s="235">
        <v>10.916</v>
      </c>
      <c r="AD43" s="235">
        <v>55.120930000000001</v>
      </c>
      <c r="AE43" s="235">
        <v>5.3349099999999998</v>
      </c>
      <c r="AF43" s="235">
        <v>8.3023799999999994</v>
      </c>
      <c r="AG43" s="235">
        <v>7.6192200000000003</v>
      </c>
      <c r="AH43" s="235">
        <v>-3.1343052999900003</v>
      </c>
      <c r="AI43" s="235">
        <v>3.17213907435</v>
      </c>
      <c r="AJ43" s="235">
        <v>-63.835000000000001</v>
      </c>
      <c r="AK43" s="235">
        <v>-26.42</v>
      </c>
      <c r="AL43" s="235">
        <v>59.759</v>
      </c>
      <c r="AM43" s="235">
        <v>26.506</v>
      </c>
    </row>
    <row r="44" spans="1:39" ht="15" x14ac:dyDescent="0.25">
      <c r="A44" s="193">
        <f>YampaRiverInflow.TotalOutflow!A44</f>
        <v>44652</v>
      </c>
      <c r="B44" s="165"/>
      <c r="C44" s="165"/>
      <c r="D44" s="165">
        <v>16.3</v>
      </c>
      <c r="E44" s="235">
        <v>53.290999999999997</v>
      </c>
      <c r="F44" s="235">
        <v>25.484000000000002</v>
      </c>
      <c r="G44" s="235">
        <v>-15.704000000000001</v>
      </c>
      <c r="H44" s="235">
        <v>2.6739999999999999</v>
      </c>
      <c r="I44" s="235">
        <v>9.9689999999999994</v>
      </c>
      <c r="J44" s="235">
        <v>14.242000000000001</v>
      </c>
      <c r="K44" s="235">
        <v>68.507000000000005</v>
      </c>
      <c r="L44" s="235">
        <v>34.072000000000003</v>
      </c>
      <c r="M44" s="235">
        <v>40.68</v>
      </c>
      <c r="N44" s="235">
        <v>13.753</v>
      </c>
      <c r="O44" s="235">
        <v>16.016999999999999</v>
      </c>
      <c r="P44" s="235">
        <v>14.180999999999999</v>
      </c>
      <c r="Q44" s="235">
        <v>10.909000000000001</v>
      </c>
      <c r="R44" s="235">
        <v>31.158000000000001</v>
      </c>
      <c r="S44" s="235">
        <v>9.2080000000000002</v>
      </c>
      <c r="T44" s="235">
        <v>5.04</v>
      </c>
      <c r="U44" s="235">
        <v>53.372999999999998</v>
      </c>
      <c r="V44" s="235">
        <v>10.19</v>
      </c>
      <c r="W44" s="235">
        <v>22.326000000000001</v>
      </c>
      <c r="X44" s="235">
        <v>12.529</v>
      </c>
      <c r="Y44" s="235">
        <v>16.698</v>
      </c>
      <c r="Z44" s="235">
        <v>14.458</v>
      </c>
      <c r="AA44" s="235">
        <v>15.693</v>
      </c>
      <c r="AB44" s="235">
        <v>12.19</v>
      </c>
      <c r="AC44" s="235">
        <v>15.191000000000001</v>
      </c>
      <c r="AD44" s="235">
        <v>34.110879999999995</v>
      </c>
      <c r="AE44" s="235">
        <v>18.928849999999997</v>
      </c>
      <c r="AF44" s="235">
        <v>23.699870000000001</v>
      </c>
      <c r="AG44" s="235">
        <v>14.320200000000002</v>
      </c>
      <c r="AH44" s="235">
        <v>23.981204488899998</v>
      </c>
      <c r="AI44" s="235">
        <v>12.6252825743</v>
      </c>
      <c r="AJ44" s="235">
        <v>-50.832999999999998</v>
      </c>
      <c r="AK44" s="235">
        <v>-3.6080000000000001</v>
      </c>
      <c r="AL44" s="235">
        <v>-89.194000000000003</v>
      </c>
      <c r="AM44" s="235">
        <v>49.36</v>
      </c>
    </row>
    <row r="45" spans="1:39" ht="15" x14ac:dyDescent="0.25">
      <c r="A45" s="193">
        <f>YampaRiverInflow.TotalOutflow!A45</f>
        <v>44682</v>
      </c>
      <c r="B45" s="165"/>
      <c r="C45" s="165"/>
      <c r="D45" s="165">
        <v>14.667999999999999</v>
      </c>
      <c r="E45" s="235">
        <v>23.445</v>
      </c>
      <c r="F45" s="235">
        <v>-44.76</v>
      </c>
      <c r="G45" s="235">
        <v>4.5609999999999999</v>
      </c>
      <c r="H45" s="235">
        <v>-17.443000000000001</v>
      </c>
      <c r="I45" s="235">
        <v>33.575000000000003</v>
      </c>
      <c r="J45" s="235">
        <v>29.093</v>
      </c>
      <c r="K45" s="235">
        <v>35.158000000000001</v>
      </c>
      <c r="L45" s="235">
        <v>30.619</v>
      </c>
      <c r="M45" s="235">
        <v>51.445999999999998</v>
      </c>
      <c r="N45" s="235">
        <v>147.43199999999999</v>
      </c>
      <c r="O45" s="235">
        <v>31.465</v>
      </c>
      <c r="P45" s="235">
        <v>16.225000000000001</v>
      </c>
      <c r="Q45" s="235">
        <v>15.988</v>
      </c>
      <c r="R45" s="235">
        <v>22.762</v>
      </c>
      <c r="S45" s="235">
        <v>16.884</v>
      </c>
      <c r="T45" s="235">
        <v>8.0370000000000008</v>
      </c>
      <c r="U45" s="235">
        <v>0.76700000000000002</v>
      </c>
      <c r="V45" s="235">
        <v>15.06</v>
      </c>
      <c r="W45" s="235">
        <v>18.966999999999999</v>
      </c>
      <c r="X45" s="235">
        <v>6.8140000000000001</v>
      </c>
      <c r="Y45" s="235">
        <v>10.48</v>
      </c>
      <c r="Z45" s="235">
        <v>-4.4349999999999996</v>
      </c>
      <c r="AA45" s="235">
        <v>13.545999999999999</v>
      </c>
      <c r="AB45" s="235">
        <v>14.374000000000001</v>
      </c>
      <c r="AC45" s="235">
        <v>20.312000000000001</v>
      </c>
      <c r="AD45" s="235">
        <v>24.09412</v>
      </c>
      <c r="AE45" s="235">
        <v>17.2925</v>
      </c>
      <c r="AF45" s="235">
        <v>26.04485</v>
      </c>
      <c r="AG45" s="235">
        <v>20.55932</v>
      </c>
      <c r="AH45" s="235">
        <v>-2.9233854721500001</v>
      </c>
      <c r="AI45" s="235">
        <v>20.635423071599998</v>
      </c>
      <c r="AJ45" s="235">
        <v>-15.445</v>
      </c>
      <c r="AK45" s="235">
        <v>-30.884</v>
      </c>
      <c r="AL45" s="235">
        <v>-80.722999999999999</v>
      </c>
      <c r="AM45" s="235">
        <v>-14.659000000000001</v>
      </c>
    </row>
    <row r="46" spans="1:39" ht="15" x14ac:dyDescent="0.25">
      <c r="A46" s="193">
        <f>YampaRiverInflow.TotalOutflow!A46</f>
        <v>44713</v>
      </c>
      <c r="B46" s="165"/>
      <c r="C46" s="165"/>
      <c r="D46" s="165">
        <v>12.763</v>
      </c>
      <c r="E46" s="235">
        <v>17.126000000000001</v>
      </c>
      <c r="F46" s="235">
        <v>9.0709999999999997</v>
      </c>
      <c r="G46" s="235">
        <v>12.688000000000001</v>
      </c>
      <c r="H46" s="235">
        <v>3.8149999999999999</v>
      </c>
      <c r="I46" s="235">
        <v>18.376000000000001</v>
      </c>
      <c r="J46" s="235">
        <v>10.868</v>
      </c>
      <c r="K46" s="235">
        <v>38.33</v>
      </c>
      <c r="L46" s="235">
        <v>17.908000000000001</v>
      </c>
      <c r="M46" s="235">
        <v>23.242999999999999</v>
      </c>
      <c r="N46" s="235">
        <v>149.01400000000001</v>
      </c>
      <c r="O46" s="235">
        <v>25.635000000000002</v>
      </c>
      <c r="P46" s="235">
        <v>16.579999999999998</v>
      </c>
      <c r="Q46" s="235">
        <v>17.053999999999998</v>
      </c>
      <c r="R46" s="235">
        <v>19.07</v>
      </c>
      <c r="S46" s="235">
        <v>13.257999999999999</v>
      </c>
      <c r="T46" s="235">
        <v>52.686</v>
      </c>
      <c r="U46" s="235">
        <v>31.236000000000001</v>
      </c>
      <c r="V46" s="235">
        <v>9.4260000000000002</v>
      </c>
      <c r="W46" s="235">
        <v>11.861000000000001</v>
      </c>
      <c r="X46" s="235">
        <v>3.2530000000000001</v>
      </c>
      <c r="Y46" s="235">
        <v>10.676</v>
      </c>
      <c r="Z46" s="235">
        <v>-12.563000000000001</v>
      </c>
      <c r="AA46" s="235">
        <v>10.95</v>
      </c>
      <c r="AB46" s="235">
        <v>4.9080000000000004</v>
      </c>
      <c r="AC46" s="235">
        <v>20.478999999999999</v>
      </c>
      <c r="AD46" s="235">
        <v>23.339099999999998</v>
      </c>
      <c r="AE46" s="235">
        <v>14.779639999999999</v>
      </c>
      <c r="AF46" s="235">
        <v>10.374750000000001</v>
      </c>
      <c r="AG46" s="235">
        <v>15.253579999999999</v>
      </c>
      <c r="AH46" s="235">
        <v>10.8723748103</v>
      </c>
      <c r="AI46" s="235">
        <v>19.2537612671</v>
      </c>
      <c r="AJ46" s="235">
        <v>-42.570999999999998</v>
      </c>
      <c r="AK46" s="235">
        <v>-23.359000000000002</v>
      </c>
      <c r="AL46" s="235">
        <v>-170.375</v>
      </c>
      <c r="AM46" s="235">
        <v>-68.215000000000003</v>
      </c>
    </row>
    <row r="47" spans="1:39" ht="15" x14ac:dyDescent="0.25">
      <c r="A47" s="193">
        <f>YampaRiverInflow.TotalOutflow!A47</f>
        <v>44743</v>
      </c>
      <c r="B47" s="165"/>
      <c r="C47" s="165"/>
      <c r="D47" s="165">
        <v>20.57</v>
      </c>
      <c r="E47" s="235">
        <v>31.13</v>
      </c>
      <c r="F47" s="235">
        <v>-0.70799999999999996</v>
      </c>
      <c r="G47" s="235">
        <v>17.495000000000001</v>
      </c>
      <c r="H47" s="235">
        <v>-0.90900000000000003</v>
      </c>
      <c r="I47" s="235">
        <v>22.303000000000001</v>
      </c>
      <c r="J47" s="235">
        <v>26.056000000000001</v>
      </c>
      <c r="K47" s="235">
        <v>37.981000000000002</v>
      </c>
      <c r="L47" s="235">
        <v>46.884999999999998</v>
      </c>
      <c r="M47" s="235">
        <v>38.639000000000003</v>
      </c>
      <c r="N47" s="235">
        <v>161.97499999999999</v>
      </c>
      <c r="O47" s="235">
        <v>38.319000000000003</v>
      </c>
      <c r="P47" s="235">
        <v>19.699000000000002</v>
      </c>
      <c r="Q47" s="235">
        <v>17.989999999999998</v>
      </c>
      <c r="R47" s="235">
        <v>13.172000000000001</v>
      </c>
      <c r="S47" s="235">
        <v>40.615000000000002</v>
      </c>
      <c r="T47" s="235">
        <v>26.545000000000002</v>
      </c>
      <c r="U47" s="235">
        <v>25.422999999999998</v>
      </c>
      <c r="V47" s="235">
        <v>13.888999999999999</v>
      </c>
      <c r="W47" s="235">
        <v>15.146000000000001</v>
      </c>
      <c r="X47" s="235">
        <v>6.6020000000000003</v>
      </c>
      <c r="Y47" s="235">
        <v>10.079000000000001</v>
      </c>
      <c r="Z47" s="235">
        <v>4.5090000000000003</v>
      </c>
      <c r="AA47" s="235">
        <v>26.234000000000002</v>
      </c>
      <c r="AB47" s="235">
        <v>12.146000000000001</v>
      </c>
      <c r="AC47" s="235">
        <v>17.390999999999998</v>
      </c>
      <c r="AD47" s="235">
        <v>17.51343</v>
      </c>
      <c r="AE47" s="235">
        <v>34.483599999999996</v>
      </c>
      <c r="AF47" s="235">
        <v>45.963620000000006</v>
      </c>
      <c r="AG47" s="235">
        <v>28.082819999999998</v>
      </c>
      <c r="AH47" s="235">
        <v>19.215399487300001</v>
      </c>
      <c r="AI47" s="235">
        <v>17.603711951099999</v>
      </c>
      <c r="AJ47" s="235">
        <v>-60.779000000000003</v>
      </c>
      <c r="AK47" s="235">
        <v>-56.558999999999997</v>
      </c>
      <c r="AL47" s="235">
        <v>-126.367</v>
      </c>
      <c r="AM47" s="235">
        <v>-44.088999999999999</v>
      </c>
    </row>
    <row r="48" spans="1:39" ht="15" x14ac:dyDescent="0.25">
      <c r="A48" s="193">
        <f>YampaRiverInflow.TotalOutflow!A48</f>
        <v>44774</v>
      </c>
      <c r="B48" s="165"/>
      <c r="C48" s="165"/>
      <c r="D48" s="165">
        <v>22.564</v>
      </c>
      <c r="E48" s="235">
        <v>32.896999999999998</v>
      </c>
      <c r="F48" s="235">
        <v>15.759</v>
      </c>
      <c r="G48" s="235">
        <v>30.661000000000001</v>
      </c>
      <c r="H48" s="235">
        <v>55</v>
      </c>
      <c r="I48" s="235">
        <v>48.677</v>
      </c>
      <c r="J48" s="235">
        <v>33.113</v>
      </c>
      <c r="K48" s="235">
        <v>45.93</v>
      </c>
      <c r="L48" s="235">
        <v>51.271000000000001</v>
      </c>
      <c r="M48" s="235">
        <v>50.551000000000002</v>
      </c>
      <c r="N48" s="235">
        <v>39.052</v>
      </c>
      <c r="O48" s="235">
        <v>28.867000000000001</v>
      </c>
      <c r="P48" s="235">
        <v>22.442</v>
      </c>
      <c r="Q48" s="235">
        <v>26.152999999999999</v>
      </c>
      <c r="R48" s="235">
        <v>32.817999999999998</v>
      </c>
      <c r="S48" s="235">
        <v>21.527999999999999</v>
      </c>
      <c r="T48" s="235">
        <v>35.834000000000003</v>
      </c>
      <c r="U48" s="235">
        <v>31.181000000000001</v>
      </c>
      <c r="V48" s="235">
        <v>15.63</v>
      </c>
      <c r="W48" s="235">
        <v>23.109000000000002</v>
      </c>
      <c r="X48" s="235">
        <v>11.401</v>
      </c>
      <c r="Y48" s="235">
        <v>31.262</v>
      </c>
      <c r="Z48" s="235">
        <v>3.68</v>
      </c>
      <c r="AA48" s="235">
        <v>14.694000000000001</v>
      </c>
      <c r="AB48" s="235">
        <v>25.271000000000001</v>
      </c>
      <c r="AC48" s="235">
        <v>24.695</v>
      </c>
      <c r="AD48" s="235">
        <v>21.273709999999998</v>
      </c>
      <c r="AE48" s="235">
        <v>24.753779999999999</v>
      </c>
      <c r="AF48" s="235">
        <v>25.619619999999998</v>
      </c>
      <c r="AG48" s="235">
        <v>36.973279999999995</v>
      </c>
      <c r="AH48" s="235">
        <v>26.050836177000001</v>
      </c>
      <c r="AI48" s="235">
        <v>15.572127335099999</v>
      </c>
      <c r="AJ48" s="235">
        <v>-38.963999999999999</v>
      </c>
      <c r="AK48" s="235">
        <v>-34.012</v>
      </c>
      <c r="AL48" s="235">
        <v>6.7279999999999998</v>
      </c>
      <c r="AM48" s="235">
        <v>36.843000000000004</v>
      </c>
    </row>
    <row r="49" spans="1:1005" ht="15" x14ac:dyDescent="0.25">
      <c r="A49" s="193">
        <f>YampaRiverInflow.TotalOutflow!A49</f>
        <v>44805</v>
      </c>
      <c r="B49" s="165"/>
      <c r="C49" s="165"/>
      <c r="D49" s="165">
        <v>16.995999999999999</v>
      </c>
      <c r="E49" s="235">
        <v>18.584</v>
      </c>
      <c r="F49" s="235">
        <v>20.257999999999999</v>
      </c>
      <c r="G49" s="235">
        <v>40.121000000000002</v>
      </c>
      <c r="H49" s="235">
        <v>42.011000000000003</v>
      </c>
      <c r="I49" s="235">
        <v>32.043999999999997</v>
      </c>
      <c r="J49" s="235">
        <v>34.625999999999998</v>
      </c>
      <c r="K49" s="235">
        <v>44.92</v>
      </c>
      <c r="L49" s="235">
        <v>38.738</v>
      </c>
      <c r="M49" s="235">
        <v>36.225999999999999</v>
      </c>
      <c r="N49" s="235">
        <v>28.126000000000001</v>
      </c>
      <c r="O49" s="235">
        <v>31.236000000000001</v>
      </c>
      <c r="P49" s="235">
        <v>22.335000000000001</v>
      </c>
      <c r="Q49" s="235">
        <v>48.393999999999998</v>
      </c>
      <c r="R49" s="235">
        <v>28.478999999999999</v>
      </c>
      <c r="S49" s="235">
        <v>11.491</v>
      </c>
      <c r="T49" s="235">
        <v>18.042999999999999</v>
      </c>
      <c r="U49" s="235">
        <v>23.867999999999999</v>
      </c>
      <c r="V49" s="235">
        <v>14.974</v>
      </c>
      <c r="W49" s="235">
        <v>17.042999999999999</v>
      </c>
      <c r="X49" s="235">
        <v>23.401</v>
      </c>
      <c r="Y49" s="235">
        <v>6.1059999999999999</v>
      </c>
      <c r="Z49" s="235">
        <v>5.0819999999999999</v>
      </c>
      <c r="AA49" s="235">
        <v>18.600999999999999</v>
      </c>
      <c r="AB49" s="235">
        <v>14.476000000000001</v>
      </c>
      <c r="AC49" s="235">
        <v>21.350999999999999</v>
      </c>
      <c r="AD49" s="235">
        <v>17.48638</v>
      </c>
      <c r="AE49" s="235">
        <v>30.457650000000001</v>
      </c>
      <c r="AF49" s="235">
        <v>31.318210000000001</v>
      </c>
      <c r="AG49" s="235">
        <v>23.158259999999999</v>
      </c>
      <c r="AH49" s="235">
        <v>13.2491374797</v>
      </c>
      <c r="AI49" s="235">
        <v>19.184875404</v>
      </c>
      <c r="AJ49" s="235">
        <v>42.127000000000002</v>
      </c>
      <c r="AK49" s="235">
        <v>-1.2290000000000001</v>
      </c>
      <c r="AL49" s="235">
        <v>-33.959000000000003</v>
      </c>
      <c r="AM49" s="235">
        <v>31.548999999999999</v>
      </c>
    </row>
    <row r="50" spans="1:1005" ht="15" x14ac:dyDescent="0.25">
      <c r="A50" s="193">
        <f>YampaRiverInflow.TotalOutflow!A50</f>
        <v>44835</v>
      </c>
      <c r="B50" s="165"/>
      <c r="C50" s="165"/>
      <c r="D50" s="165">
        <v>22.731999999999999</v>
      </c>
      <c r="E50" s="235">
        <v>36.676000000000002</v>
      </c>
      <c r="F50" s="235">
        <v>34.716000000000001</v>
      </c>
      <c r="G50" s="235">
        <v>66.048000000000002</v>
      </c>
      <c r="H50" s="235">
        <v>39.569000000000003</v>
      </c>
      <c r="I50" s="235">
        <v>37.305999999999997</v>
      </c>
      <c r="J50" s="235">
        <v>23.975999999999999</v>
      </c>
      <c r="K50" s="235">
        <v>34.430999999999997</v>
      </c>
      <c r="L50" s="235">
        <v>38.234000000000002</v>
      </c>
      <c r="M50" s="235">
        <v>25.995000000000001</v>
      </c>
      <c r="N50" s="235">
        <v>33.972000000000001</v>
      </c>
      <c r="O50" s="235">
        <v>22.088999999999999</v>
      </c>
      <c r="P50" s="235">
        <v>19.114000000000001</v>
      </c>
      <c r="Q50" s="235">
        <v>8.282</v>
      </c>
      <c r="R50" s="235">
        <v>40.549999999999997</v>
      </c>
      <c r="S50" s="235">
        <v>-13.923999999999999</v>
      </c>
      <c r="T50" s="235">
        <v>25.102</v>
      </c>
      <c r="U50" s="235">
        <v>12.989000000000001</v>
      </c>
      <c r="V50" s="235">
        <v>27.751999999999999</v>
      </c>
      <c r="W50" s="235">
        <v>9.3919999999999995</v>
      </c>
      <c r="X50" s="235">
        <v>43.768999999999998</v>
      </c>
      <c r="Y50" s="235">
        <v>22.535</v>
      </c>
      <c r="Z50" s="235">
        <v>16.07</v>
      </c>
      <c r="AA50" s="235">
        <v>21.861999999999998</v>
      </c>
      <c r="AB50" s="235">
        <v>21.155999999999999</v>
      </c>
      <c r="AC50" s="235">
        <v>17.678999999999998</v>
      </c>
      <c r="AD50" s="235">
        <v>24.983849999999997</v>
      </c>
      <c r="AE50" s="235">
        <v>30.878040000000002</v>
      </c>
      <c r="AF50" s="235">
        <v>34.297699999999999</v>
      </c>
      <c r="AG50" s="235">
        <v>18.70016</v>
      </c>
      <c r="AH50" s="235">
        <v>16.062130960200001</v>
      </c>
      <c r="AI50" s="235">
        <v>34.217743520299997</v>
      </c>
      <c r="AJ50" s="235">
        <v>13.193</v>
      </c>
      <c r="AK50" s="235">
        <v>-2.6909999999999998</v>
      </c>
      <c r="AL50" s="235">
        <v>-40.167999999999999</v>
      </c>
      <c r="AM50" s="235">
        <v>31.16</v>
      </c>
    </row>
    <row r="51" spans="1:1005" ht="15" x14ac:dyDescent="0.25">
      <c r="A51" s="193">
        <f>YampaRiverInflow.TotalOutflow!A51</f>
        <v>44866</v>
      </c>
      <c r="B51" s="165"/>
      <c r="C51" s="165"/>
      <c r="D51" s="165">
        <v>15.523999999999999</v>
      </c>
      <c r="E51" s="235">
        <v>24.297000000000001</v>
      </c>
      <c r="F51" s="235">
        <v>17.045000000000002</v>
      </c>
      <c r="G51" s="235">
        <v>5.4539999999999997</v>
      </c>
      <c r="H51" s="235">
        <v>10.88</v>
      </c>
      <c r="I51" s="235">
        <v>-20.273</v>
      </c>
      <c r="J51" s="235">
        <v>20.206</v>
      </c>
      <c r="K51" s="235">
        <v>35.786000000000001</v>
      </c>
      <c r="L51" s="235">
        <v>28.035</v>
      </c>
      <c r="M51" s="235">
        <v>16.972000000000001</v>
      </c>
      <c r="N51" s="235">
        <v>32.304000000000002</v>
      </c>
      <c r="O51" s="235">
        <v>27.994</v>
      </c>
      <c r="P51" s="235">
        <v>18.408000000000001</v>
      </c>
      <c r="Q51" s="235">
        <v>27.646999999999998</v>
      </c>
      <c r="R51" s="235">
        <v>13.904999999999999</v>
      </c>
      <c r="S51" s="235">
        <v>20.082000000000001</v>
      </c>
      <c r="T51" s="235">
        <v>-4.2350000000000003</v>
      </c>
      <c r="U51" s="235">
        <v>5.524</v>
      </c>
      <c r="V51" s="235">
        <v>13.936</v>
      </c>
      <c r="W51" s="235">
        <v>18.489000000000001</v>
      </c>
      <c r="X51" s="235">
        <v>53.006</v>
      </c>
      <c r="Y51" s="235">
        <v>26.384</v>
      </c>
      <c r="Z51" s="235">
        <v>7.4660000000000002</v>
      </c>
      <c r="AA51" s="235">
        <v>17.106999999999999</v>
      </c>
      <c r="AB51" s="235">
        <v>28.956</v>
      </c>
      <c r="AC51" s="235">
        <v>31.728000000000002</v>
      </c>
      <c r="AD51" s="235">
        <v>37.927500000000002</v>
      </c>
      <c r="AE51" s="235">
        <v>37.545540000000003</v>
      </c>
      <c r="AF51" s="235">
        <v>26.962349999999997</v>
      </c>
      <c r="AG51" s="235">
        <v>24.636060000000001</v>
      </c>
      <c r="AH51" s="235">
        <v>9.1373111003500007</v>
      </c>
      <c r="AI51" s="235">
        <v>11.0838498908</v>
      </c>
      <c r="AJ51" s="235">
        <v>9.3420000000000005</v>
      </c>
      <c r="AK51" s="235">
        <v>6.9249999999999998</v>
      </c>
      <c r="AL51" s="235">
        <v>53.298999999999999</v>
      </c>
      <c r="AM51" s="235">
        <v>-6.4260000000000002</v>
      </c>
    </row>
    <row r="52" spans="1:1005" ht="15" x14ac:dyDescent="0.25">
      <c r="A52" s="193">
        <f>YampaRiverInflow.TotalOutflow!A52</f>
        <v>44896</v>
      </c>
      <c r="B52" s="165"/>
      <c r="C52" s="165"/>
      <c r="D52" s="165">
        <v>18.065000000000001</v>
      </c>
      <c r="E52" s="235">
        <v>-8.3260000000000005</v>
      </c>
      <c r="F52" s="235">
        <v>4.6349999999999998</v>
      </c>
      <c r="G52" s="235">
        <v>47.975999999999999</v>
      </c>
      <c r="H52" s="235">
        <v>24.954999999999998</v>
      </c>
      <c r="I52" s="235">
        <v>24.792000000000002</v>
      </c>
      <c r="J52" s="235">
        <v>21.376000000000001</v>
      </c>
      <c r="K52" s="235">
        <v>28.204999999999998</v>
      </c>
      <c r="L52" s="235">
        <v>40.244</v>
      </c>
      <c r="M52" s="235">
        <v>27.562000000000001</v>
      </c>
      <c r="N52" s="235">
        <v>42.930999999999997</v>
      </c>
      <c r="O52" s="235">
        <v>16.896000000000001</v>
      </c>
      <c r="P52" s="235">
        <v>5.2649999999999997</v>
      </c>
      <c r="Q52" s="235">
        <v>14.913</v>
      </c>
      <c r="R52" s="235">
        <v>20.716999999999999</v>
      </c>
      <c r="S52" s="235">
        <v>34.1</v>
      </c>
      <c r="T52" s="235">
        <v>30.48</v>
      </c>
      <c r="U52" s="235">
        <v>17.712</v>
      </c>
      <c r="V52" s="235">
        <v>14.284000000000001</v>
      </c>
      <c r="W52" s="235">
        <v>19.059000000000001</v>
      </c>
      <c r="X52" s="235">
        <v>32.093000000000004</v>
      </c>
      <c r="Y52" s="235">
        <v>31.068999999999999</v>
      </c>
      <c r="Z52" s="235">
        <v>-1.1339999999999999</v>
      </c>
      <c r="AA52" s="235">
        <v>19.942</v>
      </c>
      <c r="AB52" s="235">
        <v>24.683</v>
      </c>
      <c r="AC52" s="235">
        <v>26.542000000000002</v>
      </c>
      <c r="AD52" s="235">
        <v>32.755090000000003</v>
      </c>
      <c r="AE52" s="235">
        <v>27.805679999999999</v>
      </c>
      <c r="AF52" s="235">
        <v>21.076700000000002</v>
      </c>
      <c r="AG52" s="235">
        <v>7.0595299999999996</v>
      </c>
      <c r="AH52" s="235">
        <v>18.495586839200001</v>
      </c>
      <c r="AI52" s="235">
        <v>21.658086085000001</v>
      </c>
      <c r="AJ52" s="235">
        <v>-10.919</v>
      </c>
      <c r="AK52" s="235">
        <v>-18.315999999999999</v>
      </c>
      <c r="AL52" s="235">
        <v>48.563000000000002</v>
      </c>
      <c r="AM52" s="235">
        <v>17.190000000000001</v>
      </c>
    </row>
    <row r="53" spans="1:1005" ht="15" x14ac:dyDescent="0.25">
      <c r="A53" s="193">
        <f>YampaRiverInflow.TotalOutflow!A53</f>
        <v>44927</v>
      </c>
      <c r="B53" s="165"/>
      <c r="C53" s="165"/>
      <c r="D53" s="165">
        <v>21.234999999999999</v>
      </c>
      <c r="E53" s="235">
        <v>41.271999999999998</v>
      </c>
      <c r="F53" s="235">
        <v>10.534000000000001</v>
      </c>
      <c r="G53" s="235">
        <v>78.471000000000004</v>
      </c>
      <c r="H53" s="235">
        <v>15.356</v>
      </c>
      <c r="I53" s="235">
        <v>14.651</v>
      </c>
      <c r="J53" s="235">
        <v>30.507000000000001</v>
      </c>
      <c r="K53" s="235">
        <v>18.114999999999998</v>
      </c>
      <c r="L53" s="235">
        <v>101.17700000000001</v>
      </c>
      <c r="M53" s="235">
        <v>19.384</v>
      </c>
      <c r="N53" s="235">
        <v>30.748000000000001</v>
      </c>
      <c r="O53" s="235">
        <v>9.8130000000000006</v>
      </c>
      <c r="P53" s="235">
        <v>-4.5359999999999996</v>
      </c>
      <c r="Q53" s="235">
        <v>13.925000000000001</v>
      </c>
      <c r="R53" s="235">
        <v>62.106999999999999</v>
      </c>
      <c r="S53" s="235">
        <v>30.138999999999999</v>
      </c>
      <c r="T53" s="235">
        <v>34.121000000000002</v>
      </c>
      <c r="U53" s="235">
        <v>0.29199999999999998</v>
      </c>
      <c r="V53" s="235">
        <v>8.3659999999999997</v>
      </c>
      <c r="W53" s="235">
        <v>7.298</v>
      </c>
      <c r="X53" s="235">
        <v>137.148</v>
      </c>
      <c r="Y53" s="235">
        <v>5.109</v>
      </c>
      <c r="Z53" s="235">
        <v>9.6739999999999995</v>
      </c>
      <c r="AA53" s="235">
        <v>13.996</v>
      </c>
      <c r="AB53" s="235">
        <v>3.7160000000000002</v>
      </c>
      <c r="AC53" s="235">
        <v>41.649769999999997</v>
      </c>
      <c r="AD53" s="235">
        <v>7.6267299999999993</v>
      </c>
      <c r="AE53" s="235">
        <v>11.469899999999999</v>
      </c>
      <c r="AF53" s="235">
        <v>17.2136</v>
      </c>
      <c r="AG53" s="235">
        <v>12.568142775</v>
      </c>
      <c r="AH53" s="235">
        <v>17.4341776228</v>
      </c>
      <c r="AI53" s="235">
        <v>-20.010999999999999</v>
      </c>
      <c r="AJ53" s="235">
        <v>8.234</v>
      </c>
      <c r="AK53" s="235">
        <v>-68.331000000000003</v>
      </c>
      <c r="AL53" s="235">
        <v>20.085000000000001</v>
      </c>
      <c r="AM53" s="235">
        <v>31.077999999999999</v>
      </c>
    </row>
    <row r="54" spans="1:1005" ht="15" x14ac:dyDescent="0.25">
      <c r="A54" s="193">
        <f>YampaRiverInflow.TotalOutflow!A54</f>
        <v>44958</v>
      </c>
      <c r="B54" s="165"/>
      <c r="C54" s="165"/>
      <c r="D54" s="165">
        <v>11.202999999999999</v>
      </c>
      <c r="E54" s="235">
        <v>20.231999999999999</v>
      </c>
      <c r="F54" s="235">
        <v>-6.8810000000000002</v>
      </c>
      <c r="G54" s="235">
        <v>38.478000000000002</v>
      </c>
      <c r="H54" s="235">
        <v>38.890999999999998</v>
      </c>
      <c r="I54" s="235">
        <v>7.3949999999999996</v>
      </c>
      <c r="J54" s="235">
        <v>44.286999999999999</v>
      </c>
      <c r="K54" s="235">
        <v>29.244</v>
      </c>
      <c r="L54" s="235">
        <v>221.904</v>
      </c>
      <c r="M54" s="235">
        <v>10.265000000000001</v>
      </c>
      <c r="N54" s="235">
        <v>85.662000000000006</v>
      </c>
      <c r="O54" s="235">
        <v>11.233000000000001</v>
      </c>
      <c r="P54" s="235">
        <v>13.169</v>
      </c>
      <c r="Q54" s="235">
        <v>35.386000000000003</v>
      </c>
      <c r="R54" s="235">
        <v>17.077000000000002</v>
      </c>
      <c r="S54" s="235">
        <v>13.38</v>
      </c>
      <c r="T54" s="235">
        <v>16.087</v>
      </c>
      <c r="U54" s="235">
        <v>-0.86599999999999999</v>
      </c>
      <c r="V54" s="235">
        <v>23.463000000000001</v>
      </c>
      <c r="W54" s="235">
        <v>14.08</v>
      </c>
      <c r="X54" s="235">
        <v>174.58199999999999</v>
      </c>
      <c r="Y54" s="235">
        <v>11.07</v>
      </c>
      <c r="Z54" s="235">
        <v>-5.6680000000000001</v>
      </c>
      <c r="AA54" s="235">
        <v>3.0179999999999998</v>
      </c>
      <c r="AB54" s="235">
        <v>14.69</v>
      </c>
      <c r="AC54" s="235">
        <v>8.8202999999999996</v>
      </c>
      <c r="AD54" s="235">
        <v>14.744759999999999</v>
      </c>
      <c r="AE54" s="235">
        <v>10.63569</v>
      </c>
      <c r="AF54" s="235">
        <v>3.61049</v>
      </c>
      <c r="AG54" s="235">
        <v>19.494754710900001</v>
      </c>
      <c r="AH54" s="235">
        <v>9.1826606062200007</v>
      </c>
      <c r="AI54" s="235">
        <v>-32.098999999999997</v>
      </c>
      <c r="AJ54" s="235">
        <v>-10.874000000000001</v>
      </c>
      <c r="AK54" s="235">
        <v>24.474</v>
      </c>
      <c r="AL54" s="235">
        <v>-42.707000000000001</v>
      </c>
      <c r="AM54" s="235">
        <v>17.422999999999998</v>
      </c>
    </row>
    <row r="55" spans="1:1005" ht="15" x14ac:dyDescent="0.25">
      <c r="A55" s="193">
        <f>YampaRiverInflow.TotalOutflow!A55</f>
        <v>44986</v>
      </c>
      <c r="B55" s="165"/>
      <c r="C55" s="165"/>
      <c r="D55" s="165">
        <v>7.1580000000000004</v>
      </c>
      <c r="E55" s="235">
        <v>17.710999999999999</v>
      </c>
      <c r="F55" s="235">
        <v>-1.42</v>
      </c>
      <c r="G55" s="235">
        <v>43.502000000000002</v>
      </c>
      <c r="H55" s="235">
        <v>-6.4089999999999998</v>
      </c>
      <c r="I55" s="235">
        <v>8.8800000000000008</v>
      </c>
      <c r="J55" s="235">
        <v>37.970999999999997</v>
      </c>
      <c r="K55" s="235">
        <v>61.314999999999998</v>
      </c>
      <c r="L55" s="235">
        <v>316.43099999999998</v>
      </c>
      <c r="M55" s="235">
        <v>30.523</v>
      </c>
      <c r="N55" s="235">
        <v>99.09</v>
      </c>
      <c r="O55" s="235">
        <v>0.26700000000000002</v>
      </c>
      <c r="P55" s="235">
        <v>21.556999999999999</v>
      </c>
      <c r="Q55" s="235">
        <v>29.812999999999999</v>
      </c>
      <c r="R55" s="235">
        <v>17.334</v>
      </c>
      <c r="S55" s="235">
        <v>4.55</v>
      </c>
      <c r="T55" s="235">
        <v>29.456</v>
      </c>
      <c r="U55" s="235">
        <v>7.5919999999999996</v>
      </c>
      <c r="V55" s="235">
        <v>0.58599999999999997</v>
      </c>
      <c r="W55" s="235">
        <v>5.9260000000000002</v>
      </c>
      <c r="X55" s="235">
        <v>168.72399999999999</v>
      </c>
      <c r="Y55" s="235">
        <v>24.416</v>
      </c>
      <c r="Z55" s="235">
        <v>16.087</v>
      </c>
      <c r="AA55" s="235">
        <v>3.2</v>
      </c>
      <c r="AB55" s="235">
        <v>10.916</v>
      </c>
      <c r="AC55" s="235">
        <v>55.120930000000001</v>
      </c>
      <c r="AD55" s="235">
        <v>5.3349099999999998</v>
      </c>
      <c r="AE55" s="235">
        <v>8.3023799999999994</v>
      </c>
      <c r="AF55" s="235">
        <v>7.6192200000000003</v>
      </c>
      <c r="AG55" s="235">
        <v>-3.1343052999900003</v>
      </c>
      <c r="AH55" s="235">
        <v>3.17213907435</v>
      </c>
      <c r="AI55" s="235">
        <v>-63.835000000000001</v>
      </c>
      <c r="AJ55" s="235">
        <v>-26.42</v>
      </c>
      <c r="AK55" s="235">
        <v>59.759</v>
      </c>
      <c r="AL55" s="235">
        <v>26.506</v>
      </c>
      <c r="AM55" s="235">
        <v>96.531999999999996</v>
      </c>
    </row>
    <row r="56" spans="1:1005" ht="15" x14ac:dyDescent="0.25">
      <c r="A56" s="193">
        <f>YampaRiverInflow.TotalOutflow!A56</f>
        <v>45017</v>
      </c>
      <c r="B56" s="165"/>
      <c r="C56" s="165"/>
      <c r="D56" s="165">
        <v>16.3</v>
      </c>
      <c r="E56" s="235">
        <v>25.484000000000002</v>
      </c>
      <c r="F56" s="235">
        <v>-15.704000000000001</v>
      </c>
      <c r="G56" s="235">
        <v>2.6739999999999999</v>
      </c>
      <c r="H56" s="235">
        <v>9.9689999999999994</v>
      </c>
      <c r="I56" s="235">
        <v>14.242000000000001</v>
      </c>
      <c r="J56" s="235">
        <v>68.507000000000005</v>
      </c>
      <c r="K56" s="235">
        <v>34.072000000000003</v>
      </c>
      <c r="L56" s="235">
        <v>40.68</v>
      </c>
      <c r="M56" s="235">
        <v>13.753</v>
      </c>
      <c r="N56" s="235">
        <v>16.016999999999999</v>
      </c>
      <c r="O56" s="235">
        <v>14.180999999999999</v>
      </c>
      <c r="P56" s="235">
        <v>10.909000000000001</v>
      </c>
      <c r="Q56" s="235">
        <v>31.158000000000001</v>
      </c>
      <c r="R56" s="235">
        <v>9.2080000000000002</v>
      </c>
      <c r="S56" s="235">
        <v>5.04</v>
      </c>
      <c r="T56" s="235">
        <v>53.372999999999998</v>
      </c>
      <c r="U56" s="235">
        <v>10.19</v>
      </c>
      <c r="V56" s="235">
        <v>22.326000000000001</v>
      </c>
      <c r="W56" s="235">
        <v>12.529</v>
      </c>
      <c r="X56" s="235">
        <v>16.698</v>
      </c>
      <c r="Y56" s="235">
        <v>14.458</v>
      </c>
      <c r="Z56" s="235">
        <v>15.693</v>
      </c>
      <c r="AA56" s="235">
        <v>12.19</v>
      </c>
      <c r="AB56" s="235">
        <v>15.191000000000001</v>
      </c>
      <c r="AC56" s="235">
        <v>34.110879999999995</v>
      </c>
      <c r="AD56" s="235">
        <v>18.928849999999997</v>
      </c>
      <c r="AE56" s="235">
        <v>23.699870000000001</v>
      </c>
      <c r="AF56" s="235">
        <v>14.320200000000002</v>
      </c>
      <c r="AG56" s="235">
        <v>23.981204488899998</v>
      </c>
      <c r="AH56" s="235">
        <v>12.6252825743</v>
      </c>
      <c r="AI56" s="235">
        <v>-50.832999999999998</v>
      </c>
      <c r="AJ56" s="235">
        <v>-3.6080000000000001</v>
      </c>
      <c r="AK56" s="235">
        <v>-89.194000000000003</v>
      </c>
      <c r="AL56" s="235">
        <v>49.36</v>
      </c>
      <c r="AM56" s="235">
        <v>53.290999999999997</v>
      </c>
    </row>
    <row r="57" spans="1:1005" ht="15" x14ac:dyDescent="0.25">
      <c r="A57" s="193">
        <f>YampaRiverInflow.TotalOutflow!A57</f>
        <v>45047</v>
      </c>
      <c r="B57" s="165"/>
      <c r="C57" s="165"/>
      <c r="D57" s="165">
        <v>14.667999999999999</v>
      </c>
      <c r="E57" s="235">
        <v>-44.76</v>
      </c>
      <c r="F57" s="235">
        <v>4.5609999999999999</v>
      </c>
      <c r="G57" s="235">
        <v>-17.443000000000001</v>
      </c>
      <c r="H57" s="235">
        <v>33.575000000000003</v>
      </c>
      <c r="I57" s="235">
        <v>29.093</v>
      </c>
      <c r="J57" s="235">
        <v>35.158000000000001</v>
      </c>
      <c r="K57" s="235">
        <v>30.619</v>
      </c>
      <c r="L57" s="235">
        <v>51.445999999999998</v>
      </c>
      <c r="M57" s="235">
        <v>147.43199999999999</v>
      </c>
      <c r="N57" s="235">
        <v>31.465</v>
      </c>
      <c r="O57" s="235">
        <v>16.225000000000001</v>
      </c>
      <c r="P57" s="235">
        <v>15.988</v>
      </c>
      <c r="Q57" s="235">
        <v>22.762</v>
      </c>
      <c r="R57" s="235">
        <v>16.884</v>
      </c>
      <c r="S57" s="235">
        <v>8.0370000000000008</v>
      </c>
      <c r="T57" s="235">
        <v>0.76700000000000002</v>
      </c>
      <c r="U57" s="235">
        <v>15.06</v>
      </c>
      <c r="V57" s="235">
        <v>18.966999999999999</v>
      </c>
      <c r="W57" s="235">
        <v>6.8140000000000001</v>
      </c>
      <c r="X57" s="235">
        <v>10.48</v>
      </c>
      <c r="Y57" s="235">
        <v>-4.4349999999999996</v>
      </c>
      <c r="Z57" s="235">
        <v>13.545999999999999</v>
      </c>
      <c r="AA57" s="235">
        <v>14.374000000000001</v>
      </c>
      <c r="AB57" s="235">
        <v>20.312000000000001</v>
      </c>
      <c r="AC57" s="235">
        <v>24.09412</v>
      </c>
      <c r="AD57" s="235">
        <v>17.2925</v>
      </c>
      <c r="AE57" s="235">
        <v>26.04485</v>
      </c>
      <c r="AF57" s="235">
        <v>20.55932</v>
      </c>
      <c r="AG57" s="235">
        <v>-2.9233854721500001</v>
      </c>
      <c r="AH57" s="235">
        <v>20.635423071599998</v>
      </c>
      <c r="AI57" s="235">
        <v>-15.445</v>
      </c>
      <c r="AJ57" s="235">
        <v>-30.884</v>
      </c>
      <c r="AK57" s="235">
        <v>-80.722999999999999</v>
      </c>
      <c r="AL57" s="235">
        <v>-14.659000000000001</v>
      </c>
      <c r="AM57" s="235">
        <v>23.445</v>
      </c>
    </row>
    <row r="58" spans="1:1005" ht="15" x14ac:dyDescent="0.25">
      <c r="A58" s="193">
        <f>YampaRiverInflow.TotalOutflow!A58</f>
        <v>45078</v>
      </c>
      <c r="B58" s="165"/>
      <c r="C58" s="165"/>
      <c r="D58" s="165">
        <v>12.763</v>
      </c>
      <c r="E58" s="235">
        <v>9.0709999999999997</v>
      </c>
      <c r="F58" s="235">
        <v>12.688000000000001</v>
      </c>
      <c r="G58" s="235">
        <v>3.8149999999999999</v>
      </c>
      <c r="H58" s="235">
        <v>18.376000000000001</v>
      </c>
      <c r="I58" s="235">
        <v>10.868</v>
      </c>
      <c r="J58" s="235">
        <v>38.33</v>
      </c>
      <c r="K58" s="235">
        <v>17.908000000000001</v>
      </c>
      <c r="L58" s="235">
        <v>23.242999999999999</v>
      </c>
      <c r="M58" s="235">
        <v>149.01400000000001</v>
      </c>
      <c r="N58" s="235">
        <v>25.635000000000002</v>
      </c>
      <c r="O58" s="235">
        <v>16.579999999999998</v>
      </c>
      <c r="P58" s="235">
        <v>17.053999999999998</v>
      </c>
      <c r="Q58" s="235">
        <v>19.07</v>
      </c>
      <c r="R58" s="235">
        <v>13.257999999999999</v>
      </c>
      <c r="S58" s="235">
        <v>52.686</v>
      </c>
      <c r="T58" s="235">
        <v>31.236000000000001</v>
      </c>
      <c r="U58" s="235">
        <v>9.4260000000000002</v>
      </c>
      <c r="V58" s="235">
        <v>11.861000000000001</v>
      </c>
      <c r="W58" s="235">
        <v>3.2530000000000001</v>
      </c>
      <c r="X58" s="235">
        <v>10.676</v>
      </c>
      <c r="Y58" s="235">
        <v>-12.563000000000001</v>
      </c>
      <c r="Z58" s="235">
        <v>10.95</v>
      </c>
      <c r="AA58" s="235">
        <v>4.9080000000000004</v>
      </c>
      <c r="AB58" s="235">
        <v>20.478999999999999</v>
      </c>
      <c r="AC58" s="235">
        <v>23.339099999999998</v>
      </c>
      <c r="AD58" s="235">
        <v>14.779639999999999</v>
      </c>
      <c r="AE58" s="235">
        <v>10.374750000000001</v>
      </c>
      <c r="AF58" s="235">
        <v>15.253579999999999</v>
      </c>
      <c r="AG58" s="235">
        <v>10.8723748103</v>
      </c>
      <c r="AH58" s="235">
        <v>19.2537612671</v>
      </c>
      <c r="AI58" s="235">
        <v>-42.570999999999998</v>
      </c>
      <c r="AJ58" s="235">
        <v>-23.359000000000002</v>
      </c>
      <c r="AK58" s="235">
        <v>-170.375</v>
      </c>
      <c r="AL58" s="235">
        <v>-68.215000000000003</v>
      </c>
      <c r="AM58" s="235">
        <v>17.126000000000001</v>
      </c>
    </row>
    <row r="59" spans="1:1005" ht="15" x14ac:dyDescent="0.25">
      <c r="A59" s="193">
        <f>YampaRiverInflow.TotalOutflow!A59</f>
        <v>45108</v>
      </c>
      <c r="B59" s="165"/>
      <c r="C59" s="165"/>
      <c r="D59" s="165">
        <v>20.57</v>
      </c>
      <c r="E59" s="235">
        <v>-0.70799999999999996</v>
      </c>
      <c r="F59" s="235">
        <v>17.495000000000001</v>
      </c>
      <c r="G59" s="235">
        <v>-0.90900000000000003</v>
      </c>
      <c r="H59" s="235">
        <v>22.303000000000001</v>
      </c>
      <c r="I59" s="235">
        <v>26.056000000000001</v>
      </c>
      <c r="J59" s="235">
        <v>37.981000000000002</v>
      </c>
      <c r="K59" s="235">
        <v>46.884999999999998</v>
      </c>
      <c r="L59" s="235">
        <v>38.639000000000003</v>
      </c>
      <c r="M59" s="235">
        <v>161.97499999999999</v>
      </c>
      <c r="N59" s="235">
        <v>38.319000000000003</v>
      </c>
      <c r="O59" s="235">
        <v>19.699000000000002</v>
      </c>
      <c r="P59" s="235">
        <v>17.989999999999998</v>
      </c>
      <c r="Q59" s="235">
        <v>13.172000000000001</v>
      </c>
      <c r="R59" s="235">
        <v>40.615000000000002</v>
      </c>
      <c r="S59" s="235">
        <v>26.545000000000002</v>
      </c>
      <c r="T59" s="235">
        <v>25.422999999999998</v>
      </c>
      <c r="U59" s="235">
        <v>13.888999999999999</v>
      </c>
      <c r="V59" s="235">
        <v>15.146000000000001</v>
      </c>
      <c r="W59" s="235">
        <v>6.6020000000000003</v>
      </c>
      <c r="X59" s="235">
        <v>10.079000000000001</v>
      </c>
      <c r="Y59" s="235">
        <v>4.5090000000000003</v>
      </c>
      <c r="Z59" s="235">
        <v>26.234000000000002</v>
      </c>
      <c r="AA59" s="235">
        <v>12.146000000000001</v>
      </c>
      <c r="AB59" s="235">
        <v>17.390999999999998</v>
      </c>
      <c r="AC59" s="235">
        <v>17.51343</v>
      </c>
      <c r="AD59" s="235">
        <v>34.483599999999996</v>
      </c>
      <c r="AE59" s="235">
        <v>45.963620000000006</v>
      </c>
      <c r="AF59" s="235">
        <v>28.082819999999998</v>
      </c>
      <c r="AG59" s="235">
        <v>19.215399487300001</v>
      </c>
      <c r="AH59" s="235">
        <v>17.603711951099999</v>
      </c>
      <c r="AI59" s="235">
        <v>-60.779000000000003</v>
      </c>
      <c r="AJ59" s="235">
        <v>-56.558999999999997</v>
      </c>
      <c r="AK59" s="235">
        <v>-126.367</v>
      </c>
      <c r="AL59" s="235">
        <v>-44.088999999999999</v>
      </c>
      <c r="AM59" s="235">
        <v>31.13</v>
      </c>
    </row>
    <row r="60" spans="1:1005" ht="15" x14ac:dyDescent="0.25">
      <c r="A60" s="193">
        <f>YampaRiverInflow.TotalOutflow!A60</f>
        <v>45139</v>
      </c>
      <c r="B60" s="165"/>
      <c r="C60" s="165"/>
      <c r="D60" s="165">
        <v>22.564</v>
      </c>
      <c r="E60" s="235">
        <v>15.759</v>
      </c>
      <c r="F60" s="235">
        <v>30.661000000000001</v>
      </c>
      <c r="G60" s="235">
        <v>55</v>
      </c>
      <c r="H60" s="235">
        <v>48.677</v>
      </c>
      <c r="I60" s="235">
        <v>33.113</v>
      </c>
      <c r="J60" s="235">
        <v>45.93</v>
      </c>
      <c r="K60" s="235">
        <v>51.271000000000001</v>
      </c>
      <c r="L60" s="235">
        <v>50.551000000000002</v>
      </c>
      <c r="M60" s="235">
        <v>39.052</v>
      </c>
      <c r="N60" s="235">
        <v>28.867000000000001</v>
      </c>
      <c r="O60" s="235">
        <v>22.442</v>
      </c>
      <c r="P60" s="235">
        <v>26.152999999999999</v>
      </c>
      <c r="Q60" s="235">
        <v>32.817999999999998</v>
      </c>
      <c r="R60" s="235">
        <v>21.527999999999999</v>
      </c>
      <c r="S60" s="235">
        <v>35.834000000000003</v>
      </c>
      <c r="T60" s="235">
        <v>31.181000000000001</v>
      </c>
      <c r="U60" s="235">
        <v>15.63</v>
      </c>
      <c r="V60" s="235">
        <v>23.109000000000002</v>
      </c>
      <c r="W60" s="235">
        <v>11.401</v>
      </c>
      <c r="X60" s="235">
        <v>31.262</v>
      </c>
      <c r="Y60" s="235">
        <v>3.68</v>
      </c>
      <c r="Z60" s="235">
        <v>14.694000000000001</v>
      </c>
      <c r="AA60" s="235">
        <v>25.271000000000001</v>
      </c>
      <c r="AB60" s="235">
        <v>24.695</v>
      </c>
      <c r="AC60" s="235">
        <v>21.273709999999998</v>
      </c>
      <c r="AD60" s="235">
        <v>24.753779999999999</v>
      </c>
      <c r="AE60" s="235">
        <v>25.619619999999998</v>
      </c>
      <c r="AF60" s="235">
        <v>36.973279999999995</v>
      </c>
      <c r="AG60" s="235">
        <v>26.050836177000001</v>
      </c>
      <c r="AH60" s="235">
        <v>15.572127335099999</v>
      </c>
      <c r="AI60" s="235">
        <v>-38.963999999999999</v>
      </c>
      <c r="AJ60" s="235">
        <v>-34.012</v>
      </c>
      <c r="AK60" s="235">
        <v>6.7279999999999998</v>
      </c>
      <c r="AL60" s="235">
        <v>36.843000000000004</v>
      </c>
      <c r="AM60" s="235">
        <v>32.896999999999998</v>
      </c>
    </row>
    <row r="61" spans="1:1005" ht="15" x14ac:dyDescent="0.25">
      <c r="A61" s="193">
        <f>YampaRiverInflow.TotalOutflow!A61</f>
        <v>45170</v>
      </c>
      <c r="B61" s="165"/>
      <c r="C61" s="165"/>
      <c r="D61" s="165">
        <v>16.995999999999999</v>
      </c>
      <c r="E61" s="235">
        <v>20.257999999999999</v>
      </c>
      <c r="F61" s="235">
        <v>40.121000000000002</v>
      </c>
      <c r="G61" s="235">
        <v>42.011000000000003</v>
      </c>
      <c r="H61" s="235">
        <v>32.043999999999997</v>
      </c>
      <c r="I61" s="235">
        <v>34.625999999999998</v>
      </c>
      <c r="J61" s="235">
        <v>44.92</v>
      </c>
      <c r="K61" s="235">
        <v>38.738</v>
      </c>
      <c r="L61" s="235">
        <v>36.225999999999999</v>
      </c>
      <c r="M61" s="235">
        <v>28.126000000000001</v>
      </c>
      <c r="N61" s="235">
        <v>31.236000000000001</v>
      </c>
      <c r="O61" s="235">
        <v>22.335000000000001</v>
      </c>
      <c r="P61" s="235">
        <v>48.393999999999998</v>
      </c>
      <c r="Q61" s="235">
        <v>28.478999999999999</v>
      </c>
      <c r="R61" s="235">
        <v>11.491</v>
      </c>
      <c r="S61" s="235">
        <v>18.042999999999999</v>
      </c>
      <c r="T61" s="235">
        <v>23.867999999999999</v>
      </c>
      <c r="U61" s="235">
        <v>14.974</v>
      </c>
      <c r="V61" s="235">
        <v>17.042999999999999</v>
      </c>
      <c r="W61" s="235">
        <v>23.401</v>
      </c>
      <c r="X61" s="235">
        <v>6.1059999999999999</v>
      </c>
      <c r="Y61" s="235">
        <v>5.0819999999999999</v>
      </c>
      <c r="Z61" s="235">
        <v>18.600999999999999</v>
      </c>
      <c r="AA61" s="235">
        <v>14.476000000000001</v>
      </c>
      <c r="AB61" s="235">
        <v>21.350999999999999</v>
      </c>
      <c r="AC61" s="235">
        <v>17.48638</v>
      </c>
      <c r="AD61" s="235">
        <v>30.457650000000001</v>
      </c>
      <c r="AE61" s="235">
        <v>31.318210000000001</v>
      </c>
      <c r="AF61" s="235">
        <v>23.158259999999999</v>
      </c>
      <c r="AG61" s="235">
        <v>13.2491374797</v>
      </c>
      <c r="AH61" s="235">
        <v>19.184875404</v>
      </c>
      <c r="AI61" s="235">
        <v>42.127000000000002</v>
      </c>
      <c r="AJ61" s="235">
        <v>-1.2290000000000001</v>
      </c>
      <c r="AK61" s="235">
        <v>-33.959000000000003</v>
      </c>
      <c r="AL61" s="235">
        <v>31.548999999999999</v>
      </c>
      <c r="AM61" s="235">
        <v>18.584</v>
      </c>
    </row>
    <row r="62" spans="1:1005" ht="15" x14ac:dyDescent="0.25">
      <c r="A62" s="193">
        <f>YampaRiverInflow.TotalOutflow!A62</f>
        <v>45200</v>
      </c>
      <c r="B62" s="165"/>
      <c r="C62" s="165"/>
      <c r="D62" s="165">
        <v>22.731999999999999</v>
      </c>
      <c r="E62" s="235">
        <v>34.716000000000001</v>
      </c>
      <c r="F62" s="235">
        <v>66.048000000000002</v>
      </c>
      <c r="G62" s="235">
        <v>39.569000000000003</v>
      </c>
      <c r="H62" s="235">
        <v>37.305999999999997</v>
      </c>
      <c r="I62" s="235">
        <v>23.975999999999999</v>
      </c>
      <c r="J62" s="235">
        <v>34.430999999999997</v>
      </c>
      <c r="K62" s="235">
        <v>38.234000000000002</v>
      </c>
      <c r="L62" s="235">
        <v>25.995000000000001</v>
      </c>
      <c r="M62" s="235">
        <v>33.972000000000001</v>
      </c>
      <c r="N62" s="235">
        <v>22.088999999999999</v>
      </c>
      <c r="O62" s="235">
        <v>19.114000000000001</v>
      </c>
      <c r="P62" s="235">
        <v>8.282</v>
      </c>
      <c r="Q62" s="235">
        <v>40.549999999999997</v>
      </c>
      <c r="R62" s="235">
        <v>-13.923999999999999</v>
      </c>
      <c r="S62" s="235">
        <v>25.102</v>
      </c>
      <c r="T62" s="235">
        <v>12.989000000000001</v>
      </c>
      <c r="U62" s="235">
        <v>27.751999999999999</v>
      </c>
      <c r="V62" s="235">
        <v>9.3919999999999995</v>
      </c>
      <c r="W62" s="235">
        <v>43.768999999999998</v>
      </c>
      <c r="X62" s="235">
        <v>22.535</v>
      </c>
      <c r="Y62" s="235">
        <v>16.07</v>
      </c>
      <c r="Z62" s="235">
        <v>21.861999999999998</v>
      </c>
      <c r="AA62" s="235">
        <v>21.155999999999999</v>
      </c>
      <c r="AB62" s="235">
        <v>17.678999999999998</v>
      </c>
      <c r="AC62" s="235">
        <v>24.983849999999997</v>
      </c>
      <c r="AD62" s="235">
        <v>30.878040000000002</v>
      </c>
      <c r="AE62" s="235">
        <v>34.297699999999999</v>
      </c>
      <c r="AF62" s="235">
        <v>18.70016</v>
      </c>
      <c r="AG62" s="235">
        <v>16.062130960200001</v>
      </c>
      <c r="AH62" s="235">
        <v>34.217743520299997</v>
      </c>
      <c r="AI62" s="235">
        <v>13.193</v>
      </c>
      <c r="AJ62" s="235">
        <v>-2.6909999999999998</v>
      </c>
      <c r="AK62" s="235">
        <v>-40.167999999999999</v>
      </c>
      <c r="AL62" s="235">
        <v>31.16</v>
      </c>
      <c r="AM62" s="235">
        <v>36.676000000000002</v>
      </c>
    </row>
    <row r="63" spans="1:1005" ht="15" x14ac:dyDescent="0.25">
      <c r="A63" s="193">
        <f>YampaRiverInflow.TotalOutflow!A63</f>
        <v>45231</v>
      </c>
      <c r="B63" s="165"/>
      <c r="C63" s="165"/>
      <c r="D63" s="165">
        <v>15.523999999999999</v>
      </c>
      <c r="E63" s="235">
        <v>17.045000000000002</v>
      </c>
      <c r="F63" s="235">
        <v>5.4539999999999997</v>
      </c>
      <c r="G63" s="235">
        <v>10.88</v>
      </c>
      <c r="H63" s="235">
        <v>-20.273</v>
      </c>
      <c r="I63" s="235">
        <v>20.206</v>
      </c>
      <c r="J63" s="235">
        <v>35.786000000000001</v>
      </c>
      <c r="K63" s="235">
        <v>28.035</v>
      </c>
      <c r="L63" s="235">
        <v>16.972000000000001</v>
      </c>
      <c r="M63" s="235">
        <v>32.304000000000002</v>
      </c>
      <c r="N63" s="235">
        <v>27.994</v>
      </c>
      <c r="O63" s="235">
        <v>18.408000000000001</v>
      </c>
      <c r="P63" s="235">
        <v>27.646999999999998</v>
      </c>
      <c r="Q63" s="235">
        <v>13.904999999999999</v>
      </c>
      <c r="R63" s="235">
        <v>20.082000000000001</v>
      </c>
      <c r="S63" s="235">
        <v>-4.2350000000000003</v>
      </c>
      <c r="T63" s="235">
        <v>5.524</v>
      </c>
      <c r="U63" s="235">
        <v>13.936</v>
      </c>
      <c r="V63" s="235">
        <v>18.489000000000001</v>
      </c>
      <c r="W63" s="235">
        <v>53.006</v>
      </c>
      <c r="X63" s="235">
        <v>26.384</v>
      </c>
      <c r="Y63" s="235">
        <v>7.4660000000000002</v>
      </c>
      <c r="Z63" s="235">
        <v>17.106999999999999</v>
      </c>
      <c r="AA63" s="235">
        <v>28.956</v>
      </c>
      <c r="AB63" s="235">
        <v>31.728000000000002</v>
      </c>
      <c r="AC63" s="235">
        <v>37.927500000000002</v>
      </c>
      <c r="AD63" s="235">
        <v>37.545540000000003</v>
      </c>
      <c r="AE63" s="235">
        <v>26.962349999999997</v>
      </c>
      <c r="AF63" s="235">
        <v>24.636060000000001</v>
      </c>
      <c r="AG63" s="235">
        <v>9.1373111003500007</v>
      </c>
      <c r="AH63" s="235">
        <v>11.0838498908</v>
      </c>
      <c r="AI63" s="235">
        <v>9.3420000000000005</v>
      </c>
      <c r="AJ63" s="235">
        <v>6.9249999999999998</v>
      </c>
      <c r="AK63" s="235">
        <v>53.298999999999999</v>
      </c>
      <c r="AL63" s="235">
        <v>-6.4260000000000002</v>
      </c>
      <c r="AM63" s="235">
        <v>24.297000000000001</v>
      </c>
    </row>
    <row r="64" spans="1:1005" ht="15" x14ac:dyDescent="0.25">
      <c r="A64" s="193"/>
      <c r="B64" s="165"/>
      <c r="C64" s="165"/>
      <c r="D64" s="165"/>
      <c r="E64" s="235"/>
      <c r="F64" s="235"/>
      <c r="G64" s="235"/>
      <c r="H64" s="235"/>
      <c r="I64" s="235"/>
      <c r="J64" s="235"/>
      <c r="K64" s="235"/>
      <c r="L64" s="235"/>
      <c r="M64" s="235"/>
      <c r="N64" s="235"/>
      <c r="O64" s="235"/>
      <c r="P64" s="235"/>
      <c r="Q64" s="235"/>
      <c r="R64" s="235"/>
      <c r="S64" s="235"/>
      <c r="T64" s="235"/>
      <c r="U64" s="235"/>
      <c r="V64" s="235"/>
      <c r="W64" s="235"/>
      <c r="X64" s="235"/>
      <c r="Y64" s="235"/>
      <c r="Z64" s="235"/>
      <c r="AA64" s="235"/>
      <c r="AB64" s="235"/>
      <c r="AC64" s="235"/>
      <c r="AD64" s="235"/>
      <c r="AE64" s="235"/>
      <c r="AF64" s="235"/>
      <c r="AG64" s="235"/>
      <c r="AH64" s="235"/>
      <c r="AI64" s="235"/>
      <c r="AJ64" s="235"/>
      <c r="AK64" s="235"/>
      <c r="AL64" s="235"/>
      <c r="AM64" s="235"/>
      <c r="ALQ64" s="216" t="e">
        <v>#N/A</v>
      </c>
    </row>
    <row r="65" spans="1:1005" ht="15" x14ac:dyDescent="0.25">
      <c r="A65" s="193"/>
      <c r="B65" s="165"/>
      <c r="C65" s="165"/>
      <c r="D65" s="165"/>
      <c r="E65" s="235"/>
      <c r="F65" s="235"/>
      <c r="G65" s="235"/>
      <c r="H65" s="235"/>
      <c r="I65" s="235"/>
      <c r="J65" s="235"/>
      <c r="K65" s="235"/>
      <c r="L65" s="235"/>
      <c r="M65" s="235"/>
      <c r="N65" s="235"/>
      <c r="O65" s="235"/>
      <c r="P65" s="235"/>
      <c r="Q65" s="235"/>
      <c r="R65" s="235"/>
      <c r="S65" s="235"/>
      <c r="T65" s="235"/>
      <c r="U65" s="235"/>
      <c r="V65" s="235"/>
      <c r="W65" s="235"/>
      <c r="X65" s="235"/>
      <c r="Y65" s="235"/>
      <c r="Z65" s="235"/>
      <c r="AA65" s="235"/>
      <c r="AB65" s="235"/>
      <c r="AC65" s="235"/>
      <c r="AD65" s="235"/>
      <c r="AE65" s="235"/>
      <c r="AF65" s="235"/>
      <c r="AG65" s="235"/>
      <c r="AH65" s="235"/>
      <c r="AI65" s="235"/>
      <c r="AJ65" s="235"/>
      <c r="AK65" s="235"/>
      <c r="AL65" s="235"/>
      <c r="AM65" s="235"/>
      <c r="ALQ65" s="216" t="e">
        <v>#N/A</v>
      </c>
    </row>
    <row r="66" spans="1:1005" ht="15" x14ac:dyDescent="0.25">
      <c r="A66" s="193"/>
      <c r="B66" s="165"/>
      <c r="C66" s="165"/>
      <c r="D66" s="165"/>
      <c r="E66" s="235"/>
      <c r="F66" s="235"/>
      <c r="G66" s="235"/>
      <c r="H66" s="235"/>
      <c r="I66" s="235"/>
      <c r="J66" s="235"/>
      <c r="K66" s="235"/>
      <c r="L66" s="235"/>
      <c r="M66" s="235"/>
      <c r="N66" s="235"/>
      <c r="O66" s="235"/>
      <c r="P66" s="235"/>
      <c r="Q66" s="235"/>
      <c r="R66" s="235"/>
      <c r="S66" s="235"/>
      <c r="T66" s="235"/>
      <c r="U66" s="235"/>
      <c r="V66" s="235"/>
      <c r="W66" s="235"/>
      <c r="X66" s="235"/>
      <c r="Y66" s="235"/>
      <c r="Z66" s="235"/>
      <c r="AA66" s="235"/>
      <c r="AB66" s="235"/>
      <c r="AC66" s="235"/>
      <c r="AD66" s="235"/>
      <c r="AE66" s="235"/>
      <c r="AF66" s="235"/>
      <c r="AG66" s="235"/>
      <c r="AH66" s="235"/>
      <c r="AI66" s="235"/>
      <c r="AJ66" s="235"/>
      <c r="AK66" s="235"/>
      <c r="AL66" s="235"/>
      <c r="AM66" s="235"/>
      <c r="ALQ66" s="216" t="e">
        <v>#N/A</v>
      </c>
    </row>
    <row r="67" spans="1:1005" ht="15" x14ac:dyDescent="0.25">
      <c r="A67" s="193"/>
      <c r="B67" s="165"/>
      <c r="C67" s="165"/>
      <c r="D67" s="165"/>
      <c r="E67" s="235"/>
      <c r="F67" s="235"/>
      <c r="G67" s="235"/>
      <c r="H67" s="235"/>
      <c r="I67" s="235"/>
      <c r="J67" s="235"/>
      <c r="K67" s="235"/>
      <c r="L67" s="235"/>
      <c r="M67" s="235"/>
      <c r="N67" s="235"/>
      <c r="O67" s="235"/>
      <c r="P67" s="235"/>
      <c r="Q67" s="235"/>
      <c r="R67" s="235"/>
      <c r="S67" s="235"/>
      <c r="T67" s="235"/>
      <c r="U67" s="235"/>
      <c r="V67" s="235"/>
      <c r="W67" s="235"/>
      <c r="X67" s="235"/>
      <c r="Y67" s="235"/>
      <c r="Z67" s="235"/>
      <c r="AA67" s="235"/>
      <c r="AB67" s="235"/>
      <c r="AC67" s="235"/>
      <c r="AD67" s="235"/>
      <c r="AE67" s="235"/>
      <c r="AF67" s="235"/>
      <c r="AG67" s="235"/>
      <c r="AH67" s="235"/>
      <c r="AI67" s="235"/>
      <c r="AJ67" s="235"/>
      <c r="AK67" s="235"/>
      <c r="AL67" s="235"/>
      <c r="AM67" s="235"/>
      <c r="ALQ67" s="216" t="e">
        <v>#N/A</v>
      </c>
    </row>
    <row r="68" spans="1:1005" ht="15" x14ac:dyDescent="0.25">
      <c r="A68" s="193"/>
      <c r="B68" s="165"/>
      <c r="C68" s="165"/>
      <c r="D68" s="165"/>
      <c r="E68" s="235"/>
      <c r="F68" s="235"/>
      <c r="G68" s="235"/>
      <c r="H68" s="235"/>
      <c r="I68" s="235"/>
      <c r="J68" s="235"/>
      <c r="K68" s="235"/>
      <c r="L68" s="235"/>
      <c r="M68" s="235"/>
      <c r="N68" s="235"/>
      <c r="O68" s="235"/>
      <c r="P68" s="235"/>
      <c r="Q68" s="235"/>
      <c r="R68" s="235"/>
      <c r="S68" s="235"/>
      <c r="T68" s="235"/>
      <c r="U68" s="235"/>
      <c r="V68" s="235"/>
      <c r="W68" s="235"/>
      <c r="X68" s="235"/>
      <c r="Y68" s="235"/>
      <c r="Z68" s="235"/>
      <c r="AA68" s="235"/>
      <c r="AB68" s="235"/>
      <c r="AC68" s="235"/>
      <c r="AD68" s="235"/>
      <c r="AE68" s="235"/>
      <c r="AF68" s="235"/>
      <c r="AG68" s="235"/>
      <c r="AH68" s="235"/>
      <c r="AI68" s="235"/>
      <c r="AJ68" s="235"/>
      <c r="AK68" s="235"/>
      <c r="AL68" s="235"/>
      <c r="AM68" s="235"/>
      <c r="ALQ68" s="216" t="e">
        <v>#N/A</v>
      </c>
    </row>
    <row r="69" spans="1:1005" ht="15" x14ac:dyDescent="0.25">
      <c r="A69" s="193"/>
      <c r="B69" s="165"/>
      <c r="C69" s="165"/>
      <c r="D69" s="165"/>
      <c r="E69" s="235"/>
      <c r="F69" s="235"/>
      <c r="G69" s="235"/>
      <c r="H69" s="235"/>
      <c r="I69" s="235"/>
      <c r="J69" s="235"/>
      <c r="K69" s="235"/>
      <c r="L69" s="235"/>
      <c r="M69" s="235"/>
      <c r="N69" s="235"/>
      <c r="O69" s="235"/>
      <c r="P69" s="235"/>
      <c r="Q69" s="235"/>
      <c r="R69" s="235"/>
      <c r="S69" s="235"/>
      <c r="T69" s="235"/>
      <c r="U69" s="235"/>
      <c r="V69" s="235"/>
      <c r="W69" s="235"/>
      <c r="X69" s="235"/>
      <c r="Y69" s="235"/>
      <c r="Z69" s="235"/>
      <c r="AA69" s="235"/>
      <c r="AB69" s="235"/>
      <c r="AC69" s="235"/>
      <c r="AD69" s="235"/>
      <c r="AE69" s="235"/>
      <c r="AF69" s="235"/>
      <c r="AG69" s="235"/>
      <c r="AH69" s="235"/>
      <c r="AI69" s="235"/>
      <c r="AJ69" s="235"/>
      <c r="AK69" s="235"/>
      <c r="AL69" s="235"/>
      <c r="AM69" s="235"/>
      <c r="ALQ69" s="216" t="e">
        <v>#N/A</v>
      </c>
    </row>
    <row r="70" spans="1:1005" ht="15" x14ac:dyDescent="0.25">
      <c r="A70" s="193"/>
      <c r="B70" s="165"/>
      <c r="C70" s="165"/>
      <c r="D70" s="165"/>
      <c r="E70" s="235"/>
      <c r="F70" s="235"/>
      <c r="G70" s="235"/>
      <c r="H70" s="235"/>
      <c r="I70" s="235"/>
      <c r="J70" s="235"/>
      <c r="K70" s="235"/>
      <c r="L70" s="235"/>
      <c r="M70" s="235"/>
      <c r="N70" s="235"/>
      <c r="O70" s="235"/>
      <c r="P70" s="235"/>
      <c r="Q70" s="235"/>
      <c r="R70" s="235"/>
      <c r="S70" s="235"/>
      <c r="T70" s="235"/>
      <c r="U70" s="235"/>
      <c r="V70" s="235"/>
      <c r="W70" s="235"/>
      <c r="X70" s="235"/>
      <c r="Y70" s="235"/>
      <c r="Z70" s="235"/>
      <c r="AA70" s="235"/>
      <c r="AB70" s="235"/>
      <c r="AC70" s="235"/>
      <c r="AD70" s="235"/>
      <c r="AE70" s="235"/>
      <c r="AF70" s="235"/>
      <c r="AG70" s="235"/>
      <c r="AH70" s="235"/>
      <c r="AI70" s="235"/>
      <c r="AJ70" s="235"/>
      <c r="AK70" s="235"/>
      <c r="AL70" s="235"/>
      <c r="AM70" s="235"/>
      <c r="ALQ70" s="216" t="e">
        <v>#N/A</v>
      </c>
    </row>
    <row r="71" spans="1:1005" ht="15" x14ac:dyDescent="0.25">
      <c r="A71" s="193"/>
      <c r="B71" s="165"/>
      <c r="C71" s="165"/>
      <c r="D71" s="165"/>
      <c r="E71" s="235"/>
      <c r="F71" s="235"/>
      <c r="G71" s="235"/>
      <c r="H71" s="235"/>
      <c r="I71" s="235"/>
      <c r="J71" s="235"/>
      <c r="K71" s="235"/>
      <c r="L71" s="235"/>
      <c r="M71" s="235"/>
      <c r="N71" s="235"/>
      <c r="O71" s="235"/>
      <c r="P71" s="235"/>
      <c r="Q71" s="235"/>
      <c r="R71" s="235"/>
      <c r="S71" s="235"/>
      <c r="T71" s="235"/>
      <c r="U71" s="235"/>
      <c r="V71" s="235"/>
      <c r="W71" s="235"/>
      <c r="X71" s="235"/>
      <c r="Y71" s="235"/>
      <c r="Z71" s="235"/>
      <c r="AA71" s="235"/>
      <c r="AB71" s="235"/>
      <c r="AC71" s="235"/>
      <c r="AD71" s="235"/>
      <c r="AE71" s="235"/>
      <c r="AF71" s="235"/>
      <c r="AG71" s="235"/>
      <c r="AH71" s="235"/>
      <c r="AI71" s="235"/>
      <c r="AJ71" s="235"/>
      <c r="AK71" s="235"/>
      <c r="AL71" s="235"/>
      <c r="AM71" s="235"/>
      <c r="ALQ71" s="216" t="e">
        <v>#N/A</v>
      </c>
    </row>
    <row r="72" spans="1:1005" ht="12.75" customHeight="1" x14ac:dyDescent="0.25">
      <c r="AI72" s="235"/>
      <c r="AJ72" s="235"/>
      <c r="AK72" s="235"/>
      <c r="AL72" s="235"/>
      <c r="AM72" s="235"/>
      <c r="ALQ72" s="216" t="e">
        <v>#N/A</v>
      </c>
    </row>
    <row r="73" spans="1:1005" ht="12.75" customHeight="1" x14ac:dyDescent="0.25">
      <c r="E73" s="235"/>
      <c r="AI73" s="235"/>
      <c r="AJ73" s="235"/>
      <c r="AK73" s="235"/>
      <c r="AL73" s="235"/>
      <c r="AM73" s="235"/>
    </row>
    <row r="74" spans="1:1005" ht="12.75" customHeight="1" x14ac:dyDescent="0.25">
      <c r="AI74" s="235"/>
      <c r="AJ74" s="235"/>
      <c r="AK74" s="235"/>
      <c r="AL74" s="235"/>
      <c r="AM74" s="235"/>
    </row>
    <row r="75" spans="1:1005" ht="12.75" customHeight="1" x14ac:dyDescent="0.25">
      <c r="AI75" s="235"/>
      <c r="AJ75" s="235"/>
      <c r="AK75" s="235"/>
      <c r="AL75" s="235"/>
      <c r="AM75" s="235"/>
    </row>
    <row r="76" spans="1:1005" ht="12.75" customHeight="1" x14ac:dyDescent="0.25">
      <c r="AI76" s="235"/>
      <c r="AJ76" s="235"/>
      <c r="AK76" s="235"/>
      <c r="AL76" s="235"/>
      <c r="AM76" s="235"/>
    </row>
    <row r="77" spans="1:1005" ht="12.75" customHeight="1" x14ac:dyDescent="0.25">
      <c r="AI77" s="235"/>
      <c r="AJ77" s="235"/>
      <c r="AK77" s="235"/>
      <c r="AL77" s="235"/>
      <c r="AM77" s="235"/>
    </row>
    <row r="78" spans="1:1005" ht="12.75" customHeight="1" x14ac:dyDescent="0.25">
      <c r="AI78" s="235"/>
      <c r="AJ78" s="235"/>
      <c r="AK78" s="235"/>
      <c r="AL78" s="235"/>
      <c r="AM78" s="235"/>
    </row>
    <row r="79" spans="1:1005" ht="12.75" customHeight="1" x14ac:dyDescent="0.25">
      <c r="AI79" s="235"/>
      <c r="AJ79" s="235"/>
      <c r="AK79" s="235"/>
      <c r="AL79" s="235"/>
      <c r="AM79" s="235"/>
    </row>
    <row r="80" spans="1:1005" ht="12.75" customHeight="1" x14ac:dyDescent="0.25">
      <c r="AI80" s="235"/>
      <c r="AJ80" s="235"/>
      <c r="AK80" s="235"/>
      <c r="AL80" s="235"/>
      <c r="AM80" s="235"/>
    </row>
    <row r="81" spans="35:39" ht="12.75" customHeight="1" x14ac:dyDescent="0.25">
      <c r="AI81" s="235"/>
      <c r="AJ81" s="235"/>
      <c r="AK81" s="235"/>
      <c r="AL81" s="235"/>
      <c r="AM81" s="235"/>
    </row>
    <row r="82" spans="35:39" ht="12.75" customHeight="1" x14ac:dyDescent="0.25">
      <c r="AI82" s="235"/>
      <c r="AJ82" s="235"/>
      <c r="AK82" s="235"/>
      <c r="AL82" s="235"/>
      <c r="AM82" s="235"/>
    </row>
    <row r="83" spans="35:39" ht="12.75" customHeight="1" x14ac:dyDescent="0.25">
      <c r="AI83" s="235"/>
      <c r="AJ83" s="235"/>
      <c r="AK83" s="235"/>
      <c r="AL83" s="235"/>
      <c r="AM83" s="235"/>
    </row>
    <row r="84" spans="35:39" ht="12.75" customHeight="1" x14ac:dyDescent="0.25">
      <c r="AI84" s="235"/>
      <c r="AJ84" s="235"/>
      <c r="AK84" s="235"/>
      <c r="AL84" s="235"/>
      <c r="AM84" s="235"/>
    </row>
    <row r="85" spans="35:39" ht="12.75" customHeight="1" x14ac:dyDescent="0.25">
      <c r="AI85" s="235"/>
      <c r="AJ85" s="235"/>
      <c r="AK85" s="235"/>
      <c r="AL85" s="235"/>
      <c r="AM85" s="235"/>
    </row>
    <row r="86" spans="35:39" ht="12.75" customHeight="1" x14ac:dyDescent="0.25">
      <c r="AI86" s="235"/>
      <c r="AJ86" s="235"/>
      <c r="AK86" s="235"/>
      <c r="AL86" s="235"/>
      <c r="AM86" s="235"/>
    </row>
    <row r="87" spans="35:39" ht="12.75" customHeight="1" x14ac:dyDescent="0.25">
      <c r="AI87" s="235"/>
      <c r="AJ87" s="235"/>
      <c r="AK87" s="235"/>
      <c r="AL87" s="235"/>
      <c r="AM87" s="235"/>
    </row>
    <row r="88" spans="35:39" ht="12.75" customHeight="1" x14ac:dyDescent="0.25">
      <c r="AI88" s="235"/>
      <c r="AJ88" s="235"/>
      <c r="AK88" s="235"/>
      <c r="AL88" s="235"/>
      <c r="AM88" s="235"/>
    </row>
    <row r="89" spans="35:39" ht="12.75" customHeight="1" x14ac:dyDescent="0.25">
      <c r="AI89" s="235"/>
      <c r="AJ89" s="235"/>
      <c r="AK89" s="235"/>
      <c r="AL89" s="235"/>
      <c r="AM89" s="235"/>
    </row>
    <row r="90" spans="35:39" ht="12.75" customHeight="1" x14ac:dyDescent="0.25">
      <c r="AI90" s="235"/>
      <c r="AJ90" s="235"/>
      <c r="AK90" s="235"/>
      <c r="AL90" s="235"/>
      <c r="AM90" s="235"/>
    </row>
    <row r="91" spans="35:39" ht="12.75" customHeight="1" x14ac:dyDescent="0.25">
      <c r="AI91" s="235"/>
      <c r="AJ91" s="235"/>
      <c r="AK91" s="235"/>
      <c r="AL91" s="235"/>
      <c r="AM91" s="235"/>
    </row>
    <row r="92" spans="35:39" ht="12.75" customHeight="1" x14ac:dyDescent="0.25">
      <c r="AI92" s="235"/>
      <c r="AJ92" s="235"/>
      <c r="AK92" s="235"/>
      <c r="AL92" s="235"/>
      <c r="AM92" s="235"/>
    </row>
    <row r="93" spans="35:39" ht="12.75" customHeight="1" x14ac:dyDescent="0.25">
      <c r="AI93" s="235"/>
      <c r="AJ93" s="235"/>
      <c r="AK93" s="235"/>
      <c r="AL93" s="235"/>
      <c r="AM93" s="235"/>
    </row>
    <row r="94" spans="35:39" ht="12.75" customHeight="1" x14ac:dyDescent="0.25">
      <c r="AI94" s="235"/>
      <c r="AJ94" s="235"/>
      <c r="AK94" s="235"/>
      <c r="AL94" s="235"/>
      <c r="AM94" s="235"/>
    </row>
    <row r="95" spans="35:39" ht="12.75" customHeight="1" x14ac:dyDescent="0.25">
      <c r="AI95" s="235"/>
      <c r="AJ95" s="235"/>
      <c r="AK95" s="235"/>
      <c r="AL95" s="235"/>
      <c r="AM95" s="235"/>
    </row>
    <row r="96" spans="35:39" ht="12.75" customHeight="1" x14ac:dyDescent="0.25">
      <c r="AI96" s="235"/>
      <c r="AJ96" s="235"/>
      <c r="AK96" s="235"/>
      <c r="AL96" s="235"/>
      <c r="AM96" s="235"/>
    </row>
    <row r="97" spans="35:39" ht="12.75" customHeight="1" x14ac:dyDescent="0.25">
      <c r="AI97" s="235"/>
      <c r="AJ97" s="235"/>
      <c r="AK97" s="235"/>
      <c r="AL97" s="235"/>
      <c r="AM97" s="235"/>
    </row>
    <row r="98" spans="35:39" ht="12.75" customHeight="1" x14ac:dyDescent="0.25">
      <c r="AI98" s="235"/>
      <c r="AJ98" s="235"/>
      <c r="AK98" s="235"/>
      <c r="AL98" s="235"/>
      <c r="AM98" s="235"/>
    </row>
    <row r="99" spans="35:39" ht="12.75" customHeight="1" x14ac:dyDescent="0.25">
      <c r="AI99" s="235"/>
      <c r="AJ99" s="235"/>
      <c r="AK99" s="235"/>
      <c r="AL99" s="235"/>
      <c r="AM99" s="235"/>
    </row>
    <row r="100" spans="35:39" ht="12.75" customHeight="1" x14ac:dyDescent="0.25">
      <c r="AI100" s="235"/>
      <c r="AJ100" s="235"/>
      <c r="AK100" s="235"/>
      <c r="AL100" s="235"/>
      <c r="AM100" s="235"/>
    </row>
    <row r="101" spans="35:39" ht="12.75" customHeight="1" x14ac:dyDescent="0.25">
      <c r="AI101" s="235"/>
      <c r="AJ101" s="235"/>
      <c r="AK101" s="235"/>
      <c r="AL101" s="235"/>
      <c r="AM101" s="235"/>
    </row>
    <row r="102" spans="35:39" ht="12.75" customHeight="1" x14ac:dyDescent="0.25">
      <c r="AI102" s="235"/>
      <c r="AJ102" s="235"/>
      <c r="AK102" s="235"/>
      <c r="AL102" s="235"/>
      <c r="AM102" s="235"/>
    </row>
    <row r="103" spans="35:39" ht="12.75" customHeight="1" x14ac:dyDescent="0.25">
      <c r="AI103" s="235"/>
      <c r="AJ103" s="235"/>
      <c r="AK103" s="235"/>
      <c r="AL103" s="235"/>
      <c r="AM103" s="235"/>
    </row>
    <row r="104" spans="35:39" ht="12.75" customHeight="1" x14ac:dyDescent="0.25">
      <c r="AI104" s="235"/>
      <c r="AJ104" s="235"/>
      <c r="AK104" s="235"/>
      <c r="AL104" s="235"/>
      <c r="AM104" s="235"/>
    </row>
    <row r="105" spans="35:39" ht="12.75" customHeight="1" x14ac:dyDescent="0.25">
      <c r="AI105" s="235"/>
      <c r="AJ105" s="235"/>
      <c r="AK105" s="235"/>
      <c r="AL105" s="235"/>
      <c r="AM105" s="235"/>
    </row>
    <row r="106" spans="35:39" ht="12.75" customHeight="1" x14ac:dyDescent="0.25">
      <c r="AI106" s="235"/>
      <c r="AJ106" s="235"/>
      <c r="AK106" s="235"/>
      <c r="AL106" s="235"/>
      <c r="AM106" s="235"/>
    </row>
    <row r="107" spans="35:39" ht="12.75" customHeight="1" x14ac:dyDescent="0.25">
      <c r="AI107" s="235"/>
      <c r="AJ107" s="235"/>
      <c r="AK107" s="235"/>
      <c r="AL107" s="235"/>
      <c r="AM107" s="235"/>
    </row>
    <row r="108" spans="35:39" ht="12.75" customHeight="1" x14ac:dyDescent="0.25">
      <c r="AI108" s="235"/>
      <c r="AJ108" s="235"/>
      <c r="AK108" s="235"/>
      <c r="AL108" s="235"/>
      <c r="AM108" s="235"/>
    </row>
    <row r="109" spans="35:39" ht="12.75" customHeight="1" x14ac:dyDescent="0.25">
      <c r="AI109" s="235"/>
      <c r="AJ109" s="235"/>
      <c r="AK109" s="235"/>
      <c r="AL109" s="235"/>
      <c r="AM109" s="235"/>
    </row>
    <row r="110" spans="35:39" ht="12.75" customHeight="1" x14ac:dyDescent="0.25">
      <c r="AI110" s="235"/>
      <c r="AJ110" s="235"/>
      <c r="AK110" s="235"/>
      <c r="AL110" s="235"/>
      <c r="AM110" s="235"/>
    </row>
    <row r="111" spans="35:39" ht="12.75" customHeight="1" x14ac:dyDescent="0.25">
      <c r="AI111" s="235"/>
      <c r="AJ111" s="235"/>
      <c r="AK111" s="235"/>
      <c r="AL111" s="235"/>
      <c r="AM111" s="235"/>
    </row>
    <row r="112" spans="35:39" ht="12.75" customHeight="1" x14ac:dyDescent="0.25">
      <c r="AI112" s="235"/>
      <c r="AJ112" s="235"/>
      <c r="AK112" s="235"/>
      <c r="AL112" s="235"/>
      <c r="AM112" s="235"/>
    </row>
    <row r="113" spans="35:39" ht="12.75" customHeight="1" x14ac:dyDescent="0.25">
      <c r="AI113" s="235"/>
      <c r="AJ113" s="235"/>
      <c r="AK113" s="235"/>
      <c r="AL113" s="235"/>
      <c r="AM113" s="235"/>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C80"/>
  <sheetViews>
    <sheetView zoomScale="90" zoomScaleNormal="90" workbookViewId="0">
      <selection activeCell="G34" sqref="G34:G40"/>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38" t="s">
        <v>20</v>
      </c>
      <c r="C1" s="338"/>
      <c r="D1" s="338"/>
      <c r="F1" s="338" t="s">
        <v>21</v>
      </c>
      <c r="G1" s="338"/>
      <c r="I1" s="338" t="s">
        <v>24</v>
      </c>
      <c r="J1" s="338"/>
      <c r="K1" s="338"/>
      <c r="L1" s="338"/>
      <c r="N1" s="338" t="s">
        <v>40</v>
      </c>
      <c r="O1" s="338"/>
      <c r="P1" s="13"/>
      <c r="R1" s="340" t="s">
        <v>156</v>
      </c>
      <c r="S1" s="340"/>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29" t="s">
        <v>157</v>
      </c>
      <c r="S2" s="129" t="s">
        <v>158</v>
      </c>
      <c r="X2">
        <v>3</v>
      </c>
      <c r="Y2" t="s">
        <v>4</v>
      </c>
    </row>
    <row r="3" spans="2:55" ht="15.75" thickBot="1" x14ac:dyDescent="0.3">
      <c r="B3" s="8">
        <v>1</v>
      </c>
      <c r="C3" s="4" t="s">
        <v>3</v>
      </c>
      <c r="D3" s="4" t="s">
        <v>12</v>
      </c>
      <c r="F3" s="12" t="s">
        <v>53</v>
      </c>
      <c r="G3" s="6" t="s">
        <v>53</v>
      </c>
      <c r="I3" s="7">
        <v>1</v>
      </c>
      <c r="J3" s="6" t="s">
        <v>28</v>
      </c>
      <c r="K3" s="6">
        <v>2009</v>
      </c>
      <c r="L3" s="6"/>
      <c r="N3" s="9" t="s">
        <v>51</v>
      </c>
      <c r="O3" s="9" t="s">
        <v>41</v>
      </c>
      <c r="P3" s="9" t="s">
        <v>244</v>
      </c>
      <c r="R3" s="130">
        <v>50</v>
      </c>
      <c r="S3" s="131">
        <v>100</v>
      </c>
      <c r="X3">
        <v>4</v>
      </c>
      <c r="Y3" t="s">
        <v>5</v>
      </c>
    </row>
    <row r="4" spans="2:55" ht="15" x14ac:dyDescent="0.25">
      <c r="B4" s="8">
        <v>2</v>
      </c>
      <c r="C4" s="4" t="s">
        <v>4</v>
      </c>
      <c r="D4" s="4" t="s">
        <v>13</v>
      </c>
      <c r="F4" s="12" t="s">
        <v>54</v>
      </c>
      <c r="G4" s="6" t="s">
        <v>54</v>
      </c>
      <c r="I4" s="7">
        <v>2</v>
      </c>
      <c r="J4" s="6" t="s">
        <v>29</v>
      </c>
      <c r="K4" s="6">
        <v>2010</v>
      </c>
      <c r="L4" s="6">
        <v>60</v>
      </c>
      <c r="N4" s="4" t="s">
        <v>3</v>
      </c>
      <c r="O4" s="4" t="s">
        <v>43</v>
      </c>
      <c r="P4" s="112">
        <v>2</v>
      </c>
      <c r="R4" s="340" t="s">
        <v>187</v>
      </c>
      <c r="S4" s="340"/>
      <c r="X4">
        <v>5</v>
      </c>
      <c r="Y4" t="s">
        <v>6</v>
      </c>
      <c r="AZ4">
        <v>2</v>
      </c>
    </row>
    <row r="5" spans="2:55" ht="15.75" thickBot="1" x14ac:dyDescent="0.3">
      <c r="B5" s="8">
        <v>3</v>
      </c>
      <c r="C5" s="4" t="s">
        <v>5</v>
      </c>
      <c r="D5" s="4" t="s">
        <v>22</v>
      </c>
      <c r="F5" s="12" t="s">
        <v>55</v>
      </c>
      <c r="G5" s="6" t="s">
        <v>55</v>
      </c>
      <c r="I5" s="7">
        <v>3</v>
      </c>
      <c r="J5" s="6" t="s">
        <v>30</v>
      </c>
      <c r="K5" s="6">
        <v>2011</v>
      </c>
      <c r="L5" s="6">
        <v>61</v>
      </c>
      <c r="N5" s="4" t="s">
        <v>4</v>
      </c>
      <c r="O5" s="4" t="s">
        <v>44</v>
      </c>
      <c r="P5" s="112">
        <v>3</v>
      </c>
      <c r="R5" s="170" t="s">
        <v>157</v>
      </c>
      <c r="S5" s="170" t="s">
        <v>158</v>
      </c>
      <c r="X5">
        <v>6</v>
      </c>
      <c r="Y5" t="s">
        <v>7</v>
      </c>
      <c r="AD5" s="339" t="s">
        <v>57</v>
      </c>
      <c r="AE5" s="339"/>
      <c r="AF5" s="339"/>
      <c r="AG5" s="339"/>
      <c r="AH5" s="339"/>
      <c r="AI5" s="339"/>
      <c r="AK5" s="337" t="s">
        <v>67</v>
      </c>
      <c r="AL5" s="337"/>
      <c r="AO5" s="337" t="s">
        <v>194</v>
      </c>
      <c r="AP5" s="337"/>
      <c r="AX5" s="337" t="s">
        <v>107</v>
      </c>
      <c r="AY5" s="337"/>
      <c r="AZ5" s="337"/>
      <c r="BB5" t="s">
        <v>245</v>
      </c>
      <c r="BC5" t="s">
        <v>246</v>
      </c>
    </row>
    <row r="6" spans="2:55" ht="15.75" thickBot="1" x14ac:dyDescent="0.3">
      <c r="B6" s="8">
        <v>4</v>
      </c>
      <c r="C6" s="4" t="s">
        <v>6</v>
      </c>
      <c r="D6" s="4" t="s">
        <v>14</v>
      </c>
      <c r="F6" s="7">
        <v>1</v>
      </c>
      <c r="G6" s="6">
        <v>1981</v>
      </c>
      <c r="I6" s="7">
        <v>4</v>
      </c>
      <c r="J6" s="6" t="s">
        <v>31</v>
      </c>
      <c r="K6" s="6">
        <v>2012</v>
      </c>
      <c r="L6" s="6">
        <v>62</v>
      </c>
      <c r="N6" s="4" t="s">
        <v>5</v>
      </c>
      <c r="O6" s="4" t="s">
        <v>45</v>
      </c>
      <c r="P6" s="112">
        <v>4</v>
      </c>
      <c r="R6" s="171">
        <v>35</v>
      </c>
      <c r="S6" s="172">
        <f>Comparison!$C$3</f>
        <v>60</v>
      </c>
      <c r="X6">
        <v>7</v>
      </c>
      <c r="Y6" t="s">
        <v>9</v>
      </c>
      <c r="AD6" s="46"/>
      <c r="AE6" s="47"/>
      <c r="AF6" s="47" t="s">
        <v>58</v>
      </c>
      <c r="AG6" s="47" t="s">
        <v>59</v>
      </c>
      <c r="AH6" s="47" t="s">
        <v>60</v>
      </c>
      <c r="AI6" s="48" t="s">
        <v>61</v>
      </c>
      <c r="AK6" s="336" t="s">
        <v>68</v>
      </c>
      <c r="AL6" s="336"/>
      <c r="AO6" s="336" t="s">
        <v>195</v>
      </c>
      <c r="AP6" s="336"/>
      <c r="AX6" s="111">
        <v>1</v>
      </c>
      <c r="AY6" s="111" t="s">
        <v>28</v>
      </c>
      <c r="AZ6" s="111">
        <f>IF($AZ$4=1,24,60)</f>
        <v>60</v>
      </c>
      <c r="BB6">
        <v>24</v>
      </c>
      <c r="BC6">
        <v>60</v>
      </c>
    </row>
    <row r="7" spans="2:55" ht="15" x14ac:dyDescent="0.25">
      <c r="B7" s="8">
        <v>5</v>
      </c>
      <c r="C7" s="4" t="s">
        <v>7</v>
      </c>
      <c r="D7" s="4" t="s">
        <v>15</v>
      </c>
      <c r="F7" s="7">
        <v>2</v>
      </c>
      <c r="G7" s="6">
        <v>1982</v>
      </c>
      <c r="I7" s="7">
        <v>5</v>
      </c>
      <c r="J7" s="6" t="s">
        <v>32</v>
      </c>
      <c r="K7" s="6">
        <v>2013</v>
      </c>
      <c r="L7" s="6">
        <v>63</v>
      </c>
      <c r="N7" s="4" t="s">
        <v>6</v>
      </c>
      <c r="O7" s="4" t="s">
        <v>46</v>
      </c>
      <c r="P7" s="112">
        <v>5</v>
      </c>
      <c r="X7">
        <v>8</v>
      </c>
      <c r="Y7" t="s">
        <v>10</v>
      </c>
      <c r="AD7" s="49">
        <v>1981</v>
      </c>
      <c r="AE7" s="69"/>
      <c r="AF7" s="50">
        <v>179</v>
      </c>
      <c r="AG7" s="50">
        <v>254</v>
      </c>
      <c r="AH7" s="50">
        <v>122</v>
      </c>
      <c r="AI7" s="51">
        <v>1</v>
      </c>
      <c r="AK7" s="336" t="s">
        <v>69</v>
      </c>
      <c r="AL7" s="336"/>
      <c r="AO7" s="336" t="s">
        <v>196</v>
      </c>
      <c r="AP7" s="336"/>
      <c r="AX7" s="111">
        <v>2</v>
      </c>
      <c r="AY7" s="111" t="s">
        <v>29</v>
      </c>
      <c r="AZ7" s="111">
        <f>IF($AZ$4=1,32,68)</f>
        <v>68</v>
      </c>
      <c r="BB7">
        <v>32</v>
      </c>
      <c r="BC7">
        <v>68</v>
      </c>
    </row>
    <row r="8" spans="2:55" ht="15" x14ac:dyDescent="0.25">
      <c r="B8" s="8">
        <v>6</v>
      </c>
      <c r="C8" s="4" t="s">
        <v>9</v>
      </c>
      <c r="D8" s="4" t="s">
        <v>23</v>
      </c>
      <c r="F8" s="7">
        <v>3</v>
      </c>
      <c r="G8" s="6">
        <v>1983</v>
      </c>
      <c r="I8" s="7">
        <v>6</v>
      </c>
      <c r="J8" s="6" t="s">
        <v>33</v>
      </c>
      <c r="K8" s="6">
        <v>2014</v>
      </c>
      <c r="L8" s="6">
        <v>64</v>
      </c>
      <c r="N8" s="4" t="s">
        <v>7</v>
      </c>
      <c r="O8" s="4" t="s">
        <v>47</v>
      </c>
      <c r="P8" s="112">
        <v>6</v>
      </c>
      <c r="X8">
        <v>9</v>
      </c>
      <c r="Y8" t="s">
        <v>11</v>
      </c>
      <c r="AD8" s="49">
        <v>1982</v>
      </c>
      <c r="AE8" s="70"/>
      <c r="AF8" s="50">
        <v>137</v>
      </c>
      <c r="AG8" s="50">
        <v>231</v>
      </c>
      <c r="AH8" s="50">
        <v>137</v>
      </c>
      <c r="AI8" s="51">
        <v>2</v>
      </c>
      <c r="AK8" s="336" t="s">
        <v>70</v>
      </c>
      <c r="AL8" s="336"/>
      <c r="AO8" s="336" t="s">
        <v>197</v>
      </c>
      <c r="AP8" s="336"/>
      <c r="AX8" s="111">
        <v>3</v>
      </c>
      <c r="AY8" s="111" t="s">
        <v>30</v>
      </c>
      <c r="AZ8" s="111">
        <f>IF($AZ$4=1,31,67)</f>
        <v>67</v>
      </c>
      <c r="BB8">
        <v>31</v>
      </c>
      <c r="BC8">
        <v>67</v>
      </c>
    </row>
    <row r="9" spans="2:55" ht="15" x14ac:dyDescent="0.25">
      <c r="B9" s="8">
        <v>7</v>
      </c>
      <c r="C9" s="4" t="s">
        <v>10</v>
      </c>
      <c r="D9" s="4" t="s">
        <v>17</v>
      </c>
      <c r="F9" s="7">
        <v>4</v>
      </c>
      <c r="G9" s="6">
        <v>1984</v>
      </c>
      <c r="I9" s="7">
        <v>7</v>
      </c>
      <c r="J9" s="6" t="s">
        <v>34</v>
      </c>
      <c r="K9" s="6">
        <v>2015</v>
      </c>
      <c r="L9" s="6">
        <v>65</v>
      </c>
      <c r="N9" s="4" t="s">
        <v>9</v>
      </c>
      <c r="O9" s="4" t="s">
        <v>48</v>
      </c>
      <c r="P9" s="112">
        <v>7</v>
      </c>
      <c r="X9">
        <v>10</v>
      </c>
      <c r="Y9" t="s">
        <v>8</v>
      </c>
      <c r="AD9" s="49">
        <v>1983</v>
      </c>
      <c r="AE9" s="71"/>
      <c r="AF9" s="50">
        <v>224</v>
      </c>
      <c r="AG9" s="50">
        <v>252</v>
      </c>
      <c r="AH9" s="50">
        <v>216</v>
      </c>
      <c r="AI9" s="51">
        <v>3</v>
      </c>
      <c r="AO9" s="336" t="s">
        <v>226</v>
      </c>
      <c r="AP9" s="336"/>
      <c r="AX9" s="111">
        <v>4</v>
      </c>
      <c r="AY9" s="111" t="s">
        <v>31</v>
      </c>
      <c r="AZ9" s="111">
        <f>IF($AZ$4=1,30,66)</f>
        <v>66</v>
      </c>
      <c r="BB9">
        <v>30</v>
      </c>
      <c r="BC9" s="180">
        <v>66</v>
      </c>
    </row>
    <row r="10" spans="2:55" ht="15" x14ac:dyDescent="0.25">
      <c r="B10" s="8">
        <v>8</v>
      </c>
      <c r="C10" s="4" t="s">
        <v>11</v>
      </c>
      <c r="D10" s="4" t="s">
        <v>18</v>
      </c>
      <c r="F10" s="7">
        <v>5</v>
      </c>
      <c r="G10" s="6">
        <v>1985</v>
      </c>
      <c r="I10" s="7">
        <v>8</v>
      </c>
      <c r="J10" s="6" t="s">
        <v>35</v>
      </c>
      <c r="K10" s="6">
        <v>2016</v>
      </c>
      <c r="L10" s="6">
        <v>66</v>
      </c>
      <c r="N10" s="4" t="s">
        <v>10</v>
      </c>
      <c r="O10" s="4" t="s">
        <v>203</v>
      </c>
      <c r="P10" s="112">
        <v>8</v>
      </c>
      <c r="X10">
        <v>11</v>
      </c>
      <c r="Y10" t="s">
        <v>104</v>
      </c>
      <c r="AD10" s="49">
        <v>1984</v>
      </c>
      <c r="AE10" s="52"/>
      <c r="AF10" s="50">
        <v>137</v>
      </c>
      <c r="AG10" s="50">
        <v>189</v>
      </c>
      <c r="AH10" s="50">
        <v>138</v>
      </c>
      <c r="AI10" s="51">
        <v>8</v>
      </c>
      <c r="AO10" s="336" t="s">
        <v>198</v>
      </c>
      <c r="AP10" s="336"/>
      <c r="AX10" s="111">
        <v>5</v>
      </c>
      <c r="AY10" s="111" t="s">
        <v>32</v>
      </c>
      <c r="AZ10" s="111">
        <f>IF($AZ$4=1,29,65)</f>
        <v>65</v>
      </c>
      <c r="BB10">
        <v>29</v>
      </c>
      <c r="BC10" s="180">
        <v>65</v>
      </c>
    </row>
    <row r="11" spans="2:55" ht="15" x14ac:dyDescent="0.25">
      <c r="B11" s="8">
        <v>9</v>
      </c>
      <c r="C11" s="4" t="s">
        <v>8</v>
      </c>
      <c r="D11" s="4" t="s">
        <v>16</v>
      </c>
      <c r="F11" s="7">
        <v>6</v>
      </c>
      <c r="G11" s="6">
        <v>1986</v>
      </c>
      <c r="I11" s="7">
        <v>9</v>
      </c>
      <c r="J11" s="6" t="s">
        <v>36</v>
      </c>
      <c r="K11" s="6">
        <v>2017</v>
      </c>
      <c r="L11" s="6">
        <v>67</v>
      </c>
      <c r="N11" s="4" t="s">
        <v>11</v>
      </c>
      <c r="O11" s="4" t="s">
        <v>49</v>
      </c>
      <c r="P11" s="112">
        <v>9</v>
      </c>
      <c r="X11">
        <v>12</v>
      </c>
      <c r="Y11" t="s">
        <v>112</v>
      </c>
      <c r="AD11" s="49">
        <v>1985</v>
      </c>
      <c r="AE11" s="53"/>
      <c r="AF11" s="50">
        <v>96</v>
      </c>
      <c r="AG11" s="50">
        <v>200</v>
      </c>
      <c r="AH11" s="50">
        <v>98</v>
      </c>
      <c r="AI11" s="51">
        <v>1</v>
      </c>
      <c r="AO11" s="336" t="s">
        <v>199</v>
      </c>
      <c r="AP11" s="336"/>
      <c r="AX11" s="111">
        <v>6</v>
      </c>
      <c r="AY11" s="111" t="s">
        <v>33</v>
      </c>
      <c r="AZ11" s="180">
        <f>IF($AZ$4=1,28,64)</f>
        <v>64</v>
      </c>
      <c r="BB11">
        <v>28</v>
      </c>
      <c r="BC11" s="180">
        <v>64</v>
      </c>
    </row>
    <row r="12" spans="2:55" ht="15" x14ac:dyDescent="0.25">
      <c r="B12" s="8">
        <v>10</v>
      </c>
      <c r="C12" s="4" t="s">
        <v>104</v>
      </c>
      <c r="D12" s="4" t="s">
        <v>105</v>
      </c>
      <c r="F12" s="7">
        <v>7</v>
      </c>
      <c r="G12" s="6">
        <v>1987</v>
      </c>
      <c r="I12" s="7">
        <v>10</v>
      </c>
      <c r="J12" s="6" t="s">
        <v>37</v>
      </c>
      <c r="K12" s="6">
        <v>2018</v>
      </c>
      <c r="L12" s="6">
        <v>68</v>
      </c>
      <c r="N12" s="4" t="s">
        <v>8</v>
      </c>
      <c r="O12" s="4" t="s">
        <v>50</v>
      </c>
      <c r="P12" s="112">
        <v>10</v>
      </c>
      <c r="X12">
        <v>13</v>
      </c>
      <c r="Y12" t="s">
        <v>232</v>
      </c>
      <c r="AD12" s="49">
        <v>1986</v>
      </c>
      <c r="AE12" s="54"/>
      <c r="AF12" s="50">
        <v>69</v>
      </c>
      <c r="AG12" s="50">
        <v>223</v>
      </c>
      <c r="AH12" s="50">
        <v>131</v>
      </c>
      <c r="AI12" s="51">
        <v>2</v>
      </c>
      <c r="AO12" s="336" t="s">
        <v>200</v>
      </c>
      <c r="AP12" s="336"/>
      <c r="AX12" s="111">
        <v>7</v>
      </c>
      <c r="AY12" s="111" t="s">
        <v>34</v>
      </c>
      <c r="AZ12" s="111">
        <f>IF($AZ$4=1,27,63)</f>
        <v>63</v>
      </c>
      <c r="BB12">
        <v>27</v>
      </c>
      <c r="BC12" s="180">
        <v>63</v>
      </c>
    </row>
    <row r="13" spans="2:55" ht="15" x14ac:dyDescent="0.25">
      <c r="B13" s="8">
        <v>11</v>
      </c>
      <c r="C13" s="112" t="s">
        <v>112</v>
      </c>
      <c r="D13" s="112" t="s">
        <v>113</v>
      </c>
      <c r="F13" s="7">
        <v>8</v>
      </c>
      <c r="G13" s="6">
        <v>1988</v>
      </c>
      <c r="I13" s="7">
        <v>11</v>
      </c>
      <c r="J13" s="6" t="s">
        <v>38</v>
      </c>
      <c r="K13" s="6">
        <v>2019</v>
      </c>
      <c r="L13" s="6">
        <v>33</v>
      </c>
      <c r="N13" s="4" t="s">
        <v>104</v>
      </c>
      <c r="O13" s="4" t="s">
        <v>106</v>
      </c>
      <c r="P13" s="112">
        <v>11</v>
      </c>
      <c r="X13">
        <v>14</v>
      </c>
      <c r="Y13" t="s">
        <v>110</v>
      </c>
      <c r="AD13" s="49">
        <v>1987</v>
      </c>
      <c r="AE13" s="72"/>
      <c r="AF13" s="50">
        <v>203</v>
      </c>
      <c r="AG13" s="50">
        <v>250</v>
      </c>
      <c r="AH13" s="50">
        <v>190</v>
      </c>
      <c r="AI13" s="51">
        <v>3</v>
      </c>
      <c r="AO13" s="336" t="s">
        <v>201</v>
      </c>
      <c r="AP13" s="336"/>
      <c r="AX13" s="111">
        <v>8</v>
      </c>
      <c r="AY13" s="111" t="s">
        <v>35</v>
      </c>
      <c r="AZ13" s="111">
        <f>IF($AZ$4=1,26,62)</f>
        <v>62</v>
      </c>
      <c r="BB13">
        <v>26</v>
      </c>
      <c r="BC13" s="180">
        <v>62</v>
      </c>
    </row>
    <row r="14" spans="2:55" ht="15" x14ac:dyDescent="0.25">
      <c r="B14" s="8">
        <v>12</v>
      </c>
      <c r="C14" s="112" t="s">
        <v>232</v>
      </c>
      <c r="D14" s="112" t="s">
        <v>161</v>
      </c>
      <c r="F14" s="7">
        <v>9</v>
      </c>
      <c r="G14" s="6">
        <v>1989</v>
      </c>
      <c r="I14" s="7">
        <v>12</v>
      </c>
      <c r="J14" s="6" t="s">
        <v>39</v>
      </c>
      <c r="K14" s="6">
        <v>2020</v>
      </c>
      <c r="L14" s="6">
        <v>34</v>
      </c>
      <c r="N14" s="4" t="s">
        <v>112</v>
      </c>
      <c r="O14" s="4" t="s">
        <v>162</v>
      </c>
      <c r="P14" s="112">
        <v>12</v>
      </c>
      <c r="X14">
        <v>15</v>
      </c>
      <c r="Y14" t="s">
        <v>111</v>
      </c>
      <c r="AD14" s="49">
        <v>1988</v>
      </c>
      <c r="AE14" s="73"/>
      <c r="AF14" s="50">
        <v>127</v>
      </c>
      <c r="AG14" s="50">
        <v>238</v>
      </c>
      <c r="AH14" s="50">
        <v>118</v>
      </c>
      <c r="AI14" s="51">
        <v>8</v>
      </c>
      <c r="AO14" s="336" t="s">
        <v>202</v>
      </c>
      <c r="AP14" s="336"/>
      <c r="AX14" s="111">
        <v>9</v>
      </c>
      <c r="AY14" s="111" t="s">
        <v>36</v>
      </c>
      <c r="AZ14" s="111">
        <f>IF($AZ$4=1,25,61)</f>
        <v>61</v>
      </c>
      <c r="BB14">
        <v>25</v>
      </c>
      <c r="BC14" s="180">
        <v>61</v>
      </c>
    </row>
    <row r="15" spans="2:55" ht="15" x14ac:dyDescent="0.25">
      <c r="B15" s="8">
        <v>13</v>
      </c>
      <c r="C15" s="4" t="s">
        <v>110</v>
      </c>
      <c r="D15" s="4" t="s">
        <v>108</v>
      </c>
      <c r="F15" s="7">
        <v>10</v>
      </c>
      <c r="G15" s="6">
        <v>1990</v>
      </c>
      <c r="I15" s="7">
        <v>13</v>
      </c>
      <c r="J15" s="6"/>
      <c r="K15" s="6">
        <v>2021</v>
      </c>
      <c r="L15" s="6">
        <v>35</v>
      </c>
      <c r="N15" s="4" t="s">
        <v>232</v>
      </c>
      <c r="O15" s="4" t="s">
        <v>230</v>
      </c>
      <c r="P15" s="112">
        <v>13</v>
      </c>
      <c r="X15">
        <v>16</v>
      </c>
      <c r="Y15" t="s">
        <v>159</v>
      </c>
      <c r="AD15" s="49">
        <v>1989</v>
      </c>
      <c r="AE15" s="74"/>
      <c r="AF15" s="50">
        <v>217</v>
      </c>
      <c r="AG15" s="50">
        <v>255</v>
      </c>
      <c r="AH15" s="50">
        <v>217</v>
      </c>
      <c r="AI15" s="51">
        <v>1</v>
      </c>
      <c r="AO15" s="336" t="s">
        <v>208</v>
      </c>
      <c r="AP15" s="336"/>
      <c r="AX15" s="111">
        <v>10</v>
      </c>
      <c r="AY15" s="111" t="s">
        <v>37</v>
      </c>
      <c r="AZ15" s="111">
        <f>IF($AZ$4=1,24,60)</f>
        <v>60</v>
      </c>
      <c r="BB15">
        <v>24</v>
      </c>
      <c r="BC15" s="180">
        <v>60</v>
      </c>
    </row>
    <row r="16" spans="2:55" ht="15" x14ac:dyDescent="0.25">
      <c r="B16" s="8">
        <v>14</v>
      </c>
      <c r="C16" s="112" t="s">
        <v>111</v>
      </c>
      <c r="D16" s="112" t="s">
        <v>109</v>
      </c>
      <c r="F16" s="7">
        <v>11</v>
      </c>
      <c r="G16" s="6">
        <v>1991</v>
      </c>
      <c r="I16" s="7">
        <v>14</v>
      </c>
      <c r="J16" s="6"/>
      <c r="K16" s="6">
        <v>2022</v>
      </c>
      <c r="L16" s="6">
        <v>36</v>
      </c>
      <c r="N16" s="4" t="s">
        <v>110</v>
      </c>
      <c r="O16" s="4" t="s">
        <v>108</v>
      </c>
      <c r="P16" s="112">
        <v>14</v>
      </c>
      <c r="X16">
        <v>17</v>
      </c>
      <c r="Y16" t="s">
        <v>227</v>
      </c>
      <c r="AD16" s="49">
        <v>1990</v>
      </c>
      <c r="AE16" s="55"/>
      <c r="AF16" s="50">
        <v>198</v>
      </c>
      <c r="AG16" s="50">
        <v>190</v>
      </c>
      <c r="AH16" s="50">
        <v>254</v>
      </c>
      <c r="AI16" s="51">
        <v>2</v>
      </c>
      <c r="AO16" s="336" t="s">
        <v>205</v>
      </c>
      <c r="AP16" s="336"/>
      <c r="AX16" s="111">
        <v>11</v>
      </c>
      <c r="AY16" s="111" t="s">
        <v>38</v>
      </c>
      <c r="AZ16" s="111">
        <f>IF($AZ$4=1,24,60)</f>
        <v>60</v>
      </c>
      <c r="BB16">
        <v>24</v>
      </c>
      <c r="BC16" s="180">
        <v>60</v>
      </c>
    </row>
    <row r="17" spans="2:55" ht="15" x14ac:dyDescent="0.25">
      <c r="B17" s="8">
        <v>15</v>
      </c>
      <c r="C17" s="5" t="s">
        <v>159</v>
      </c>
      <c r="D17" s="112" t="s">
        <v>160</v>
      </c>
      <c r="F17" s="7">
        <v>12</v>
      </c>
      <c r="G17" s="6">
        <v>1992</v>
      </c>
      <c r="I17" s="7">
        <v>15</v>
      </c>
      <c r="J17" s="6"/>
      <c r="K17" s="6">
        <v>2023</v>
      </c>
      <c r="L17" s="6">
        <v>37</v>
      </c>
      <c r="N17" s="4" t="s">
        <v>111</v>
      </c>
      <c r="O17" s="4" t="s">
        <v>109</v>
      </c>
      <c r="P17" s="112">
        <v>15</v>
      </c>
      <c r="X17">
        <v>18</v>
      </c>
      <c r="Y17" t="s">
        <v>236</v>
      </c>
      <c r="AD17" s="49">
        <v>1991</v>
      </c>
      <c r="AE17" s="56"/>
      <c r="AF17" s="50">
        <v>117</v>
      </c>
      <c r="AG17" s="50">
        <v>99</v>
      </c>
      <c r="AH17" s="50">
        <v>253</v>
      </c>
      <c r="AI17" s="51">
        <v>3</v>
      </c>
      <c r="AO17" s="336" t="s">
        <v>207</v>
      </c>
      <c r="AP17" s="336"/>
      <c r="AX17" s="111">
        <v>12</v>
      </c>
      <c r="AY17" s="111" t="s">
        <v>39</v>
      </c>
      <c r="AZ17" s="111">
        <f>IF($AZ$4=1,24,60)</f>
        <v>60</v>
      </c>
      <c r="BB17">
        <v>24</v>
      </c>
      <c r="BC17" s="180">
        <v>60</v>
      </c>
    </row>
    <row r="18" spans="2:55" ht="15" x14ac:dyDescent="0.25">
      <c r="B18" s="134">
        <v>16</v>
      </c>
      <c r="C18" s="112" t="s">
        <v>227</v>
      </c>
      <c r="D18" s="112" t="s">
        <v>222</v>
      </c>
      <c r="F18" s="7">
        <v>13</v>
      </c>
      <c r="G18" s="6">
        <v>1993</v>
      </c>
      <c r="I18" s="7">
        <v>16</v>
      </c>
      <c r="J18" s="6"/>
      <c r="K18" s="6">
        <v>2024</v>
      </c>
      <c r="L18" s="6">
        <v>38</v>
      </c>
      <c r="N18" s="4" t="s">
        <v>159</v>
      </c>
      <c r="O18" s="4" t="s">
        <v>160</v>
      </c>
      <c r="P18" s="112">
        <v>16</v>
      </c>
      <c r="X18">
        <v>19</v>
      </c>
      <c r="Y18" t="s">
        <v>228</v>
      </c>
      <c r="AD18" s="49">
        <v>1992</v>
      </c>
      <c r="AE18" s="75"/>
      <c r="AF18" s="50">
        <v>203</v>
      </c>
      <c r="AG18" s="50">
        <v>247</v>
      </c>
      <c r="AH18" s="50">
        <v>253</v>
      </c>
      <c r="AI18" s="51">
        <v>8</v>
      </c>
      <c r="AO18" s="336" t="s">
        <v>206</v>
      </c>
      <c r="AP18" s="336"/>
    </row>
    <row r="19" spans="2:55" ht="15" x14ac:dyDescent="0.25">
      <c r="B19" s="174">
        <v>17</v>
      </c>
      <c r="C19" s="112" t="s">
        <v>236</v>
      </c>
      <c r="D19" s="112" t="s">
        <v>223</v>
      </c>
      <c r="F19" s="7">
        <v>14</v>
      </c>
      <c r="G19" s="6">
        <v>1994</v>
      </c>
      <c r="I19" s="7">
        <v>17</v>
      </c>
      <c r="J19" s="6"/>
      <c r="K19" s="6">
        <v>2025</v>
      </c>
      <c r="L19" s="6">
        <v>39</v>
      </c>
      <c r="N19" s="112" t="s">
        <v>227</v>
      </c>
      <c r="O19" s="112" t="s">
        <v>222</v>
      </c>
      <c r="P19" s="112">
        <v>17</v>
      </c>
      <c r="X19">
        <v>20</v>
      </c>
      <c r="Y19" t="s">
        <v>237</v>
      </c>
      <c r="AD19" s="49">
        <v>1993</v>
      </c>
      <c r="AE19" s="76"/>
      <c r="AF19" s="50">
        <v>178</v>
      </c>
      <c r="AG19" s="50">
        <v>168</v>
      </c>
      <c r="AH19" s="50">
        <v>254</v>
      </c>
      <c r="AI19" s="51">
        <v>1</v>
      </c>
      <c r="AO19" s="336" t="s">
        <v>209</v>
      </c>
      <c r="AP19" s="336"/>
    </row>
    <row r="20" spans="2:55" ht="15" x14ac:dyDescent="0.25">
      <c r="B20" s="174">
        <v>18</v>
      </c>
      <c r="C20" s="112" t="s">
        <v>228</v>
      </c>
      <c r="D20" s="112" t="s">
        <v>224</v>
      </c>
      <c r="F20" s="7">
        <v>15</v>
      </c>
      <c r="G20" s="6">
        <v>1995</v>
      </c>
      <c r="I20" s="7">
        <v>18</v>
      </c>
      <c r="J20" s="6"/>
      <c r="K20" s="6">
        <v>2026</v>
      </c>
      <c r="L20" s="6">
        <v>40</v>
      </c>
      <c r="N20" s="112" t="s">
        <v>236</v>
      </c>
      <c r="O20" s="112" t="s">
        <v>223</v>
      </c>
      <c r="P20" s="112">
        <v>18</v>
      </c>
      <c r="X20">
        <v>24</v>
      </c>
      <c r="Y20" t="s">
        <v>201</v>
      </c>
      <c r="AD20" s="49">
        <v>1994</v>
      </c>
      <c r="AE20" s="77"/>
      <c r="AF20" s="50">
        <v>146</v>
      </c>
      <c r="AG20" s="50">
        <v>131</v>
      </c>
      <c r="AH20" s="50">
        <v>253</v>
      </c>
      <c r="AI20" s="51">
        <v>2</v>
      </c>
      <c r="AO20" s="336"/>
      <c r="AP20" s="336"/>
    </row>
    <row r="21" spans="2:55" ht="15" x14ac:dyDescent="0.25">
      <c r="B21" s="174">
        <v>19</v>
      </c>
      <c r="C21" s="112" t="s">
        <v>237</v>
      </c>
      <c r="D21" s="112" t="s">
        <v>225</v>
      </c>
      <c r="F21" s="7">
        <v>16</v>
      </c>
      <c r="G21" s="6">
        <v>1996</v>
      </c>
      <c r="I21" s="7">
        <v>19</v>
      </c>
      <c r="J21" s="6"/>
      <c r="K21" s="6">
        <v>2027</v>
      </c>
      <c r="L21" s="6">
        <v>41</v>
      </c>
      <c r="N21" s="112" t="s">
        <v>228</v>
      </c>
      <c r="O21" s="112" t="s">
        <v>224</v>
      </c>
      <c r="P21" s="112">
        <v>19</v>
      </c>
      <c r="AD21" s="49">
        <v>1995</v>
      </c>
      <c r="AE21" s="57"/>
      <c r="AF21" s="50">
        <v>194</v>
      </c>
      <c r="AG21" s="50">
        <v>217</v>
      </c>
      <c r="AH21" s="50">
        <v>228</v>
      </c>
      <c r="AI21" s="51">
        <v>3</v>
      </c>
    </row>
    <row r="22" spans="2:55" ht="15" x14ac:dyDescent="0.25">
      <c r="F22" s="7">
        <v>17</v>
      </c>
      <c r="G22" s="6">
        <v>1997</v>
      </c>
      <c r="I22" s="7">
        <v>20</v>
      </c>
      <c r="J22" s="6"/>
      <c r="K22" s="6">
        <v>2028</v>
      </c>
      <c r="L22" s="6">
        <v>42</v>
      </c>
      <c r="N22" s="112" t="s">
        <v>237</v>
      </c>
      <c r="O22" s="112" t="s">
        <v>225</v>
      </c>
      <c r="P22" s="112">
        <v>20</v>
      </c>
      <c r="AD22" s="49">
        <v>1996</v>
      </c>
      <c r="AE22" s="58"/>
      <c r="AF22" s="50">
        <v>127</v>
      </c>
      <c r="AG22" s="50">
        <v>177</v>
      </c>
      <c r="AH22" s="50">
        <v>199</v>
      </c>
      <c r="AI22" s="51">
        <v>8</v>
      </c>
    </row>
    <row r="23" spans="2:55" ht="15" x14ac:dyDescent="0.25">
      <c r="F23" s="7">
        <v>18</v>
      </c>
      <c r="G23" s="6">
        <v>1998</v>
      </c>
      <c r="I23" s="7">
        <v>21</v>
      </c>
      <c r="J23" s="6"/>
      <c r="K23" s="6">
        <v>2029</v>
      </c>
      <c r="L23" s="6">
        <v>43</v>
      </c>
      <c r="N23" s="4" t="s">
        <v>201</v>
      </c>
      <c r="O23" s="4" t="s">
        <v>204</v>
      </c>
      <c r="P23" s="112">
        <v>24</v>
      </c>
      <c r="AD23" s="49">
        <v>1997</v>
      </c>
      <c r="AE23" s="59"/>
      <c r="AF23" s="50">
        <v>68</v>
      </c>
      <c r="AG23" s="50">
        <v>130</v>
      </c>
      <c r="AH23" s="50">
        <v>158</v>
      </c>
      <c r="AI23" s="51">
        <v>1</v>
      </c>
    </row>
    <row r="24" spans="2:55" ht="15" x14ac:dyDescent="0.25">
      <c r="F24" s="7">
        <v>19</v>
      </c>
      <c r="G24" s="6">
        <v>1999</v>
      </c>
      <c r="I24" s="7">
        <v>22</v>
      </c>
      <c r="J24" s="6"/>
      <c r="K24" s="6">
        <v>2030</v>
      </c>
      <c r="L24" s="6">
        <v>44</v>
      </c>
      <c r="N24" s="4" t="s">
        <v>249</v>
      </c>
      <c r="O24" s="4" t="s">
        <v>248</v>
      </c>
      <c r="P24" s="112">
        <v>25</v>
      </c>
      <c r="AD24" s="49">
        <v>1998</v>
      </c>
      <c r="AE24" s="78"/>
      <c r="AF24" s="50">
        <v>151</v>
      </c>
      <c r="AG24" s="50">
        <v>191</v>
      </c>
      <c r="AH24" s="50">
        <v>209</v>
      </c>
      <c r="AI24" s="51">
        <v>2</v>
      </c>
    </row>
    <row r="25" spans="2:55" ht="15" x14ac:dyDescent="0.25">
      <c r="F25" s="7">
        <v>20</v>
      </c>
      <c r="G25" s="6">
        <v>2000</v>
      </c>
      <c r="I25" s="7">
        <v>23</v>
      </c>
      <c r="J25" s="6"/>
      <c r="K25" s="6"/>
      <c r="L25" s="6">
        <v>45</v>
      </c>
      <c r="AD25" s="49">
        <v>1999</v>
      </c>
      <c r="AE25" s="60"/>
      <c r="AF25" s="50">
        <v>76</v>
      </c>
      <c r="AG25" s="50">
        <v>70</v>
      </c>
      <c r="AH25" s="50">
        <v>160</v>
      </c>
      <c r="AI25" s="51">
        <v>3</v>
      </c>
    </row>
    <row r="26" spans="2:55" ht="15" x14ac:dyDescent="0.25">
      <c r="F26" s="7">
        <v>21</v>
      </c>
      <c r="G26" s="6">
        <v>2001</v>
      </c>
      <c r="I26" s="7">
        <v>24</v>
      </c>
      <c r="J26" s="6"/>
      <c r="K26" s="6"/>
      <c r="L26" s="6">
        <v>46</v>
      </c>
      <c r="AD26" s="49">
        <v>2000</v>
      </c>
      <c r="AE26" s="79"/>
      <c r="AF26" s="50">
        <v>232</v>
      </c>
      <c r="AG26" s="50">
        <v>190</v>
      </c>
      <c r="AH26" s="50">
        <v>232</v>
      </c>
      <c r="AI26" s="51">
        <v>8</v>
      </c>
    </row>
    <row r="27" spans="2:55" ht="15" x14ac:dyDescent="0.25">
      <c r="F27" s="7">
        <v>22</v>
      </c>
      <c r="G27" s="6">
        <v>2002</v>
      </c>
      <c r="I27" s="7">
        <v>25</v>
      </c>
      <c r="J27" s="6"/>
      <c r="K27" s="6"/>
      <c r="L27" s="6">
        <v>47</v>
      </c>
      <c r="AD27" s="49">
        <v>2001</v>
      </c>
      <c r="AE27" s="61"/>
      <c r="AF27" s="50">
        <v>210</v>
      </c>
      <c r="AG27" s="50">
        <v>132</v>
      </c>
      <c r="AH27" s="50">
        <v>210</v>
      </c>
      <c r="AI27" s="51">
        <v>1</v>
      </c>
    </row>
    <row r="28" spans="2:55" ht="15" x14ac:dyDescent="0.25">
      <c r="F28" s="7">
        <v>23</v>
      </c>
      <c r="G28" s="6">
        <v>2003</v>
      </c>
      <c r="I28" s="7">
        <v>26</v>
      </c>
      <c r="J28" s="6"/>
      <c r="K28" s="6"/>
      <c r="L28" s="6">
        <v>48</v>
      </c>
      <c r="AD28" s="49">
        <v>2002</v>
      </c>
      <c r="AE28" s="62"/>
      <c r="AF28" s="50">
        <v>229</v>
      </c>
      <c r="AG28" s="50">
        <v>105</v>
      </c>
      <c r="AH28" s="50">
        <v>210</v>
      </c>
      <c r="AI28" s="51">
        <v>2</v>
      </c>
    </row>
    <row r="29" spans="2:55" ht="15" x14ac:dyDescent="0.25">
      <c r="F29" s="7">
        <v>24</v>
      </c>
      <c r="G29" s="6">
        <v>2004</v>
      </c>
      <c r="I29" s="7">
        <v>27</v>
      </c>
      <c r="J29" s="6"/>
      <c r="K29" s="6"/>
      <c r="L29" s="6">
        <v>49</v>
      </c>
      <c r="AD29" s="49">
        <v>2003</v>
      </c>
      <c r="AE29" s="80"/>
      <c r="AF29" s="50">
        <v>245</v>
      </c>
      <c r="AG29" s="50">
        <v>199</v>
      </c>
      <c r="AH29" s="50">
        <v>238</v>
      </c>
      <c r="AI29" s="51">
        <v>3</v>
      </c>
    </row>
    <row r="30" spans="2:55" ht="15" x14ac:dyDescent="0.25">
      <c r="F30" s="7">
        <v>25</v>
      </c>
      <c r="G30" s="6">
        <v>2005</v>
      </c>
      <c r="I30" s="7">
        <v>28</v>
      </c>
      <c r="J30" s="6"/>
      <c r="K30" s="6"/>
      <c r="L30" s="6">
        <v>50</v>
      </c>
      <c r="AD30" s="49">
        <v>2004</v>
      </c>
      <c r="AE30" s="63"/>
      <c r="AF30" s="50">
        <v>243</v>
      </c>
      <c r="AG30" s="50">
        <v>103</v>
      </c>
      <c r="AH30" s="50">
        <v>133</v>
      </c>
      <c r="AI30" s="51">
        <v>8</v>
      </c>
    </row>
    <row r="31" spans="2:55" ht="15" x14ac:dyDescent="0.25">
      <c r="F31" s="7">
        <v>26</v>
      </c>
      <c r="G31" s="6">
        <v>2006</v>
      </c>
      <c r="I31" s="7">
        <v>29</v>
      </c>
      <c r="J31" s="6"/>
      <c r="K31" s="6"/>
      <c r="L31" s="6">
        <v>51</v>
      </c>
      <c r="AD31" s="49">
        <v>2005</v>
      </c>
      <c r="AE31" s="81"/>
      <c r="AF31" s="50">
        <v>246</v>
      </c>
      <c r="AG31" s="50">
        <v>134</v>
      </c>
      <c r="AH31" s="50">
        <v>158</v>
      </c>
      <c r="AI31" s="51">
        <v>1</v>
      </c>
    </row>
    <row r="32" spans="2:55" ht="15" x14ac:dyDescent="0.25">
      <c r="F32" s="7">
        <v>27</v>
      </c>
      <c r="G32" s="6">
        <v>2007</v>
      </c>
      <c r="I32" s="7">
        <v>30</v>
      </c>
      <c r="J32" s="5"/>
      <c r="K32" s="5"/>
      <c r="L32" s="6">
        <v>52</v>
      </c>
      <c r="AD32" s="49">
        <v>2006</v>
      </c>
      <c r="AE32" s="63"/>
      <c r="AF32" s="50">
        <v>243</v>
      </c>
      <c r="AG32" s="50">
        <v>103</v>
      </c>
      <c r="AH32" s="50">
        <v>133</v>
      </c>
      <c r="AI32" s="51">
        <v>2</v>
      </c>
    </row>
    <row r="33" spans="6:35" ht="15" x14ac:dyDescent="0.25">
      <c r="F33" s="7">
        <v>28</v>
      </c>
      <c r="G33" s="6">
        <v>2008</v>
      </c>
      <c r="I33" s="7">
        <v>31</v>
      </c>
      <c r="J33" s="5"/>
      <c r="K33" s="5"/>
      <c r="L33" s="6">
        <v>53</v>
      </c>
      <c r="AD33" s="49">
        <v>2007</v>
      </c>
      <c r="AE33" s="84"/>
      <c r="AF33" s="50">
        <v>241</v>
      </c>
      <c r="AG33" s="50">
        <v>133</v>
      </c>
      <c r="AH33" s="50">
        <v>115</v>
      </c>
      <c r="AI33" s="51">
        <v>3</v>
      </c>
    </row>
    <row r="34" spans="6:35" ht="15" x14ac:dyDescent="0.25">
      <c r="F34" s="7">
        <v>29</v>
      </c>
      <c r="G34" s="6">
        <v>2009</v>
      </c>
      <c r="I34" s="7">
        <v>32</v>
      </c>
      <c r="J34" s="5"/>
      <c r="K34" s="5"/>
      <c r="L34" s="6">
        <v>54</v>
      </c>
      <c r="AD34" s="49">
        <v>2008</v>
      </c>
      <c r="AE34" s="85"/>
      <c r="AF34" s="50">
        <v>251</v>
      </c>
      <c r="AG34" s="50">
        <v>182</v>
      </c>
      <c r="AH34" s="50">
        <v>125</v>
      </c>
      <c r="AI34" s="51">
        <v>8</v>
      </c>
    </row>
    <row r="35" spans="6:35" ht="15" x14ac:dyDescent="0.25">
      <c r="F35" s="7">
        <v>30</v>
      </c>
      <c r="G35" s="6">
        <v>2010</v>
      </c>
      <c r="I35" s="7">
        <v>33</v>
      </c>
      <c r="J35" s="5"/>
      <c r="K35" s="5"/>
      <c r="L35" s="6">
        <v>55</v>
      </c>
      <c r="AD35" s="49">
        <v>2009</v>
      </c>
      <c r="AE35" s="82"/>
      <c r="AF35" s="50">
        <v>255</v>
      </c>
      <c r="AG35" s="50">
        <v>225</v>
      </c>
      <c r="AH35" s="50">
        <v>225</v>
      </c>
      <c r="AI35" s="51">
        <v>1</v>
      </c>
    </row>
    <row r="36" spans="6:35" ht="15" x14ac:dyDescent="0.25">
      <c r="F36" s="7">
        <v>31</v>
      </c>
      <c r="G36" s="112">
        <v>2011</v>
      </c>
      <c r="I36" s="7">
        <v>34</v>
      </c>
      <c r="J36" s="5"/>
      <c r="K36" s="5"/>
      <c r="L36" s="6">
        <v>56</v>
      </c>
      <c r="AD36" s="49">
        <v>2010</v>
      </c>
      <c r="AE36" s="83"/>
      <c r="AF36" s="50">
        <v>254</v>
      </c>
      <c r="AG36" s="50">
        <v>197</v>
      </c>
      <c r="AH36" s="50">
        <v>140</v>
      </c>
      <c r="AI36" s="51">
        <v>2</v>
      </c>
    </row>
    <row r="37" spans="6:35" ht="15" x14ac:dyDescent="0.25">
      <c r="F37" s="7">
        <v>32</v>
      </c>
      <c r="G37" s="112">
        <v>2012</v>
      </c>
      <c r="I37" s="7">
        <v>35</v>
      </c>
      <c r="J37" s="5"/>
      <c r="K37" s="5"/>
      <c r="L37" s="6">
        <v>57</v>
      </c>
      <c r="AD37" s="49" t="s">
        <v>53</v>
      </c>
      <c r="AE37" s="64"/>
      <c r="AF37" s="50">
        <v>0</v>
      </c>
      <c r="AG37" s="50">
        <v>0</v>
      </c>
      <c r="AH37" s="50">
        <v>0</v>
      </c>
      <c r="AI37" s="51">
        <v>-4142</v>
      </c>
    </row>
    <row r="38" spans="6:35" ht="15" x14ac:dyDescent="0.25">
      <c r="F38" s="7">
        <v>33</v>
      </c>
      <c r="G38" s="112">
        <v>2013</v>
      </c>
      <c r="I38" s="7">
        <v>36</v>
      </c>
      <c r="J38" s="5"/>
      <c r="K38" s="5"/>
      <c r="L38" s="6">
        <v>58</v>
      </c>
      <c r="AD38" s="49" t="s">
        <v>54</v>
      </c>
      <c r="AE38" s="64"/>
      <c r="AF38" s="50">
        <v>0</v>
      </c>
      <c r="AG38" s="50">
        <v>0</v>
      </c>
      <c r="AH38" s="50">
        <v>0</v>
      </c>
      <c r="AI38" s="51">
        <v>-4142</v>
      </c>
    </row>
    <row r="39" spans="6:35" ht="15.75" thickBot="1" x14ac:dyDescent="0.3">
      <c r="F39" s="7">
        <v>34</v>
      </c>
      <c r="G39" s="112">
        <v>2014</v>
      </c>
      <c r="I39" s="7">
        <v>37</v>
      </c>
      <c r="J39" s="5"/>
      <c r="K39" s="5"/>
      <c r="L39" s="6">
        <v>59</v>
      </c>
      <c r="AD39" s="65" t="s">
        <v>55</v>
      </c>
      <c r="AE39" s="66"/>
      <c r="AF39" s="67">
        <v>0</v>
      </c>
      <c r="AG39" s="67">
        <v>0</v>
      </c>
      <c r="AH39" s="67">
        <v>0</v>
      </c>
      <c r="AI39" s="68">
        <v>-4142</v>
      </c>
    </row>
    <row r="40" spans="6:35" ht="15" x14ac:dyDescent="0.25">
      <c r="F40" s="7">
        <v>35</v>
      </c>
      <c r="G40" s="112">
        <v>2015</v>
      </c>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45"/>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row>
    <row r="61" spans="1:38" ht="12.75" customHeight="1" x14ac:dyDescent="0.25">
      <c r="A61" s="180"/>
    </row>
    <row r="62" spans="1:38" ht="12.75" customHeight="1" x14ac:dyDescent="0.25">
      <c r="A62" s="180"/>
    </row>
    <row r="63" spans="1:38" ht="12.75" customHeight="1" x14ac:dyDescent="0.25">
      <c r="A63" s="180"/>
    </row>
    <row r="64" spans="1:38" ht="12.75" customHeight="1" x14ac:dyDescent="0.25">
      <c r="A64" s="180"/>
    </row>
    <row r="65" spans="1:1" ht="12.75" customHeight="1" x14ac:dyDescent="0.25">
      <c r="A65" s="180"/>
    </row>
    <row r="66" spans="1:1" ht="12.75" customHeight="1" x14ac:dyDescent="0.25">
      <c r="A66" s="180"/>
    </row>
    <row r="67" spans="1:1" ht="12.75" customHeight="1" x14ac:dyDescent="0.25">
      <c r="A67" s="180"/>
    </row>
    <row r="68" spans="1:1" ht="12.75" customHeight="1" x14ac:dyDescent="0.25">
      <c r="A68" s="180"/>
    </row>
    <row r="69" spans="1:1" ht="12.75" customHeight="1" x14ac:dyDescent="0.25">
      <c r="A69" s="180"/>
    </row>
    <row r="70" spans="1:1" ht="12.75" customHeight="1" x14ac:dyDescent="0.25">
      <c r="A70" s="180"/>
    </row>
    <row r="71" spans="1:1" ht="12.75" customHeight="1" x14ac:dyDescent="0.25">
      <c r="A71" s="180"/>
    </row>
    <row r="72" spans="1:1" ht="12.75" customHeight="1" x14ac:dyDescent="0.25">
      <c r="A72" s="180"/>
    </row>
    <row r="73" spans="1:1" ht="12.75" customHeight="1" x14ac:dyDescent="0.25">
      <c r="A73" s="180"/>
    </row>
    <row r="74" spans="1:1" ht="12.75" customHeight="1" x14ac:dyDescent="0.25">
      <c r="A74" s="180"/>
    </row>
    <row r="75" spans="1:1" ht="12.75" customHeight="1" x14ac:dyDescent="0.25">
      <c r="A75" s="180"/>
    </row>
    <row r="76" spans="1:1" ht="12.75" customHeight="1" x14ac:dyDescent="0.25">
      <c r="A76" s="180"/>
    </row>
    <row r="77" spans="1:1" ht="12.75" customHeight="1" x14ac:dyDescent="0.25">
      <c r="A77" s="180"/>
    </row>
    <row r="78" spans="1:1" ht="12.75" customHeight="1" x14ac:dyDescent="0.25">
      <c r="A78" s="180"/>
    </row>
    <row r="79" spans="1:1" ht="12.75" customHeight="1" x14ac:dyDescent="0.25">
      <c r="A79" s="180"/>
    </row>
    <row r="80" spans="1:1" ht="12.75" customHeight="1" x14ac:dyDescent="0.25">
      <c r="A80" s="180"/>
    </row>
  </sheetData>
  <mergeCells count="28">
    <mergeCell ref="AO11:AP11"/>
    <mergeCell ref="AO12:AP12"/>
    <mergeCell ref="AO13:AP13"/>
    <mergeCell ref="AO16:AP16"/>
    <mergeCell ref="B1:D1"/>
    <mergeCell ref="F1:G1"/>
    <mergeCell ref="I1:L1"/>
    <mergeCell ref="N1:O1"/>
    <mergeCell ref="AD5:AI5"/>
    <mergeCell ref="R1:S1"/>
    <mergeCell ref="R4:S4"/>
    <mergeCell ref="AO14:AP14"/>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65"/>
  <sheetViews>
    <sheetView topLeftCell="A34" workbookViewId="0">
      <selection activeCell="A4" sqref="A4:AE64"/>
    </sheetView>
  </sheetViews>
  <sheetFormatPr defaultColWidth="18.7109375" defaultRowHeight="12.75" customHeight="1" x14ac:dyDescent="0.25"/>
  <cols>
    <col min="1" max="1" width="8.42578125" style="1" customWidth="1"/>
    <col min="2" max="31" width="8" style="1" customWidth="1"/>
    <col min="32" max="36" width="8" customWidth="1"/>
  </cols>
  <sheetData>
    <row r="1" spans="1:1" ht="15" x14ac:dyDescent="0.25"/>
    <row r="2" spans="1:1" ht="15" x14ac:dyDescent="0.25"/>
    <row r="3" spans="1:1" ht="15" x14ac:dyDescent="0.25"/>
    <row r="4" spans="1:1" ht="15" x14ac:dyDescent="0.25"/>
    <row r="5" spans="1:1" ht="15" x14ac:dyDescent="0.25">
      <c r="A5" s="36"/>
    </row>
    <row r="6" spans="1:1" ht="15" x14ac:dyDescent="0.25">
      <c r="A6" s="36"/>
    </row>
    <row r="7" spans="1:1" ht="15" x14ac:dyDescent="0.25">
      <c r="A7" s="36"/>
    </row>
    <row r="8" spans="1:1" ht="15" x14ac:dyDescent="0.25">
      <c r="A8" s="36"/>
    </row>
    <row r="9" spans="1:1" ht="15" x14ac:dyDescent="0.25">
      <c r="A9" s="36"/>
    </row>
    <row r="10" spans="1:1" ht="15" x14ac:dyDescent="0.25">
      <c r="A10" s="36"/>
    </row>
    <row r="11" spans="1:1" ht="15" x14ac:dyDescent="0.25">
      <c r="A11" s="36"/>
    </row>
    <row r="12" spans="1:1" ht="15" x14ac:dyDescent="0.25">
      <c r="A12" s="36"/>
    </row>
    <row r="13" spans="1:1" ht="15" x14ac:dyDescent="0.25">
      <c r="A13" s="36"/>
    </row>
    <row r="14" spans="1:1" ht="15" x14ac:dyDescent="0.25">
      <c r="A14" s="36"/>
    </row>
    <row r="15" spans="1:1" ht="15" x14ac:dyDescent="0.25">
      <c r="A15" s="36"/>
    </row>
    <row r="16" spans="1:1" ht="15" x14ac:dyDescent="0.25">
      <c r="A16" s="36"/>
    </row>
    <row r="17" spans="1:1" ht="15" x14ac:dyDescent="0.25">
      <c r="A17" s="36"/>
    </row>
    <row r="18" spans="1:1" ht="15" x14ac:dyDescent="0.25">
      <c r="A18" s="36"/>
    </row>
    <row r="19" spans="1:1" ht="15" x14ac:dyDescent="0.25">
      <c r="A19" s="36"/>
    </row>
    <row r="20" spans="1:1" ht="15" x14ac:dyDescent="0.25">
      <c r="A20" s="36"/>
    </row>
    <row r="21" spans="1:1" ht="15" x14ac:dyDescent="0.25">
      <c r="A21" s="36"/>
    </row>
    <row r="22" spans="1:1" ht="15" x14ac:dyDescent="0.25">
      <c r="A22" s="36"/>
    </row>
    <row r="23" spans="1:1" ht="15" x14ac:dyDescent="0.25">
      <c r="A23" s="36"/>
    </row>
    <row r="24" spans="1:1" ht="15" x14ac:dyDescent="0.25">
      <c r="A24" s="36"/>
    </row>
    <row r="25" spans="1:1" ht="15" x14ac:dyDescent="0.25">
      <c r="A25" s="36"/>
    </row>
    <row r="26" spans="1:1" ht="15" x14ac:dyDescent="0.25">
      <c r="A26" s="36"/>
    </row>
    <row r="27" spans="1:1" ht="15" x14ac:dyDescent="0.25">
      <c r="A27" s="36"/>
    </row>
    <row r="28" spans="1:1" ht="15" x14ac:dyDescent="0.25">
      <c r="A28" s="36"/>
    </row>
    <row r="29" spans="1:1" ht="15" x14ac:dyDescent="0.25">
      <c r="A29" s="36"/>
    </row>
    <row r="30" spans="1:1" ht="15" x14ac:dyDescent="0.25">
      <c r="A30" s="36"/>
    </row>
    <row r="31" spans="1:1" ht="15" x14ac:dyDescent="0.25">
      <c r="A31" s="36"/>
    </row>
    <row r="32" spans="1:1" ht="15" x14ac:dyDescent="0.25">
      <c r="A32" s="36"/>
    </row>
    <row r="33" spans="1:1" ht="15" x14ac:dyDescent="0.25">
      <c r="A33" s="36"/>
    </row>
    <row r="34" spans="1:1" ht="15" x14ac:dyDescent="0.25">
      <c r="A34" s="36"/>
    </row>
    <row r="35" spans="1:1" ht="15" x14ac:dyDescent="0.25">
      <c r="A35" s="36"/>
    </row>
    <row r="36" spans="1:1" ht="15" x14ac:dyDescent="0.25">
      <c r="A36" s="36"/>
    </row>
    <row r="37" spans="1:1" ht="15" x14ac:dyDescent="0.25">
      <c r="A37" s="36"/>
    </row>
    <row r="38" spans="1:1" ht="15" x14ac:dyDescent="0.25">
      <c r="A38" s="36"/>
    </row>
    <row r="39" spans="1:1" ht="15" x14ac:dyDescent="0.25">
      <c r="A39" s="36"/>
    </row>
    <row r="40" spans="1:1" ht="15" x14ac:dyDescent="0.25">
      <c r="A40" s="36"/>
    </row>
    <row r="41" spans="1:1" ht="15" x14ac:dyDescent="0.25">
      <c r="A41" s="36"/>
    </row>
    <row r="42" spans="1:1" ht="15" x14ac:dyDescent="0.25">
      <c r="A42" s="36"/>
    </row>
    <row r="43" spans="1:1" ht="15" x14ac:dyDescent="0.25">
      <c r="A43" s="36"/>
    </row>
    <row r="44" spans="1:1" ht="15" x14ac:dyDescent="0.25">
      <c r="A44" s="36"/>
    </row>
    <row r="45" spans="1:1" ht="15" x14ac:dyDescent="0.25">
      <c r="A45" s="36"/>
    </row>
    <row r="46" spans="1:1" ht="15" x14ac:dyDescent="0.25">
      <c r="A46" s="36"/>
    </row>
    <row r="47" spans="1:1" ht="15" x14ac:dyDescent="0.25">
      <c r="A47" s="36"/>
    </row>
    <row r="48" spans="1:1" ht="15" x14ac:dyDescent="0.25">
      <c r="A48" s="36"/>
    </row>
    <row r="49" spans="1:1" ht="15" x14ac:dyDescent="0.25">
      <c r="A49" s="36"/>
    </row>
    <row r="50" spans="1:1" ht="15" x14ac:dyDescent="0.25">
      <c r="A50" s="36"/>
    </row>
    <row r="51" spans="1:1" ht="15" x14ac:dyDescent="0.25">
      <c r="A51" s="36"/>
    </row>
    <row r="52" spans="1:1" ht="15" x14ac:dyDescent="0.25">
      <c r="A52" s="36"/>
    </row>
    <row r="53" spans="1:1" ht="15" x14ac:dyDescent="0.25">
      <c r="A53" s="36"/>
    </row>
    <row r="54" spans="1:1" ht="15" x14ac:dyDescent="0.25">
      <c r="A54" s="36"/>
    </row>
    <row r="55" spans="1:1" ht="15" x14ac:dyDescent="0.25">
      <c r="A55" s="36"/>
    </row>
    <row r="56" spans="1:1" ht="15" x14ac:dyDescent="0.25">
      <c r="A56" s="36"/>
    </row>
    <row r="57" spans="1:1" ht="15" x14ac:dyDescent="0.25">
      <c r="A57" s="36"/>
    </row>
    <row r="58" spans="1:1" ht="15" x14ac:dyDescent="0.25">
      <c r="A58" s="36"/>
    </row>
    <row r="59" spans="1:1" ht="15" x14ac:dyDescent="0.25">
      <c r="A59" s="36"/>
    </row>
    <row r="60" spans="1:1" ht="15" x14ac:dyDescent="0.25">
      <c r="A60" s="36"/>
    </row>
    <row r="61" spans="1:1" ht="15" x14ac:dyDescent="0.25">
      <c r="A61" s="36"/>
    </row>
    <row r="62" spans="1:1" ht="15" x14ac:dyDescent="0.25">
      <c r="A62" s="36"/>
    </row>
    <row r="63" spans="1:1" ht="15" x14ac:dyDescent="0.25">
      <c r="A63" s="36"/>
    </row>
    <row r="64" spans="1:1" ht="15" x14ac:dyDescent="0.25">
      <c r="A64" s="36"/>
    </row>
    <row r="65" spans="1:1" ht="15" x14ac:dyDescent="0.25">
      <c r="A65" s="36"/>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116"/>
  <sheetViews>
    <sheetView topLeftCell="A94" workbookViewId="0">
      <selection activeCell="B85" sqref="B85:P108 Q85:T109 N109:O109"/>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114" bestFit="1" customWidth="1"/>
    <col min="15" max="15" width="22.85546875" style="163" bestFit="1" customWidth="1"/>
    <col min="16" max="16" width="19.140625" style="163"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45" t="s">
        <v>62</v>
      </c>
      <c r="B3" s="117"/>
    </row>
    <row r="4" spans="1:20" ht="15" x14ac:dyDescent="0.25">
      <c r="A4" s="45" t="s">
        <v>63</v>
      </c>
    </row>
    <row r="5" spans="1:20" ht="15" x14ac:dyDescent="0.25">
      <c r="A5" s="45" t="s">
        <v>64</v>
      </c>
      <c r="B5">
        <v>3081</v>
      </c>
    </row>
    <row r="6" spans="1:20" ht="15" x14ac:dyDescent="0.25"/>
    <row r="7" spans="1:20" ht="15" x14ac:dyDescent="0.25">
      <c r="A7" s="45" t="s">
        <v>65</v>
      </c>
      <c r="B7" s="36">
        <f>MIN(BlueMesaInflow.Unregulated!A4:'BlueMesaInflow.Unregulated'!A35)</f>
        <v>43435</v>
      </c>
    </row>
    <row r="8" spans="1:20" ht="15" x14ac:dyDescent="0.25">
      <c r="A8" s="45" t="s">
        <v>66</v>
      </c>
      <c r="B8" s="36">
        <f>MAX(BlueMesaInflow.Unregulated!A4:'BlueMesaInflow.Unregulated'!A35)</f>
        <v>44378</v>
      </c>
    </row>
    <row r="9" spans="1:20" ht="15" x14ac:dyDescent="0.25">
      <c r="B9">
        <v>1000</v>
      </c>
    </row>
    <row r="10" spans="1:20" ht="15" x14ac:dyDescent="0.25">
      <c r="B10" t="s">
        <v>251</v>
      </c>
      <c r="C10" s="180" t="s">
        <v>251</v>
      </c>
      <c r="D10" s="180" t="s">
        <v>251</v>
      </c>
      <c r="E10" s="180" t="s">
        <v>251</v>
      </c>
      <c r="F10" s="180" t="s">
        <v>251</v>
      </c>
      <c r="G10" s="180" t="s">
        <v>251</v>
      </c>
      <c r="H10" s="180" t="s">
        <v>251</v>
      </c>
      <c r="I10" s="180" t="s">
        <v>251</v>
      </c>
      <c r="J10" s="180" t="s">
        <v>251</v>
      </c>
      <c r="K10" s="180" t="s">
        <v>251</v>
      </c>
      <c r="L10" s="180" t="s">
        <v>251</v>
      </c>
      <c r="M10" s="180" t="s">
        <v>251</v>
      </c>
      <c r="N10" s="114" t="s">
        <v>250</v>
      </c>
      <c r="O10" s="163" t="s">
        <v>250</v>
      </c>
      <c r="P10" s="163" t="s">
        <v>251</v>
      </c>
      <c r="Q10" t="s">
        <v>250</v>
      </c>
      <c r="R10" t="s">
        <v>250</v>
      </c>
      <c r="S10" s="180" t="s">
        <v>250</v>
      </c>
      <c r="T10" s="180" t="s">
        <v>250</v>
      </c>
    </row>
    <row r="11" spans="1:20" ht="15" x14ac:dyDescent="0.25">
      <c r="A11" s="45" t="s">
        <v>53</v>
      </c>
      <c r="B11" s="311">
        <v>1852</v>
      </c>
      <c r="C11" s="311">
        <v>1854</v>
      </c>
      <c r="D11" s="311">
        <v>1838</v>
      </c>
      <c r="E11" s="311">
        <v>1856</v>
      </c>
      <c r="F11" s="311">
        <v>1855</v>
      </c>
      <c r="G11" s="311">
        <v>1853</v>
      </c>
      <c r="H11" s="311">
        <v>2388</v>
      </c>
      <c r="I11" s="311">
        <v>1834</v>
      </c>
      <c r="J11" s="311">
        <v>2255</v>
      </c>
      <c r="K11" s="311">
        <v>23054</v>
      </c>
      <c r="L11" s="311">
        <v>1591</v>
      </c>
      <c r="M11" s="311">
        <v>23409</v>
      </c>
      <c r="N11" s="311">
        <v>21327</v>
      </c>
      <c r="O11" s="311">
        <v>21323</v>
      </c>
      <c r="P11" s="311">
        <v>21884</v>
      </c>
      <c r="Q11" s="311">
        <v>23316</v>
      </c>
      <c r="R11" s="311">
        <v>2094</v>
      </c>
      <c r="S11" s="311">
        <v>23317</v>
      </c>
      <c r="T11" s="311">
        <v>2095</v>
      </c>
    </row>
    <row r="12" spans="1:20" ht="15" x14ac:dyDescent="0.25">
      <c r="A12" t="s">
        <v>154</v>
      </c>
      <c r="B12" s="45" t="s">
        <v>114</v>
      </c>
      <c r="C12" s="45" t="s">
        <v>115</v>
      </c>
      <c r="D12" s="45" t="s">
        <v>116</v>
      </c>
      <c r="E12" s="45" t="s">
        <v>117</v>
      </c>
      <c r="F12" s="45" t="s">
        <v>118</v>
      </c>
      <c r="G12" s="45" t="s">
        <v>119</v>
      </c>
      <c r="H12" s="45" t="s">
        <v>120</v>
      </c>
      <c r="I12" s="45" t="s">
        <v>121</v>
      </c>
      <c r="J12" s="45" t="s">
        <v>122</v>
      </c>
      <c r="K12" s="45" t="s">
        <v>123</v>
      </c>
      <c r="L12" s="114" t="s">
        <v>126</v>
      </c>
      <c r="M12" s="180" t="s">
        <v>235</v>
      </c>
      <c r="N12" s="45" t="s">
        <v>124</v>
      </c>
      <c r="O12" t="s">
        <v>125</v>
      </c>
      <c r="P12" s="163" t="s">
        <v>165</v>
      </c>
      <c r="Q12" s="180" t="s">
        <v>210</v>
      </c>
      <c r="R12" s="180" t="s">
        <v>211</v>
      </c>
      <c r="S12" s="180" t="s">
        <v>212</v>
      </c>
      <c r="T12" s="180" t="s">
        <v>213</v>
      </c>
    </row>
    <row r="13" spans="1:20" ht="15" x14ac:dyDescent="0.25">
      <c r="A13" s="310"/>
      <c r="B13" s="182"/>
      <c r="C13" s="182"/>
      <c r="D13" s="182"/>
      <c r="E13" s="182"/>
      <c r="F13" s="182"/>
      <c r="G13" s="182"/>
      <c r="H13" s="182"/>
      <c r="I13" s="182"/>
      <c r="J13" s="182"/>
      <c r="K13" s="182"/>
      <c r="L13" s="182"/>
      <c r="M13" s="182"/>
      <c r="N13" s="182"/>
      <c r="O13" s="182"/>
      <c r="P13" s="182"/>
      <c r="Q13" s="182"/>
      <c r="R13" s="182"/>
      <c r="S13" s="182"/>
      <c r="T13" s="182"/>
    </row>
    <row r="14" spans="1:20" ht="15" x14ac:dyDescent="0.25">
      <c r="A14" s="310"/>
      <c r="B14" s="182"/>
      <c r="C14" s="182"/>
      <c r="D14" s="182"/>
      <c r="E14" s="182"/>
      <c r="F14" s="182"/>
      <c r="G14" s="182"/>
      <c r="H14" s="182"/>
      <c r="I14" s="182"/>
      <c r="J14" s="182"/>
      <c r="K14" s="182"/>
      <c r="L14" s="182"/>
      <c r="M14" s="182"/>
      <c r="N14" s="182"/>
      <c r="O14" s="182"/>
      <c r="P14" s="182"/>
      <c r="Q14" s="182"/>
      <c r="R14" s="182"/>
      <c r="S14" s="182"/>
      <c r="T14" s="182"/>
    </row>
    <row r="15" spans="1:20" ht="15" x14ac:dyDescent="0.25">
      <c r="A15" s="310"/>
      <c r="B15" s="182"/>
      <c r="C15" s="182"/>
      <c r="D15" s="182"/>
      <c r="E15" s="182"/>
      <c r="F15" s="182"/>
      <c r="G15" s="182"/>
      <c r="H15" s="182"/>
      <c r="I15" s="182"/>
      <c r="J15" s="182"/>
      <c r="K15" s="182"/>
      <c r="L15" s="182"/>
      <c r="M15" s="182"/>
      <c r="N15" s="182"/>
      <c r="O15" s="182"/>
      <c r="P15" s="182"/>
      <c r="Q15" s="182"/>
      <c r="R15" s="182"/>
      <c r="S15" s="182"/>
      <c r="T15" s="182"/>
    </row>
    <row r="16" spans="1:20" ht="15" x14ac:dyDescent="0.25">
      <c r="A16" s="310"/>
      <c r="B16" s="182"/>
      <c r="C16" s="182"/>
      <c r="D16" s="182"/>
      <c r="E16" s="182"/>
      <c r="F16" s="182"/>
      <c r="G16" s="182"/>
      <c r="H16" s="182"/>
      <c r="I16" s="182"/>
      <c r="J16" s="182"/>
      <c r="K16" s="182"/>
      <c r="L16" s="182"/>
      <c r="M16" s="182"/>
      <c r="N16" s="182"/>
      <c r="O16" s="182"/>
      <c r="P16" s="182"/>
      <c r="Q16" s="182"/>
      <c r="R16" s="182"/>
      <c r="S16" s="182"/>
      <c r="T16" s="182"/>
    </row>
    <row r="17" spans="1:20" ht="15" x14ac:dyDescent="0.25">
      <c r="A17" s="310"/>
      <c r="B17" s="182"/>
      <c r="C17" s="182"/>
      <c r="D17" s="182"/>
      <c r="E17" s="182"/>
      <c r="F17" s="182"/>
      <c r="G17" s="182"/>
      <c r="H17" s="182"/>
      <c r="I17" s="182"/>
      <c r="J17" s="182"/>
      <c r="K17" s="182"/>
      <c r="L17" s="182"/>
      <c r="M17" s="182"/>
      <c r="N17" s="182"/>
      <c r="O17" s="182"/>
      <c r="P17" s="182"/>
      <c r="Q17" s="182"/>
      <c r="R17" s="182"/>
      <c r="S17" s="182"/>
      <c r="T17" s="182"/>
    </row>
    <row r="18" spans="1:20" ht="15" x14ac:dyDescent="0.25">
      <c r="A18" s="310"/>
      <c r="B18" s="182"/>
      <c r="C18" s="182"/>
      <c r="D18" s="182"/>
      <c r="E18" s="182"/>
      <c r="F18" s="182"/>
      <c r="G18" s="182"/>
      <c r="H18" s="182"/>
      <c r="I18" s="182"/>
      <c r="J18" s="182"/>
      <c r="K18" s="182"/>
      <c r="L18" s="182"/>
      <c r="M18" s="182"/>
      <c r="N18" s="182"/>
      <c r="O18" s="182"/>
      <c r="P18" s="182"/>
      <c r="Q18" s="182"/>
      <c r="R18" s="182"/>
      <c r="S18" s="182"/>
      <c r="T18" s="182"/>
    </row>
    <row r="19" spans="1:20" ht="15" x14ac:dyDescent="0.25">
      <c r="A19" s="310"/>
      <c r="B19" s="182"/>
      <c r="C19" s="182"/>
      <c r="D19" s="182"/>
      <c r="E19" s="182"/>
      <c r="F19" s="182"/>
      <c r="G19" s="182"/>
      <c r="H19" s="182"/>
      <c r="I19" s="182"/>
      <c r="J19" s="182"/>
      <c r="K19" s="182"/>
      <c r="L19" s="182"/>
      <c r="M19" s="182"/>
      <c r="N19" s="182"/>
      <c r="O19" s="182"/>
      <c r="P19" s="182"/>
      <c r="Q19" s="182"/>
      <c r="R19" s="182"/>
      <c r="S19" s="182"/>
      <c r="T19" s="182"/>
    </row>
    <row r="20" spans="1:20" ht="15" x14ac:dyDescent="0.25">
      <c r="A20" s="310"/>
      <c r="B20" s="182"/>
      <c r="C20" s="182"/>
      <c r="D20" s="182"/>
      <c r="E20" s="182"/>
      <c r="F20" s="182"/>
      <c r="G20" s="182"/>
      <c r="H20" s="182"/>
      <c r="I20" s="182"/>
      <c r="J20" s="182"/>
      <c r="K20" s="182"/>
      <c r="L20" s="182"/>
      <c r="M20" s="182"/>
      <c r="N20" s="182"/>
      <c r="O20" s="182"/>
      <c r="P20" s="182"/>
      <c r="Q20" s="182"/>
      <c r="R20" s="182"/>
      <c r="S20" s="182"/>
      <c r="T20" s="182"/>
    </row>
    <row r="21" spans="1:20" ht="15" x14ac:dyDescent="0.25">
      <c r="A21" s="310"/>
      <c r="B21" s="182"/>
      <c r="C21" s="182"/>
      <c r="D21" s="182"/>
      <c r="E21" s="182"/>
      <c r="F21" s="182"/>
      <c r="G21" s="182"/>
      <c r="H21" s="182"/>
      <c r="I21" s="182"/>
      <c r="J21" s="182"/>
      <c r="K21" s="182"/>
      <c r="L21" s="182"/>
      <c r="M21" s="182"/>
      <c r="N21" s="182"/>
      <c r="O21" s="182"/>
      <c r="P21" s="182"/>
      <c r="Q21" s="182"/>
      <c r="R21" s="182"/>
      <c r="S21" s="182"/>
      <c r="T21" s="182"/>
    </row>
    <row r="22" spans="1:20" ht="15" x14ac:dyDescent="0.25">
      <c r="A22" s="310"/>
      <c r="B22" s="182"/>
      <c r="C22" s="182"/>
      <c r="D22" s="182"/>
      <c r="E22" s="182"/>
      <c r="F22" s="182"/>
      <c r="G22" s="182"/>
      <c r="H22" s="182"/>
      <c r="I22" s="182"/>
      <c r="J22" s="182"/>
      <c r="K22" s="182"/>
      <c r="L22" s="182"/>
      <c r="M22" s="182"/>
      <c r="N22" s="182"/>
      <c r="O22" s="182"/>
      <c r="P22" s="182"/>
      <c r="Q22" s="182"/>
      <c r="R22" s="182"/>
      <c r="S22" s="182"/>
      <c r="T22" s="182"/>
    </row>
    <row r="23" spans="1:20" ht="15" x14ac:dyDescent="0.25">
      <c r="A23" s="310"/>
      <c r="B23" s="182"/>
      <c r="C23" s="182"/>
      <c r="D23" s="182"/>
      <c r="E23" s="182"/>
      <c r="F23" s="182"/>
      <c r="G23" s="182"/>
      <c r="H23" s="182"/>
      <c r="I23" s="182"/>
      <c r="J23" s="182"/>
      <c r="K23" s="182"/>
      <c r="L23" s="182"/>
      <c r="M23" s="182"/>
      <c r="N23" s="182"/>
      <c r="O23" s="182"/>
      <c r="P23" s="182"/>
      <c r="Q23" s="182"/>
      <c r="R23" s="182"/>
      <c r="S23" s="182"/>
      <c r="T23" s="182"/>
    </row>
    <row r="24" spans="1:20" ht="15" x14ac:dyDescent="0.25">
      <c r="A24" s="310"/>
      <c r="B24" s="182"/>
      <c r="C24" s="182"/>
      <c r="D24" s="182"/>
      <c r="E24" s="182"/>
      <c r="F24" s="182"/>
      <c r="G24" s="182"/>
      <c r="H24" s="182"/>
      <c r="I24" s="182"/>
      <c r="J24" s="182"/>
      <c r="K24" s="182"/>
      <c r="L24" s="182"/>
      <c r="M24" s="182"/>
      <c r="N24" s="182"/>
      <c r="O24" s="182"/>
      <c r="P24" s="182"/>
      <c r="Q24" s="182"/>
      <c r="R24" s="182"/>
      <c r="S24" s="182"/>
      <c r="T24" s="182"/>
    </row>
    <row r="25" spans="1:20" ht="15" x14ac:dyDescent="0.25">
      <c r="A25" s="310"/>
      <c r="B25" s="182"/>
      <c r="C25" s="182"/>
      <c r="D25" s="182"/>
      <c r="E25" s="182"/>
      <c r="F25" s="182"/>
      <c r="G25" s="182"/>
      <c r="H25" s="182"/>
      <c r="I25" s="182"/>
      <c r="J25" s="182"/>
      <c r="K25" s="182"/>
      <c r="L25" s="182"/>
      <c r="M25" s="182"/>
      <c r="N25" s="182"/>
      <c r="O25" s="182"/>
      <c r="P25" s="182"/>
      <c r="Q25" s="182"/>
      <c r="R25" s="182"/>
      <c r="S25" s="182"/>
      <c r="T25" s="182"/>
    </row>
    <row r="26" spans="1:20" ht="15" x14ac:dyDescent="0.25">
      <c r="A26" s="310"/>
      <c r="B26" s="182"/>
      <c r="C26" s="182"/>
      <c r="D26" s="182"/>
      <c r="E26" s="182"/>
      <c r="F26" s="182"/>
      <c r="G26" s="182"/>
      <c r="H26" s="182"/>
      <c r="I26" s="182"/>
      <c r="J26" s="182"/>
      <c r="K26" s="182"/>
      <c r="L26" s="182"/>
      <c r="M26" s="182"/>
      <c r="N26" s="182"/>
      <c r="O26" s="182"/>
      <c r="P26" s="182"/>
      <c r="Q26" s="182"/>
      <c r="R26" s="182"/>
      <c r="S26" s="182"/>
      <c r="T26" s="182"/>
    </row>
    <row r="27" spans="1:20" ht="15" x14ac:dyDescent="0.25">
      <c r="A27" s="310"/>
      <c r="B27" s="182"/>
      <c r="C27" s="182"/>
      <c r="D27" s="182"/>
      <c r="E27" s="182"/>
      <c r="F27" s="182"/>
      <c r="G27" s="182"/>
      <c r="H27" s="182"/>
      <c r="I27" s="182"/>
      <c r="J27" s="182"/>
      <c r="K27" s="182"/>
      <c r="L27" s="182"/>
      <c r="M27" s="182"/>
      <c r="N27" s="182"/>
      <c r="O27" s="182"/>
      <c r="P27" s="182"/>
      <c r="Q27" s="182"/>
      <c r="R27" s="182"/>
      <c r="S27" s="182"/>
      <c r="T27" s="182"/>
    </row>
    <row r="28" spans="1:20" ht="15" x14ac:dyDescent="0.25">
      <c r="A28" s="310"/>
      <c r="B28" s="182"/>
      <c r="C28" s="182"/>
      <c r="D28" s="182"/>
      <c r="E28" s="182"/>
      <c r="F28" s="182"/>
      <c r="G28" s="182"/>
      <c r="H28" s="182"/>
      <c r="I28" s="182"/>
      <c r="J28" s="182"/>
      <c r="K28" s="182"/>
      <c r="L28" s="182"/>
      <c r="M28" s="182"/>
      <c r="N28" s="182"/>
      <c r="O28" s="182"/>
      <c r="P28" s="182"/>
      <c r="Q28" s="182"/>
      <c r="R28" s="182"/>
      <c r="S28" s="182"/>
      <c r="T28" s="182"/>
    </row>
    <row r="29" spans="1:20" ht="15" x14ac:dyDescent="0.25">
      <c r="A29" s="310"/>
      <c r="B29" s="182"/>
      <c r="C29" s="182"/>
      <c r="D29" s="182"/>
      <c r="E29" s="182"/>
      <c r="F29" s="182"/>
      <c r="G29" s="182"/>
      <c r="H29" s="182"/>
      <c r="I29" s="182"/>
      <c r="J29" s="182"/>
      <c r="K29" s="182"/>
      <c r="L29" s="182"/>
      <c r="M29" s="182"/>
      <c r="N29" s="182"/>
      <c r="O29" s="182"/>
      <c r="P29" s="182"/>
      <c r="Q29" s="182"/>
      <c r="R29" s="182"/>
      <c r="S29" s="182"/>
      <c r="T29" s="182"/>
    </row>
    <row r="30" spans="1:20" ht="15" x14ac:dyDescent="0.25">
      <c r="A30" s="310"/>
      <c r="B30" s="182"/>
      <c r="C30" s="182"/>
      <c r="D30" s="182"/>
      <c r="E30" s="182"/>
      <c r="F30" s="182"/>
      <c r="G30" s="182"/>
      <c r="H30" s="182"/>
      <c r="I30" s="182"/>
      <c r="J30" s="182"/>
      <c r="K30" s="182"/>
      <c r="L30" s="182"/>
      <c r="M30" s="182"/>
      <c r="N30" s="182"/>
      <c r="O30" s="182"/>
      <c r="P30" s="182"/>
      <c r="Q30" s="182"/>
      <c r="R30" s="182"/>
      <c r="S30" s="182"/>
      <c r="T30" s="182"/>
    </row>
    <row r="31" spans="1:20" ht="15" x14ac:dyDescent="0.25">
      <c r="A31" s="310"/>
      <c r="B31" s="182"/>
      <c r="C31" s="182"/>
      <c r="D31" s="182"/>
      <c r="E31" s="182"/>
      <c r="F31" s="182"/>
      <c r="G31" s="182"/>
      <c r="H31" s="182"/>
      <c r="I31" s="182"/>
      <c r="J31" s="182"/>
      <c r="K31" s="182"/>
      <c r="L31" s="182"/>
      <c r="M31" s="182"/>
      <c r="N31" s="182"/>
      <c r="O31" s="182"/>
      <c r="P31" s="182"/>
      <c r="Q31" s="182"/>
      <c r="R31" s="182"/>
      <c r="S31" s="182"/>
      <c r="T31" s="182"/>
    </row>
    <row r="32" spans="1:20" ht="15" x14ac:dyDescent="0.25">
      <c r="A32" s="310"/>
      <c r="B32" s="182"/>
      <c r="C32" s="182"/>
      <c r="D32" s="182"/>
      <c r="E32" s="182"/>
      <c r="F32" s="182"/>
      <c r="G32" s="182"/>
      <c r="H32" s="182"/>
      <c r="I32" s="182"/>
      <c r="J32" s="182"/>
      <c r="K32" s="182"/>
      <c r="L32" s="182"/>
      <c r="M32" s="182"/>
      <c r="N32" s="182"/>
      <c r="O32" s="182"/>
      <c r="P32" s="182"/>
      <c r="Q32" s="182"/>
      <c r="R32" s="182"/>
      <c r="S32" s="182"/>
      <c r="T32" s="182"/>
    </row>
    <row r="33" spans="1:20" ht="15" x14ac:dyDescent="0.25">
      <c r="A33" s="310"/>
      <c r="B33" s="182"/>
      <c r="C33" s="182"/>
      <c r="D33" s="182"/>
      <c r="E33" s="182"/>
      <c r="F33" s="182"/>
      <c r="G33" s="182"/>
      <c r="H33" s="182"/>
      <c r="I33" s="182"/>
      <c r="J33" s="182"/>
      <c r="K33" s="182"/>
      <c r="L33" s="182"/>
      <c r="M33" s="182"/>
      <c r="N33" s="182"/>
      <c r="O33" s="182"/>
      <c r="P33" s="182"/>
      <c r="Q33" s="182"/>
      <c r="R33" s="182"/>
      <c r="S33" s="182"/>
      <c r="T33" s="182"/>
    </row>
    <row r="34" spans="1:20" ht="15" x14ac:dyDescent="0.25">
      <c r="A34" s="310"/>
      <c r="B34" s="182"/>
      <c r="C34" s="182"/>
      <c r="D34" s="182"/>
      <c r="E34" s="182"/>
      <c r="F34" s="182"/>
      <c r="G34" s="182"/>
      <c r="H34" s="182"/>
      <c r="I34" s="182"/>
      <c r="J34" s="182"/>
      <c r="K34" s="182"/>
      <c r="L34" s="182"/>
      <c r="M34" s="182"/>
      <c r="N34" s="182"/>
      <c r="O34" s="182"/>
      <c r="P34" s="182"/>
      <c r="Q34" s="182"/>
      <c r="R34" s="182"/>
      <c r="S34" s="182"/>
      <c r="T34" s="182"/>
    </row>
    <row r="35" spans="1:20" ht="15" x14ac:dyDescent="0.25">
      <c r="A35" s="310"/>
      <c r="B35" s="182"/>
      <c r="C35" s="182"/>
      <c r="D35" s="182"/>
      <c r="E35" s="182"/>
      <c r="F35" s="182"/>
      <c r="G35" s="182"/>
      <c r="H35" s="182"/>
      <c r="I35" s="182"/>
      <c r="J35" s="182"/>
      <c r="K35" s="182"/>
      <c r="L35" s="182"/>
      <c r="M35" s="182"/>
      <c r="N35" s="182"/>
      <c r="O35" s="182"/>
      <c r="P35" s="182"/>
      <c r="Q35" s="182"/>
      <c r="R35" s="182"/>
      <c r="S35" s="182"/>
      <c r="T35" s="182"/>
    </row>
    <row r="36" spans="1:20" ht="15" x14ac:dyDescent="0.25">
      <c r="A36" s="310"/>
      <c r="B36" s="182"/>
      <c r="C36" s="182"/>
      <c r="D36" s="182"/>
      <c r="E36" s="182"/>
      <c r="F36" s="182"/>
      <c r="G36" s="182"/>
      <c r="H36" s="182"/>
      <c r="I36" s="182"/>
      <c r="J36" s="182"/>
      <c r="K36" s="182"/>
      <c r="L36" s="182"/>
      <c r="M36" s="182"/>
      <c r="N36" s="182"/>
      <c r="O36" s="182"/>
      <c r="P36" s="182"/>
      <c r="Q36" s="182"/>
      <c r="R36" s="182"/>
      <c r="S36" s="182"/>
      <c r="T36" s="182"/>
    </row>
    <row r="37" spans="1:20" ht="15" x14ac:dyDescent="0.25">
      <c r="A37" s="88"/>
      <c r="B37" s="118"/>
      <c r="C37" s="118"/>
      <c r="D37" s="118"/>
      <c r="E37" s="118"/>
      <c r="F37" s="118"/>
      <c r="G37" s="118"/>
      <c r="H37" s="118"/>
      <c r="I37" s="118"/>
      <c r="J37" s="118"/>
      <c r="K37" s="118"/>
      <c r="L37" s="118"/>
      <c r="M37" s="122"/>
      <c r="N37" s="118"/>
      <c r="O37" s="118"/>
      <c r="P37" s="122"/>
      <c r="Q37" s="181"/>
      <c r="R37" s="181"/>
      <c r="S37" s="181"/>
      <c r="T37" s="181"/>
    </row>
    <row r="38" spans="1:20" ht="15" x14ac:dyDescent="0.25">
      <c r="A38" s="88"/>
      <c r="B38" s="118"/>
      <c r="C38" s="118"/>
      <c r="D38" s="118"/>
      <c r="E38" s="118"/>
      <c r="F38" s="118"/>
      <c r="G38" s="118"/>
      <c r="H38" s="118"/>
      <c r="I38" s="118"/>
      <c r="J38" s="118"/>
      <c r="K38" s="118"/>
      <c r="L38" s="118"/>
      <c r="M38" s="122"/>
      <c r="N38" s="118"/>
      <c r="O38" s="118"/>
      <c r="P38" s="122"/>
      <c r="Q38" s="181"/>
      <c r="R38" s="181"/>
      <c r="S38" s="181"/>
      <c r="T38" s="181"/>
    </row>
    <row r="39" spans="1:20" ht="15" x14ac:dyDescent="0.25">
      <c r="A39" s="88"/>
      <c r="B39" s="118"/>
      <c r="C39" s="118"/>
      <c r="D39" s="118"/>
      <c r="E39" s="118"/>
      <c r="F39" s="118"/>
      <c r="G39" s="118"/>
      <c r="H39" s="118"/>
      <c r="I39" s="118"/>
      <c r="J39" s="118"/>
      <c r="K39" s="118"/>
      <c r="L39" s="118"/>
      <c r="M39" s="122"/>
      <c r="N39" s="118"/>
      <c r="O39" s="118"/>
      <c r="P39" s="122"/>
      <c r="Q39" s="181"/>
      <c r="R39" s="181"/>
      <c r="S39" s="181"/>
      <c r="T39" s="181"/>
    </row>
    <row r="40" spans="1:20" ht="15" x14ac:dyDescent="0.25">
      <c r="A40" s="87"/>
      <c r="B40" s="119"/>
      <c r="C40" s="119"/>
      <c r="D40" s="119"/>
      <c r="E40" s="119"/>
      <c r="F40" s="119"/>
      <c r="G40" s="119"/>
      <c r="H40" s="119"/>
      <c r="I40" s="119"/>
      <c r="J40" s="119"/>
      <c r="K40" s="119"/>
      <c r="L40" s="119"/>
      <c r="M40" s="123"/>
      <c r="N40" s="119"/>
      <c r="O40" s="119"/>
      <c r="P40" s="123"/>
      <c r="Q40" s="182"/>
      <c r="R40" s="182"/>
      <c r="S40" s="182"/>
      <c r="T40" s="182"/>
    </row>
    <row r="41" spans="1:20" ht="15" x14ac:dyDescent="0.25">
      <c r="A41" s="88"/>
      <c r="B41" s="118"/>
      <c r="C41" s="118"/>
      <c r="D41" s="118"/>
      <c r="E41" s="118"/>
      <c r="F41" s="118"/>
      <c r="G41" s="118"/>
      <c r="H41" s="118"/>
      <c r="I41" s="118"/>
      <c r="J41" s="118"/>
      <c r="K41" s="118"/>
      <c r="L41" s="118"/>
      <c r="M41" s="122"/>
      <c r="N41" s="118"/>
      <c r="O41" s="118"/>
      <c r="P41" s="122"/>
      <c r="Q41" s="181"/>
      <c r="R41" s="181"/>
      <c r="S41" s="181"/>
      <c r="T41" s="181"/>
    </row>
    <row r="42" spans="1:20" ht="15" x14ac:dyDescent="0.25">
      <c r="A42" s="88"/>
      <c r="B42" s="118"/>
      <c r="C42" s="118"/>
      <c r="D42" s="118"/>
      <c r="E42" s="118"/>
      <c r="F42" s="118"/>
      <c r="G42" s="118"/>
      <c r="H42" s="118"/>
      <c r="I42" s="118"/>
      <c r="J42" s="118"/>
      <c r="K42" s="118"/>
      <c r="L42" s="118"/>
      <c r="M42" s="122"/>
      <c r="N42" s="118"/>
      <c r="O42" s="118"/>
      <c r="P42" s="122"/>
      <c r="Q42" s="181"/>
      <c r="R42" s="181"/>
      <c r="S42" s="181"/>
      <c r="T42" s="181"/>
    </row>
    <row r="43" spans="1:20" ht="15" x14ac:dyDescent="0.25">
      <c r="A43" s="87"/>
      <c r="B43" s="119"/>
      <c r="C43" s="119"/>
      <c r="D43" s="119"/>
      <c r="E43" s="119"/>
      <c r="F43" s="119"/>
      <c r="G43" s="119"/>
      <c r="H43" s="119"/>
      <c r="I43" s="119"/>
      <c r="J43" s="119"/>
      <c r="K43" s="119"/>
      <c r="L43" s="119"/>
      <c r="M43" s="123"/>
      <c r="N43" s="119"/>
      <c r="O43" s="119"/>
      <c r="P43" s="123"/>
      <c r="Q43" s="182"/>
      <c r="R43" s="182"/>
      <c r="S43" s="182"/>
      <c r="T43" s="182"/>
    </row>
    <row r="44" spans="1:20" ht="15" x14ac:dyDescent="0.25">
      <c r="A44" s="88"/>
      <c r="B44" s="118"/>
      <c r="C44" s="118"/>
      <c r="D44" s="118"/>
      <c r="E44" s="118"/>
      <c r="F44" s="118"/>
      <c r="G44" s="118"/>
      <c r="H44" s="118"/>
      <c r="I44" s="118"/>
      <c r="J44" s="118"/>
      <c r="K44" s="118"/>
      <c r="L44" s="118"/>
      <c r="M44" s="122"/>
      <c r="N44" s="118"/>
      <c r="O44" s="118"/>
      <c r="P44" s="122"/>
      <c r="Q44" s="181"/>
      <c r="R44" s="181"/>
      <c r="S44" s="181"/>
      <c r="T44" s="181"/>
    </row>
    <row r="45" spans="1:20" ht="15" x14ac:dyDescent="0.25">
      <c r="A45" s="309">
        <v>44075</v>
      </c>
      <c r="K45" s="45"/>
      <c r="L45" s="114"/>
      <c r="M45" s="163"/>
      <c r="N45"/>
      <c r="O45"/>
      <c r="Q45" s="180"/>
      <c r="R45" s="180"/>
      <c r="S45" s="180"/>
      <c r="T45" s="180"/>
    </row>
    <row r="46" spans="1:20" ht="15" x14ac:dyDescent="0.25">
      <c r="B46" s="311" t="s">
        <v>251</v>
      </c>
      <c r="C46" s="180" t="s">
        <v>251</v>
      </c>
      <c r="D46" s="180" t="s">
        <v>251</v>
      </c>
      <c r="E46" s="180" t="s">
        <v>251</v>
      </c>
      <c r="F46" s="180" t="s">
        <v>251</v>
      </c>
      <c r="G46" s="180" t="s">
        <v>251</v>
      </c>
      <c r="H46" s="180" t="s">
        <v>251</v>
      </c>
      <c r="I46" s="180" t="s">
        <v>251</v>
      </c>
      <c r="J46" s="180" t="s">
        <v>251</v>
      </c>
      <c r="K46" s="180" t="s">
        <v>251</v>
      </c>
      <c r="L46" s="180" t="s">
        <v>251</v>
      </c>
      <c r="M46" s="180" t="s">
        <v>251</v>
      </c>
      <c r="N46" s="180" t="s">
        <v>250</v>
      </c>
      <c r="O46" s="180" t="s">
        <v>250</v>
      </c>
      <c r="P46" s="180" t="s">
        <v>251</v>
      </c>
      <c r="Q46" s="180" t="s">
        <v>250</v>
      </c>
      <c r="R46" s="180" t="s">
        <v>250</v>
      </c>
      <c r="S46" s="180" t="s">
        <v>250</v>
      </c>
      <c r="T46" s="180" t="s">
        <v>250</v>
      </c>
    </row>
    <row r="47" spans="1:20" ht="15" x14ac:dyDescent="0.25">
      <c r="A47" s="45" t="s">
        <v>54</v>
      </c>
      <c r="B47" s="311">
        <f t="shared" ref="B47:P47" si="0">B11</f>
        <v>1852</v>
      </c>
      <c r="C47" s="311">
        <f t="shared" si="0"/>
        <v>1854</v>
      </c>
      <c r="D47" s="311">
        <f t="shared" si="0"/>
        <v>1838</v>
      </c>
      <c r="E47" s="311">
        <f t="shared" si="0"/>
        <v>1856</v>
      </c>
      <c r="F47" s="311">
        <f t="shared" si="0"/>
        <v>1855</v>
      </c>
      <c r="G47" s="311">
        <f t="shared" si="0"/>
        <v>1853</v>
      </c>
      <c r="H47" s="311">
        <f t="shared" si="0"/>
        <v>2388</v>
      </c>
      <c r="I47" s="311">
        <f t="shared" si="0"/>
        <v>1834</v>
      </c>
      <c r="J47" s="311">
        <f t="shared" si="0"/>
        <v>2255</v>
      </c>
      <c r="K47" s="311">
        <f t="shared" si="0"/>
        <v>23054</v>
      </c>
      <c r="L47" s="311">
        <f t="shared" si="0"/>
        <v>1591</v>
      </c>
      <c r="M47" s="311">
        <f t="shared" si="0"/>
        <v>23409</v>
      </c>
      <c r="N47" s="311">
        <f t="shared" si="0"/>
        <v>21327</v>
      </c>
      <c r="O47" s="311">
        <f t="shared" si="0"/>
        <v>21323</v>
      </c>
      <c r="P47" s="311">
        <f t="shared" si="0"/>
        <v>21884</v>
      </c>
      <c r="Q47" s="311">
        <f t="shared" ref="Q47" si="1">Q11</f>
        <v>23316</v>
      </c>
      <c r="R47" s="311">
        <f>R11</f>
        <v>2094</v>
      </c>
      <c r="S47" s="311">
        <f>S11</f>
        <v>23317</v>
      </c>
      <c r="T47" s="311">
        <f>T11</f>
        <v>2095</v>
      </c>
    </row>
    <row r="48" spans="1:20" ht="15" x14ac:dyDescent="0.25">
      <c r="A48" s="45" t="s">
        <v>127</v>
      </c>
      <c r="B48" s="311" t="s">
        <v>114</v>
      </c>
      <c r="C48" s="45" t="s">
        <v>128</v>
      </c>
      <c r="D48" s="45" t="s">
        <v>129</v>
      </c>
      <c r="E48" s="45" t="s">
        <v>130</v>
      </c>
      <c r="F48" s="45" t="s">
        <v>131</v>
      </c>
      <c r="G48" s="45" t="s">
        <v>132</v>
      </c>
      <c r="H48" s="45" t="s">
        <v>133</v>
      </c>
      <c r="I48" s="45" t="s">
        <v>134</v>
      </c>
      <c r="J48" s="45" t="s">
        <v>135</v>
      </c>
      <c r="K48" s="45" t="s">
        <v>136</v>
      </c>
      <c r="L48" s="114" t="s">
        <v>139</v>
      </c>
      <c r="M48" s="180" t="s">
        <v>234</v>
      </c>
      <c r="N48" s="45" t="s">
        <v>137</v>
      </c>
      <c r="O48" t="s">
        <v>138</v>
      </c>
      <c r="P48" s="163" t="s">
        <v>166</v>
      </c>
      <c r="Q48" s="180" t="s">
        <v>214</v>
      </c>
      <c r="R48" s="180" t="s">
        <v>215</v>
      </c>
      <c r="S48" s="180" t="s">
        <v>216</v>
      </c>
      <c r="T48" s="180" t="s">
        <v>217</v>
      </c>
    </row>
    <row r="49" spans="1:20" ht="15" x14ac:dyDescent="0.25">
      <c r="A49" s="312"/>
      <c r="B49" s="120"/>
      <c r="C49" s="120"/>
      <c r="D49" s="120"/>
      <c r="E49" s="120"/>
      <c r="F49" s="120"/>
      <c r="G49" s="120"/>
      <c r="H49" s="120"/>
      <c r="I49" s="120"/>
      <c r="J49" s="120"/>
      <c r="K49" s="120"/>
      <c r="L49" s="120"/>
      <c r="M49" s="122"/>
      <c r="N49" s="120"/>
      <c r="O49" s="120"/>
      <c r="P49" s="122"/>
      <c r="Q49" s="181"/>
      <c r="R49" s="181"/>
      <c r="S49" s="181"/>
      <c r="T49" s="181"/>
    </row>
    <row r="50" spans="1:20" ht="15" x14ac:dyDescent="0.25">
      <c r="A50" s="312"/>
      <c r="B50" s="120"/>
      <c r="C50" s="120"/>
      <c r="D50" s="120"/>
      <c r="E50" s="120"/>
      <c r="F50" s="120"/>
      <c r="G50" s="120"/>
      <c r="H50" s="120"/>
      <c r="I50" s="120"/>
      <c r="J50" s="120"/>
      <c r="K50" s="120"/>
      <c r="L50" s="120"/>
      <c r="M50" s="122"/>
      <c r="N50" s="120"/>
      <c r="O50" s="120"/>
      <c r="P50" s="122"/>
      <c r="Q50" s="181"/>
      <c r="R50" s="181"/>
      <c r="S50" s="181"/>
      <c r="T50" s="181"/>
    </row>
    <row r="51" spans="1:20" ht="15" x14ac:dyDescent="0.25">
      <c r="A51" s="312"/>
      <c r="B51" s="120"/>
      <c r="C51" s="120"/>
      <c r="D51" s="120"/>
      <c r="E51" s="120"/>
      <c r="F51" s="120"/>
      <c r="G51" s="120"/>
      <c r="H51" s="120"/>
      <c r="I51" s="120"/>
      <c r="J51" s="120"/>
      <c r="K51" s="120"/>
      <c r="L51" s="120"/>
      <c r="M51" s="122"/>
      <c r="N51" s="120"/>
      <c r="O51" s="120"/>
      <c r="P51" s="122"/>
      <c r="Q51" s="181"/>
      <c r="R51" s="181"/>
      <c r="S51" s="181"/>
      <c r="T51" s="181"/>
    </row>
    <row r="52" spans="1:20" ht="15" x14ac:dyDescent="0.25">
      <c r="A52" s="312"/>
      <c r="B52" s="120"/>
      <c r="C52" s="120"/>
      <c r="D52" s="120"/>
      <c r="E52" s="120"/>
      <c r="F52" s="120"/>
      <c r="G52" s="120"/>
      <c r="H52" s="120"/>
      <c r="I52" s="120"/>
      <c r="J52" s="120"/>
      <c r="K52" s="120"/>
      <c r="L52" s="120"/>
      <c r="M52" s="122"/>
      <c r="N52" s="120"/>
      <c r="O52" s="120"/>
      <c r="P52" s="122"/>
      <c r="Q52" s="181"/>
      <c r="R52" s="181"/>
      <c r="S52" s="181"/>
      <c r="T52" s="181"/>
    </row>
    <row r="53" spans="1:20" ht="15" x14ac:dyDescent="0.25">
      <c r="A53" s="312"/>
      <c r="B53" s="120"/>
      <c r="C53" s="120"/>
      <c r="D53" s="120"/>
      <c r="E53" s="120"/>
      <c r="F53" s="120"/>
      <c r="G53" s="120"/>
      <c r="H53" s="120"/>
      <c r="I53" s="120"/>
      <c r="J53" s="120"/>
      <c r="K53" s="120"/>
      <c r="L53" s="120"/>
      <c r="M53" s="122"/>
      <c r="N53" s="120"/>
      <c r="O53" s="120"/>
      <c r="P53" s="122"/>
      <c r="Q53" s="181"/>
      <c r="R53" s="181"/>
      <c r="S53" s="181"/>
      <c r="T53" s="181"/>
    </row>
    <row r="54" spans="1:20" ht="15" x14ac:dyDescent="0.25">
      <c r="A54" s="312"/>
      <c r="B54" s="120"/>
      <c r="C54" s="120"/>
      <c r="D54" s="120"/>
      <c r="E54" s="120"/>
      <c r="F54" s="120"/>
      <c r="G54" s="120"/>
      <c r="H54" s="120"/>
      <c r="I54" s="120"/>
      <c r="J54" s="120"/>
      <c r="K54" s="120"/>
      <c r="L54" s="120"/>
      <c r="M54" s="122"/>
      <c r="N54" s="120"/>
      <c r="O54" s="120"/>
      <c r="P54" s="122"/>
      <c r="Q54" s="181"/>
      <c r="R54" s="181"/>
      <c r="S54" s="181"/>
      <c r="T54" s="181"/>
    </row>
    <row r="55" spans="1:20" ht="15" x14ac:dyDescent="0.25">
      <c r="A55" s="312"/>
      <c r="B55" s="120"/>
      <c r="C55" s="120"/>
      <c r="D55" s="120"/>
      <c r="E55" s="120"/>
      <c r="F55" s="120"/>
      <c r="G55" s="120"/>
      <c r="H55" s="120"/>
      <c r="I55" s="120"/>
      <c r="J55" s="120"/>
      <c r="K55" s="120"/>
      <c r="L55" s="120"/>
      <c r="M55" s="122"/>
      <c r="N55" s="120"/>
      <c r="O55" s="120"/>
      <c r="P55" s="122"/>
      <c r="Q55" s="181"/>
      <c r="R55" s="181"/>
      <c r="S55" s="181"/>
      <c r="T55" s="181"/>
    </row>
    <row r="56" spans="1:20" ht="15" x14ac:dyDescent="0.25">
      <c r="A56" s="312"/>
      <c r="B56" s="120"/>
      <c r="C56" s="120"/>
      <c r="D56" s="120"/>
      <c r="E56" s="120"/>
      <c r="F56" s="120"/>
      <c r="G56" s="120"/>
      <c r="H56" s="120"/>
      <c r="I56" s="120"/>
      <c r="J56" s="120"/>
      <c r="K56" s="120"/>
      <c r="L56" s="120"/>
      <c r="M56" s="122"/>
      <c r="N56" s="120"/>
      <c r="O56" s="120"/>
      <c r="P56" s="122"/>
      <c r="Q56" s="181"/>
      <c r="R56" s="181"/>
      <c r="S56" s="181"/>
      <c r="T56" s="181"/>
    </row>
    <row r="57" spans="1:20" ht="15" x14ac:dyDescent="0.25">
      <c r="A57" s="312"/>
      <c r="B57" s="120"/>
      <c r="C57" s="120"/>
      <c r="D57" s="120"/>
      <c r="E57" s="120"/>
      <c r="F57" s="120"/>
      <c r="G57" s="120"/>
      <c r="H57" s="120"/>
      <c r="I57" s="120"/>
      <c r="J57" s="120"/>
      <c r="K57" s="120"/>
      <c r="L57" s="120"/>
      <c r="M57" s="122"/>
      <c r="N57" s="120"/>
      <c r="O57" s="120"/>
      <c r="P57" s="122"/>
      <c r="Q57" s="181"/>
      <c r="R57" s="181"/>
      <c r="S57" s="181"/>
      <c r="T57" s="181"/>
    </row>
    <row r="58" spans="1:20" ht="15" x14ac:dyDescent="0.25">
      <c r="A58" s="312"/>
      <c r="B58" s="120"/>
      <c r="C58" s="120"/>
      <c r="D58" s="120"/>
      <c r="E58" s="120"/>
      <c r="F58" s="120"/>
      <c r="G58" s="120"/>
      <c r="H58" s="120"/>
      <c r="I58" s="120"/>
      <c r="J58" s="120"/>
      <c r="K58" s="120"/>
      <c r="L58" s="120"/>
      <c r="M58" s="122"/>
      <c r="N58" s="120"/>
      <c r="O58" s="120"/>
      <c r="P58" s="122"/>
      <c r="Q58" s="181"/>
      <c r="R58" s="181"/>
      <c r="S58" s="181"/>
      <c r="T58" s="181"/>
    </row>
    <row r="59" spans="1:20" ht="15" x14ac:dyDescent="0.25">
      <c r="A59" s="312"/>
      <c r="B59" s="120"/>
      <c r="C59" s="120"/>
      <c r="D59" s="120"/>
      <c r="E59" s="120"/>
      <c r="F59" s="120"/>
      <c r="G59" s="120"/>
      <c r="H59" s="120"/>
      <c r="I59" s="120"/>
      <c r="J59" s="120"/>
      <c r="K59" s="120"/>
      <c r="L59" s="120"/>
      <c r="M59" s="122"/>
      <c r="N59" s="120"/>
      <c r="O59" s="120"/>
      <c r="P59" s="122"/>
      <c r="Q59" s="181"/>
      <c r="R59" s="181"/>
      <c r="S59" s="181"/>
      <c r="T59" s="181"/>
    </row>
    <row r="60" spans="1:20" ht="15" x14ac:dyDescent="0.25">
      <c r="A60" s="312"/>
      <c r="B60" s="120"/>
      <c r="C60" s="120"/>
      <c r="D60" s="120"/>
      <c r="E60" s="120"/>
      <c r="F60" s="120"/>
      <c r="G60" s="120"/>
      <c r="H60" s="120"/>
      <c r="I60" s="120"/>
      <c r="J60" s="120"/>
      <c r="K60" s="120"/>
      <c r="L60" s="120"/>
      <c r="M60" s="122"/>
      <c r="N60" s="120"/>
      <c r="O60" s="120"/>
      <c r="P60" s="122"/>
      <c r="Q60" s="181"/>
      <c r="R60" s="181"/>
      <c r="S60" s="181"/>
      <c r="T60" s="181"/>
    </row>
    <row r="61" spans="1:20" ht="15" x14ac:dyDescent="0.25">
      <c r="A61" s="312"/>
      <c r="B61" s="120"/>
      <c r="C61" s="120"/>
      <c r="D61" s="120"/>
      <c r="E61" s="120"/>
      <c r="F61" s="120"/>
      <c r="G61" s="120"/>
      <c r="H61" s="120"/>
      <c r="I61" s="120"/>
      <c r="J61" s="120"/>
      <c r="K61" s="120"/>
      <c r="L61" s="120"/>
      <c r="M61" s="122"/>
      <c r="N61" s="120"/>
      <c r="O61" s="120"/>
      <c r="P61" s="122"/>
      <c r="Q61" s="181"/>
      <c r="R61" s="181"/>
      <c r="S61" s="181"/>
      <c r="T61" s="181"/>
    </row>
    <row r="62" spans="1:20" ht="15" x14ac:dyDescent="0.25">
      <c r="A62" s="312"/>
      <c r="B62" s="120"/>
      <c r="C62" s="120"/>
      <c r="D62" s="120"/>
      <c r="E62" s="120"/>
      <c r="F62" s="120"/>
      <c r="G62" s="120"/>
      <c r="H62" s="120"/>
      <c r="I62" s="120"/>
      <c r="J62" s="120"/>
      <c r="K62" s="120"/>
      <c r="L62" s="120"/>
      <c r="M62" s="122"/>
      <c r="N62" s="120"/>
      <c r="O62" s="120"/>
      <c r="P62" s="122"/>
      <c r="Q62" s="181"/>
      <c r="R62" s="181"/>
      <c r="S62" s="181"/>
      <c r="T62" s="181"/>
    </row>
    <row r="63" spans="1:20" ht="15" x14ac:dyDescent="0.25">
      <c r="A63" s="312"/>
      <c r="B63" s="120"/>
      <c r="C63" s="120"/>
      <c r="D63" s="120"/>
      <c r="E63" s="120"/>
      <c r="F63" s="120"/>
      <c r="G63" s="120"/>
      <c r="H63" s="120"/>
      <c r="I63" s="120"/>
      <c r="J63" s="120"/>
      <c r="K63" s="120"/>
      <c r="L63" s="120"/>
      <c r="M63" s="122"/>
      <c r="N63" s="120"/>
      <c r="O63" s="120"/>
      <c r="P63" s="122"/>
      <c r="Q63" s="181"/>
      <c r="R63" s="181"/>
      <c r="S63" s="181"/>
      <c r="T63" s="181"/>
    </row>
    <row r="64" spans="1:20" ht="15" x14ac:dyDescent="0.25">
      <c r="A64" s="312"/>
      <c r="B64" s="120"/>
      <c r="C64" s="120"/>
      <c r="D64" s="120"/>
      <c r="E64" s="120"/>
      <c r="F64" s="120"/>
      <c r="G64" s="120"/>
      <c r="H64" s="120"/>
      <c r="I64" s="120"/>
      <c r="J64" s="120"/>
      <c r="K64" s="120"/>
      <c r="L64" s="120"/>
      <c r="M64" s="122"/>
      <c r="N64" s="120"/>
      <c r="O64" s="120"/>
      <c r="P64" s="122"/>
      <c r="Q64" s="181"/>
      <c r="R64" s="181"/>
      <c r="S64" s="181"/>
      <c r="T64" s="181"/>
    </row>
    <row r="65" spans="1:20" ht="15" x14ac:dyDescent="0.25">
      <c r="A65" s="312"/>
      <c r="B65" s="120"/>
      <c r="C65" s="120"/>
      <c r="D65" s="120"/>
      <c r="E65" s="120"/>
      <c r="F65" s="120"/>
      <c r="G65" s="120"/>
      <c r="H65" s="120"/>
      <c r="I65" s="120"/>
      <c r="J65" s="120"/>
      <c r="K65" s="120"/>
      <c r="L65" s="120"/>
      <c r="M65" s="122"/>
      <c r="N65" s="120"/>
      <c r="O65" s="120"/>
      <c r="P65" s="122"/>
      <c r="Q65" s="181"/>
      <c r="R65" s="181"/>
      <c r="S65" s="181"/>
      <c r="T65" s="181"/>
    </row>
    <row r="66" spans="1:20" ht="15" x14ac:dyDescent="0.25">
      <c r="A66" s="312"/>
      <c r="B66" s="120"/>
      <c r="C66" s="120"/>
      <c r="D66" s="120"/>
      <c r="E66" s="120"/>
      <c r="F66" s="120"/>
      <c r="G66" s="120"/>
      <c r="H66" s="120"/>
      <c r="I66" s="120"/>
      <c r="J66" s="120"/>
      <c r="K66" s="120"/>
      <c r="L66" s="120"/>
      <c r="M66" s="122"/>
      <c r="N66" s="120"/>
      <c r="O66" s="120"/>
      <c r="P66" s="122"/>
      <c r="Q66" s="181"/>
      <c r="R66" s="181"/>
      <c r="S66" s="181"/>
      <c r="T66" s="181"/>
    </row>
    <row r="67" spans="1:20" ht="15" x14ac:dyDescent="0.25">
      <c r="A67" s="312"/>
      <c r="B67" s="120"/>
      <c r="C67" s="120"/>
      <c r="D67" s="120"/>
      <c r="E67" s="120"/>
      <c r="F67" s="120"/>
      <c r="G67" s="120"/>
      <c r="H67" s="120"/>
      <c r="I67" s="120"/>
      <c r="J67" s="120"/>
      <c r="K67" s="120"/>
      <c r="L67" s="120"/>
      <c r="M67" s="122"/>
      <c r="N67" s="120"/>
      <c r="O67" s="120"/>
      <c r="P67" s="122"/>
      <c r="Q67" s="181"/>
      <c r="R67" s="181"/>
      <c r="S67" s="181"/>
      <c r="T67" s="181"/>
    </row>
    <row r="68" spans="1:20" ht="15" x14ac:dyDescent="0.25">
      <c r="A68" s="312"/>
      <c r="B68" s="120"/>
      <c r="C68" s="120"/>
      <c r="D68" s="120"/>
      <c r="E68" s="120"/>
      <c r="F68" s="120"/>
      <c r="G68" s="120"/>
      <c r="H68" s="120"/>
      <c r="I68" s="120"/>
      <c r="J68" s="120"/>
      <c r="K68" s="120"/>
      <c r="L68" s="120"/>
      <c r="M68" s="122"/>
      <c r="N68" s="120"/>
      <c r="O68" s="120"/>
      <c r="P68" s="122"/>
      <c r="Q68" s="181"/>
      <c r="R68" s="181"/>
      <c r="S68" s="181"/>
      <c r="T68" s="181"/>
    </row>
    <row r="69" spans="1:20" ht="15" x14ac:dyDescent="0.25">
      <c r="A69" s="312"/>
      <c r="B69" s="120"/>
      <c r="C69" s="120"/>
      <c r="D69" s="120"/>
      <c r="E69" s="120"/>
      <c r="F69" s="120"/>
      <c r="G69" s="120"/>
      <c r="H69" s="120"/>
      <c r="I69" s="120"/>
      <c r="J69" s="120"/>
      <c r="K69" s="120"/>
      <c r="L69" s="120"/>
      <c r="M69" s="122"/>
      <c r="N69" s="120"/>
      <c r="O69" s="120"/>
      <c r="P69" s="122"/>
      <c r="Q69" s="181"/>
      <c r="R69" s="181"/>
      <c r="S69" s="181"/>
      <c r="T69" s="181"/>
    </row>
    <row r="70" spans="1:20" ht="15" x14ac:dyDescent="0.25">
      <c r="A70" s="312"/>
      <c r="B70" s="120"/>
      <c r="C70" s="120"/>
      <c r="D70" s="120"/>
      <c r="E70" s="120"/>
      <c r="F70" s="120"/>
      <c r="G70" s="120"/>
      <c r="H70" s="120"/>
      <c r="I70" s="120"/>
      <c r="J70" s="120"/>
      <c r="K70" s="120"/>
      <c r="L70" s="120"/>
      <c r="M70" s="122"/>
      <c r="N70" s="120"/>
      <c r="O70" s="120"/>
      <c r="P70" s="122"/>
      <c r="Q70" s="181"/>
      <c r="R70" s="181"/>
      <c r="S70" s="181"/>
      <c r="T70" s="181"/>
    </row>
    <row r="71" spans="1:20" ht="15" x14ac:dyDescent="0.25">
      <c r="A71" s="312"/>
      <c r="B71" s="120"/>
      <c r="C71" s="120"/>
      <c r="D71" s="120"/>
      <c r="E71" s="120"/>
      <c r="F71" s="120"/>
      <c r="G71" s="120"/>
      <c r="H71" s="120"/>
      <c r="I71" s="120"/>
      <c r="J71" s="120"/>
      <c r="K71" s="120"/>
      <c r="L71" s="120"/>
      <c r="M71" s="122"/>
      <c r="N71" s="120"/>
      <c r="O71" s="120"/>
      <c r="P71" s="122"/>
      <c r="Q71" s="181"/>
      <c r="R71" s="181"/>
      <c r="S71" s="181"/>
      <c r="T71" s="181"/>
    </row>
    <row r="72" spans="1:20" ht="15" x14ac:dyDescent="0.25">
      <c r="A72" s="312"/>
      <c r="B72" s="120"/>
      <c r="C72" s="120"/>
      <c r="D72" s="120"/>
      <c r="E72" s="120"/>
      <c r="F72" s="120"/>
      <c r="G72" s="120"/>
      <c r="H72" s="120"/>
      <c r="I72" s="120"/>
      <c r="J72" s="120"/>
      <c r="K72" s="120"/>
      <c r="L72" s="120"/>
      <c r="M72" s="122"/>
      <c r="N72" s="120"/>
      <c r="O72" s="120"/>
      <c r="P72" s="122"/>
      <c r="Q72" s="181"/>
      <c r="R72" s="181"/>
      <c r="S72" s="181"/>
      <c r="T72" s="181"/>
    </row>
    <row r="73" spans="1:20" ht="15" x14ac:dyDescent="0.25">
      <c r="A73" s="88"/>
      <c r="B73" s="120"/>
      <c r="C73" s="120"/>
      <c r="D73" s="120"/>
      <c r="E73" s="120"/>
      <c r="F73" s="120"/>
      <c r="G73" s="120"/>
      <c r="H73" s="120"/>
      <c r="I73" s="120"/>
      <c r="J73" s="120"/>
      <c r="K73" s="120"/>
      <c r="L73" s="120"/>
      <c r="M73" s="122"/>
      <c r="N73" s="120"/>
      <c r="O73" s="120"/>
      <c r="P73" s="122"/>
      <c r="Q73" s="181"/>
      <c r="R73" s="181"/>
      <c r="S73" s="181"/>
      <c r="T73" s="181"/>
    </row>
    <row r="74" spans="1:20" ht="15" x14ac:dyDescent="0.25">
      <c r="A74" s="88"/>
      <c r="B74" s="120"/>
      <c r="C74" s="120"/>
      <c r="D74" s="120"/>
      <c r="E74" s="120"/>
      <c r="F74" s="120"/>
      <c r="G74" s="120"/>
      <c r="H74" s="120"/>
      <c r="I74" s="120"/>
      <c r="J74" s="120"/>
      <c r="K74" s="120"/>
      <c r="L74" s="120"/>
      <c r="M74" s="122"/>
      <c r="N74" s="120"/>
      <c r="O74" s="120"/>
      <c r="P74" s="122"/>
      <c r="Q74" s="181"/>
      <c r="R74" s="181"/>
      <c r="S74" s="181"/>
      <c r="T74" s="181"/>
    </row>
    <row r="75" spans="1:20" ht="15" x14ac:dyDescent="0.25">
      <c r="A75" s="88"/>
      <c r="B75" s="120"/>
      <c r="C75" s="120"/>
      <c r="D75" s="120"/>
      <c r="E75" s="120"/>
      <c r="F75" s="120"/>
      <c r="G75" s="120"/>
      <c r="H75" s="120"/>
      <c r="I75" s="120"/>
      <c r="J75" s="120"/>
      <c r="K75" s="120"/>
      <c r="L75" s="120"/>
      <c r="M75" s="122"/>
      <c r="N75" s="120"/>
      <c r="O75" s="120"/>
      <c r="P75" s="122"/>
      <c r="Q75" s="181"/>
      <c r="R75" s="181"/>
      <c r="S75" s="181"/>
      <c r="T75" s="181"/>
    </row>
    <row r="76" spans="1:20" ht="15" x14ac:dyDescent="0.25">
      <c r="A76" s="87"/>
      <c r="B76" s="121"/>
      <c r="C76" s="121"/>
      <c r="D76" s="121"/>
      <c r="E76" s="121"/>
      <c r="F76" s="121"/>
      <c r="G76" s="121"/>
      <c r="H76" s="121"/>
      <c r="I76" s="121"/>
      <c r="J76" s="121"/>
      <c r="K76" s="121"/>
      <c r="L76" s="121"/>
      <c r="M76" s="123"/>
      <c r="N76" s="121"/>
      <c r="O76" s="121"/>
      <c r="P76" s="123"/>
      <c r="Q76" s="182"/>
      <c r="R76" s="182"/>
      <c r="S76" s="182"/>
      <c r="T76" s="182"/>
    </row>
    <row r="77" spans="1:20" ht="15" x14ac:dyDescent="0.25">
      <c r="A77" s="88"/>
      <c r="B77" s="120"/>
      <c r="C77" s="120"/>
      <c r="D77" s="120"/>
      <c r="E77" s="120"/>
      <c r="F77" s="120"/>
      <c r="G77" s="120"/>
      <c r="H77" s="120"/>
      <c r="I77" s="120"/>
      <c r="J77" s="120"/>
      <c r="K77" s="120"/>
      <c r="L77" s="120"/>
      <c r="M77" s="122"/>
      <c r="N77" s="120"/>
      <c r="O77" s="120"/>
      <c r="P77" s="122"/>
      <c r="Q77" s="181"/>
      <c r="R77" s="181"/>
      <c r="S77" s="181"/>
      <c r="T77" s="181"/>
    </row>
    <row r="78" spans="1:20" ht="15" x14ac:dyDescent="0.25">
      <c r="A78" s="88"/>
      <c r="B78" s="120"/>
      <c r="C78" s="120"/>
      <c r="D78" s="120"/>
      <c r="E78" s="120"/>
      <c r="F78" s="120"/>
      <c r="G78" s="120"/>
      <c r="H78" s="120"/>
      <c r="I78" s="120"/>
      <c r="J78" s="120"/>
      <c r="K78" s="120"/>
      <c r="L78" s="120"/>
      <c r="M78" s="122"/>
      <c r="N78" s="120"/>
      <c r="O78" s="120"/>
      <c r="P78" s="122"/>
      <c r="Q78" s="181"/>
      <c r="R78" s="181"/>
      <c r="S78" s="181"/>
      <c r="T78" s="181"/>
    </row>
    <row r="79" spans="1:20" ht="15" x14ac:dyDescent="0.25">
      <c r="A79" s="87"/>
      <c r="B79" s="121"/>
      <c r="C79" s="121"/>
      <c r="D79" s="121"/>
      <c r="E79" s="121"/>
      <c r="F79" s="121"/>
      <c r="G79" s="121"/>
      <c r="H79" s="121"/>
      <c r="I79" s="121"/>
      <c r="J79" s="121"/>
      <c r="K79" s="121"/>
      <c r="L79" s="121"/>
      <c r="M79" s="123"/>
      <c r="N79" s="121"/>
      <c r="O79" s="121"/>
      <c r="P79" s="123"/>
      <c r="Q79" s="182"/>
      <c r="R79" s="182"/>
      <c r="S79" s="182"/>
      <c r="T79" s="182"/>
    </row>
    <row r="80" spans="1:20" ht="15" x14ac:dyDescent="0.25">
      <c r="A80" s="88"/>
      <c r="B80" s="120"/>
      <c r="C80" s="120"/>
      <c r="D80" s="120"/>
      <c r="E80" s="120"/>
      <c r="F80" s="120"/>
      <c r="G80" s="120"/>
      <c r="H80" s="120"/>
      <c r="I80" s="120"/>
      <c r="J80" s="120"/>
      <c r="K80" s="120"/>
      <c r="L80" s="120"/>
      <c r="M80" s="122"/>
      <c r="N80" s="120"/>
      <c r="O80" s="120"/>
      <c r="P80" s="122"/>
      <c r="Q80" s="181"/>
      <c r="R80" s="181"/>
      <c r="S80" s="181"/>
      <c r="T80" s="181"/>
    </row>
    <row r="81" spans="1:20" ht="15" x14ac:dyDescent="0.25">
      <c r="K81" s="45"/>
      <c r="L81" s="114"/>
      <c r="M81" s="163"/>
      <c r="N81"/>
      <c r="O81"/>
      <c r="Q81" s="180"/>
      <c r="R81" s="180"/>
      <c r="S81" s="180"/>
      <c r="T81" s="180"/>
    </row>
    <row r="82" spans="1:20" ht="15" x14ac:dyDescent="0.25">
      <c r="B82" s="180" t="s">
        <v>251</v>
      </c>
      <c r="C82" s="180" t="s">
        <v>251</v>
      </c>
      <c r="D82" s="180" t="s">
        <v>251</v>
      </c>
      <c r="E82" s="180" t="s">
        <v>251</v>
      </c>
      <c r="F82" s="180" t="s">
        <v>251</v>
      </c>
      <c r="G82" s="180" t="s">
        <v>251</v>
      </c>
      <c r="H82" s="180" t="s">
        <v>251</v>
      </c>
      <c r="I82" s="180" t="s">
        <v>251</v>
      </c>
      <c r="J82" s="180" t="s">
        <v>251</v>
      </c>
      <c r="K82" s="180" t="s">
        <v>251</v>
      </c>
      <c r="L82" s="180" t="s">
        <v>251</v>
      </c>
      <c r="M82" s="180" t="s">
        <v>251</v>
      </c>
      <c r="N82" s="180" t="s">
        <v>250</v>
      </c>
      <c r="O82" s="180" t="s">
        <v>250</v>
      </c>
      <c r="P82" s="180" t="s">
        <v>251</v>
      </c>
      <c r="Q82" s="180" t="s">
        <v>250</v>
      </c>
      <c r="R82" s="180" t="s">
        <v>250</v>
      </c>
      <c r="S82" s="180" t="s">
        <v>250</v>
      </c>
      <c r="T82" s="180" t="s">
        <v>250</v>
      </c>
    </row>
    <row r="83" spans="1:20" ht="15" x14ac:dyDescent="0.25">
      <c r="A83" s="45" t="s">
        <v>55</v>
      </c>
      <c r="B83" s="311">
        <f t="shared" ref="B83:P83" si="2">B47</f>
        <v>1852</v>
      </c>
      <c r="C83" s="311">
        <f t="shared" si="2"/>
        <v>1854</v>
      </c>
      <c r="D83" s="311">
        <f t="shared" si="2"/>
        <v>1838</v>
      </c>
      <c r="E83" s="311">
        <f t="shared" si="2"/>
        <v>1856</v>
      </c>
      <c r="F83" s="311">
        <f t="shared" si="2"/>
        <v>1855</v>
      </c>
      <c r="G83" s="311">
        <f t="shared" si="2"/>
        <v>1853</v>
      </c>
      <c r="H83" s="311">
        <f t="shared" si="2"/>
        <v>2388</v>
      </c>
      <c r="I83" s="311">
        <f t="shared" si="2"/>
        <v>1834</v>
      </c>
      <c r="J83" s="311">
        <f t="shared" si="2"/>
        <v>2255</v>
      </c>
      <c r="K83" s="311">
        <f t="shared" si="2"/>
        <v>23054</v>
      </c>
      <c r="L83" s="311">
        <f t="shared" si="2"/>
        <v>1591</v>
      </c>
      <c r="M83" s="311">
        <f t="shared" si="2"/>
        <v>23409</v>
      </c>
      <c r="N83" s="311">
        <f t="shared" si="2"/>
        <v>21327</v>
      </c>
      <c r="O83" s="311">
        <f t="shared" si="2"/>
        <v>21323</v>
      </c>
      <c r="P83" s="311">
        <f t="shared" si="2"/>
        <v>21884</v>
      </c>
      <c r="Q83" s="311">
        <f t="shared" ref="Q83" si="3">Q47</f>
        <v>23316</v>
      </c>
      <c r="R83" s="311">
        <f>R47</f>
        <v>2094</v>
      </c>
      <c r="S83" s="311">
        <f>S47</f>
        <v>23317</v>
      </c>
      <c r="T83" s="311">
        <f>T47</f>
        <v>2095</v>
      </c>
    </row>
    <row r="84" spans="1:20" ht="15" x14ac:dyDescent="0.25">
      <c r="A84" s="45" t="s">
        <v>140</v>
      </c>
      <c r="B84" s="45" t="s">
        <v>141</v>
      </c>
      <c r="C84" s="45" t="s">
        <v>142</v>
      </c>
      <c r="D84" s="45" t="s">
        <v>143</v>
      </c>
      <c r="E84" s="45" t="s">
        <v>144</v>
      </c>
      <c r="F84" s="45" t="s">
        <v>145</v>
      </c>
      <c r="G84" s="45" t="s">
        <v>146</v>
      </c>
      <c r="H84" s="45" t="s">
        <v>147</v>
      </c>
      <c r="I84" s="45" t="s">
        <v>148</v>
      </c>
      <c r="J84" s="45" t="s">
        <v>149</v>
      </c>
      <c r="K84" s="45" t="s">
        <v>150</v>
      </c>
      <c r="L84" s="114" t="s">
        <v>153</v>
      </c>
      <c r="M84" s="163" t="s">
        <v>233</v>
      </c>
      <c r="N84" t="s">
        <v>151</v>
      </c>
      <c r="O84" t="s">
        <v>152</v>
      </c>
      <c r="P84" s="163" t="s">
        <v>167</v>
      </c>
      <c r="Q84" s="180" t="s">
        <v>218</v>
      </c>
      <c r="R84" s="180" t="s">
        <v>219</v>
      </c>
      <c r="S84" s="180" t="s">
        <v>220</v>
      </c>
      <c r="T84" s="180" t="s">
        <v>221</v>
      </c>
    </row>
    <row r="85" spans="1:20" ht="15" x14ac:dyDescent="0.25">
      <c r="A85" s="312">
        <v>43435</v>
      </c>
      <c r="B85" s="122">
        <v>18</v>
      </c>
      <c r="C85" s="122">
        <v>21</v>
      </c>
      <c r="D85" s="122">
        <v>31</v>
      </c>
      <c r="E85" s="122">
        <v>240</v>
      </c>
      <c r="F85" s="122">
        <v>31</v>
      </c>
      <c r="G85" s="122">
        <v>19</v>
      </c>
      <c r="H85" s="122">
        <v>13</v>
      </c>
      <c r="I85" s="122">
        <v>3</v>
      </c>
      <c r="J85" s="122">
        <v>3.5</v>
      </c>
      <c r="K85" s="122">
        <v>16</v>
      </c>
      <c r="L85" s="122">
        <v>7</v>
      </c>
      <c r="M85" s="122">
        <v>30</v>
      </c>
      <c r="N85" s="122">
        <v>36.677</v>
      </c>
      <c r="O85" s="122">
        <v>8.0760000000000005</v>
      </c>
      <c r="P85" s="122">
        <v>4.8710000000000004</v>
      </c>
      <c r="Q85" s="181">
        <v>9.0839999999999996</v>
      </c>
      <c r="R85" s="181">
        <v>-11.619</v>
      </c>
      <c r="S85" s="181">
        <v>10.83</v>
      </c>
      <c r="T85" s="181">
        <v>18.065000000000001</v>
      </c>
    </row>
    <row r="86" spans="1:20" ht="15" x14ac:dyDescent="0.25">
      <c r="A86" s="312">
        <v>43466</v>
      </c>
      <c r="B86" s="122">
        <v>15</v>
      </c>
      <c r="C86" s="122">
        <v>18</v>
      </c>
      <c r="D86" s="122">
        <v>30</v>
      </c>
      <c r="E86" s="122">
        <v>235</v>
      </c>
      <c r="F86" s="122">
        <v>36</v>
      </c>
      <c r="G86" s="122">
        <v>16</v>
      </c>
      <c r="H86" s="122">
        <v>13</v>
      </c>
      <c r="I86" s="122">
        <v>3</v>
      </c>
      <c r="J86" s="122">
        <v>3</v>
      </c>
      <c r="K86" s="122">
        <v>16</v>
      </c>
      <c r="L86" s="122">
        <v>7</v>
      </c>
      <c r="M86" s="122">
        <v>26</v>
      </c>
      <c r="N86" s="122">
        <v>34.639000000000003</v>
      </c>
      <c r="O86" s="122">
        <v>32.823</v>
      </c>
      <c r="P86" s="122">
        <v>10.731999999999999</v>
      </c>
      <c r="Q86" s="181">
        <v>1.262</v>
      </c>
      <c r="R86" s="181">
        <v>-19.077000000000002</v>
      </c>
      <c r="S86" s="181">
        <v>-12.968</v>
      </c>
      <c r="T86" s="181">
        <v>21.234999999999999</v>
      </c>
    </row>
    <row r="87" spans="1:20" ht="15" x14ac:dyDescent="0.25">
      <c r="A87" s="312">
        <v>43497</v>
      </c>
      <c r="B87" s="122">
        <v>14</v>
      </c>
      <c r="C87" s="122">
        <v>17</v>
      </c>
      <c r="D87" s="122">
        <v>28</v>
      </c>
      <c r="E87" s="122">
        <v>260</v>
      </c>
      <c r="F87" s="122">
        <v>39</v>
      </c>
      <c r="G87" s="122">
        <v>15</v>
      </c>
      <c r="H87" s="122">
        <v>16</v>
      </c>
      <c r="I87" s="122">
        <v>2.5</v>
      </c>
      <c r="J87" s="122">
        <v>2.5</v>
      </c>
      <c r="K87" s="122">
        <v>18</v>
      </c>
      <c r="L87" s="122">
        <v>6</v>
      </c>
      <c r="M87" s="122">
        <v>23</v>
      </c>
      <c r="N87" s="122">
        <v>42.972000000000001</v>
      </c>
      <c r="O87" s="122">
        <v>46.115000000000002</v>
      </c>
      <c r="P87" s="122">
        <v>3.8969999999999998</v>
      </c>
      <c r="Q87" s="181">
        <v>-1.026</v>
      </c>
      <c r="R87" s="181">
        <v>-14.898999999999999</v>
      </c>
      <c r="S87" s="181">
        <v>-28.324000000000002</v>
      </c>
      <c r="T87" s="181">
        <v>11.202999999999999</v>
      </c>
    </row>
    <row r="88" spans="1:20" ht="15" x14ac:dyDescent="0.25">
      <c r="A88" s="312">
        <v>43525</v>
      </c>
      <c r="B88" s="122">
        <v>25</v>
      </c>
      <c r="C88" s="122">
        <v>32</v>
      </c>
      <c r="D88" s="122">
        <v>45</v>
      </c>
      <c r="E88" s="122">
        <v>415</v>
      </c>
      <c r="F88" s="122">
        <v>88</v>
      </c>
      <c r="G88" s="122">
        <v>28</v>
      </c>
      <c r="H88" s="122">
        <v>41</v>
      </c>
      <c r="I88" s="122">
        <v>2.5</v>
      </c>
      <c r="J88" s="122">
        <v>4</v>
      </c>
      <c r="K88" s="122">
        <v>55</v>
      </c>
      <c r="L88" s="122">
        <v>11</v>
      </c>
      <c r="M88" s="122">
        <v>38</v>
      </c>
      <c r="N88" s="122">
        <v>46.4</v>
      </c>
      <c r="O88" s="122">
        <v>4.9729999999999999</v>
      </c>
      <c r="P88" s="122">
        <v>5.12</v>
      </c>
      <c r="Q88" s="181">
        <v>-7.3840000000000003</v>
      </c>
      <c r="R88" s="181">
        <v>-17.29</v>
      </c>
      <c r="S88" s="181">
        <v>-56.542000000000002</v>
      </c>
      <c r="T88" s="181">
        <v>7.1580000000000004</v>
      </c>
    </row>
    <row r="89" spans="1:20" ht="15" x14ac:dyDescent="0.25">
      <c r="A89" s="312">
        <v>43556</v>
      </c>
      <c r="B89" s="122">
        <v>50</v>
      </c>
      <c r="C89" s="122">
        <v>65</v>
      </c>
      <c r="D89" s="122">
        <v>70</v>
      </c>
      <c r="E89" s="122">
        <v>620</v>
      </c>
      <c r="F89" s="122">
        <v>105</v>
      </c>
      <c r="G89" s="122">
        <v>57</v>
      </c>
      <c r="H89" s="122">
        <v>77</v>
      </c>
      <c r="I89" s="122">
        <v>4</v>
      </c>
      <c r="J89" s="122">
        <v>12</v>
      </c>
      <c r="K89" s="122">
        <v>150</v>
      </c>
      <c r="L89" s="122">
        <v>28</v>
      </c>
      <c r="M89" s="122">
        <v>86</v>
      </c>
      <c r="N89" s="122">
        <v>29.408999999999999</v>
      </c>
      <c r="O89" s="122">
        <v>10.462999999999999</v>
      </c>
      <c r="P89" s="122">
        <v>8.1</v>
      </c>
      <c r="Q89" s="181">
        <v>-3.72</v>
      </c>
      <c r="R89" s="181">
        <v>-20.108000000000001</v>
      </c>
      <c r="S89" s="181">
        <v>-21.387</v>
      </c>
      <c r="T89" s="181">
        <v>16.3</v>
      </c>
    </row>
    <row r="90" spans="1:20" ht="15" x14ac:dyDescent="0.25">
      <c r="A90" s="312">
        <v>43586</v>
      </c>
      <c r="B90" s="122">
        <v>145</v>
      </c>
      <c r="C90" s="122">
        <v>180</v>
      </c>
      <c r="D90" s="122">
        <v>125</v>
      </c>
      <c r="E90" s="122">
        <v>1260</v>
      </c>
      <c r="F90" s="122">
        <v>160</v>
      </c>
      <c r="G90" s="122">
        <v>160</v>
      </c>
      <c r="H90" s="122">
        <v>144</v>
      </c>
      <c r="I90" s="122">
        <v>21</v>
      </c>
      <c r="J90" s="122">
        <v>42</v>
      </c>
      <c r="K90" s="122">
        <v>440</v>
      </c>
      <c r="L90" s="122">
        <v>88</v>
      </c>
      <c r="M90" s="122">
        <v>175</v>
      </c>
      <c r="N90" s="122">
        <v>29.04</v>
      </c>
      <c r="O90" s="122">
        <v>-3.972</v>
      </c>
      <c r="P90" s="122">
        <v>6.0880000000000001</v>
      </c>
      <c r="Q90" s="181">
        <v>3.863</v>
      </c>
      <c r="R90" s="181">
        <v>-12.385999999999999</v>
      </c>
      <c r="S90" s="181">
        <v>-23.361999999999998</v>
      </c>
      <c r="T90" s="181">
        <v>14.667999999999999</v>
      </c>
    </row>
    <row r="91" spans="1:20" ht="15" x14ac:dyDescent="0.25">
      <c r="A91" s="312">
        <v>43617</v>
      </c>
      <c r="B91" s="122">
        <v>215</v>
      </c>
      <c r="C91" s="122">
        <v>255</v>
      </c>
      <c r="D91" s="122">
        <v>240</v>
      </c>
      <c r="E91" s="122">
        <v>2000</v>
      </c>
      <c r="F91" s="122">
        <v>270</v>
      </c>
      <c r="G91" s="122">
        <v>230</v>
      </c>
      <c r="H91" s="122">
        <v>150</v>
      </c>
      <c r="I91" s="122">
        <v>37</v>
      </c>
      <c r="J91" s="122">
        <v>48</v>
      </c>
      <c r="K91" s="122">
        <v>425</v>
      </c>
      <c r="L91" s="122">
        <v>105</v>
      </c>
      <c r="M91" s="122">
        <v>128</v>
      </c>
      <c r="N91" s="122">
        <v>25.971</v>
      </c>
      <c r="O91" s="122">
        <v>-22.007999999999999</v>
      </c>
      <c r="P91" s="122">
        <v>7.782</v>
      </c>
      <c r="Q91" s="181">
        <v>-4.5209999999999999</v>
      </c>
      <c r="R91" s="181">
        <v>-15.169</v>
      </c>
      <c r="S91" s="181">
        <v>-48.805999999999997</v>
      </c>
      <c r="T91" s="181">
        <v>12.763</v>
      </c>
    </row>
    <row r="92" spans="1:20" ht="15" x14ac:dyDescent="0.25">
      <c r="A92" s="312">
        <v>43647</v>
      </c>
      <c r="B92" s="122">
        <v>80</v>
      </c>
      <c r="C92" s="122">
        <v>90</v>
      </c>
      <c r="D92" s="122">
        <v>155</v>
      </c>
      <c r="E92" s="122">
        <v>760</v>
      </c>
      <c r="F92" s="122">
        <v>175</v>
      </c>
      <c r="G92" s="122">
        <v>83</v>
      </c>
      <c r="H92" s="122">
        <v>34</v>
      </c>
      <c r="I92" s="122">
        <v>15</v>
      </c>
      <c r="J92" s="122">
        <v>21</v>
      </c>
      <c r="K92" s="122">
        <v>68</v>
      </c>
      <c r="L92" s="122">
        <v>44</v>
      </c>
      <c r="M92" s="122">
        <v>36</v>
      </c>
      <c r="N92" s="122">
        <v>36.543999999999997</v>
      </c>
      <c r="O92" s="122">
        <v>25.677</v>
      </c>
      <c r="P92" s="122">
        <v>18.847000000000001</v>
      </c>
      <c r="Q92" s="181">
        <v>-3.2919999999999998</v>
      </c>
      <c r="R92" s="181">
        <v>-15.298999999999999</v>
      </c>
      <c r="S92" s="181">
        <v>-23.762</v>
      </c>
      <c r="T92" s="181">
        <v>20.57</v>
      </c>
    </row>
    <row r="93" spans="1:20" ht="15" x14ac:dyDescent="0.25">
      <c r="A93" s="312">
        <v>43678</v>
      </c>
      <c r="B93" s="122">
        <v>45</v>
      </c>
      <c r="C93" s="122">
        <v>53</v>
      </c>
      <c r="D93" s="122">
        <v>65</v>
      </c>
      <c r="E93" s="122">
        <v>370</v>
      </c>
      <c r="F93" s="122">
        <v>73</v>
      </c>
      <c r="G93" s="122">
        <v>47</v>
      </c>
      <c r="H93" s="122">
        <v>32</v>
      </c>
      <c r="I93" s="122">
        <v>7</v>
      </c>
      <c r="J93" s="122">
        <v>15</v>
      </c>
      <c r="K93" s="122">
        <v>18</v>
      </c>
      <c r="L93" s="122">
        <v>24</v>
      </c>
      <c r="M93" s="122">
        <v>28</v>
      </c>
      <c r="N93" s="122">
        <v>44.478000000000002</v>
      </c>
      <c r="O93" s="122">
        <v>49.618000000000002</v>
      </c>
      <c r="P93" s="122">
        <v>17.846</v>
      </c>
      <c r="Q93" s="181">
        <v>2.028</v>
      </c>
      <c r="R93" s="181">
        <v>-11.801</v>
      </c>
      <c r="S93" s="181">
        <v>-20.475999999999999</v>
      </c>
      <c r="T93" s="181">
        <v>22.564</v>
      </c>
    </row>
    <row r="94" spans="1:20" ht="15" x14ac:dyDescent="0.25">
      <c r="A94" s="312">
        <v>43709</v>
      </c>
      <c r="B94" s="122">
        <v>33</v>
      </c>
      <c r="C94" s="122">
        <v>39</v>
      </c>
      <c r="D94" s="122">
        <v>41</v>
      </c>
      <c r="E94" s="122">
        <v>340</v>
      </c>
      <c r="F94" s="122">
        <v>48</v>
      </c>
      <c r="G94" s="122">
        <v>35</v>
      </c>
      <c r="H94" s="122">
        <v>30</v>
      </c>
      <c r="I94" s="122">
        <v>6</v>
      </c>
      <c r="J94" s="122">
        <v>12</v>
      </c>
      <c r="K94" s="122">
        <v>14</v>
      </c>
      <c r="L94" s="122">
        <v>20</v>
      </c>
      <c r="M94" s="122">
        <v>45</v>
      </c>
      <c r="N94" s="122">
        <v>44.591000000000001</v>
      </c>
      <c r="O94" s="122">
        <v>49.561</v>
      </c>
      <c r="P94" s="122">
        <v>10.945</v>
      </c>
      <c r="Q94" s="181">
        <v>0.75</v>
      </c>
      <c r="R94" s="181">
        <v>-12.41</v>
      </c>
      <c r="S94" s="181">
        <v>-21.643999999999998</v>
      </c>
      <c r="T94" s="181">
        <v>16.995999999999999</v>
      </c>
    </row>
    <row r="95" spans="1:20" ht="15" x14ac:dyDescent="0.25">
      <c r="A95" s="312">
        <v>43739</v>
      </c>
      <c r="B95" s="122">
        <v>34.869999999999997</v>
      </c>
      <c r="C95" s="122">
        <v>41.67</v>
      </c>
      <c r="D95" s="122">
        <v>45.19</v>
      </c>
      <c r="E95" s="122">
        <v>455.19</v>
      </c>
      <c r="F95" s="122">
        <v>53.97</v>
      </c>
      <c r="G95" s="122">
        <v>36.979999999999997</v>
      </c>
      <c r="H95" s="122">
        <v>37.340000000000003</v>
      </c>
      <c r="I95" s="122">
        <v>5.83</v>
      </c>
      <c r="J95" s="122">
        <v>12.38</v>
      </c>
      <c r="K95" s="122">
        <v>26.74</v>
      </c>
      <c r="L95" s="122">
        <v>20.94</v>
      </c>
      <c r="M95" s="122">
        <v>60.56</v>
      </c>
      <c r="N95" s="122">
        <v>38.270000000000003</v>
      </c>
      <c r="O95" s="122">
        <v>25.135000000000002</v>
      </c>
      <c r="P95" s="122">
        <v>5.6680000000000001</v>
      </c>
      <c r="Q95" s="181">
        <v>5.944</v>
      </c>
      <c r="R95" s="181">
        <v>-3.8140000000000001</v>
      </c>
      <c r="S95" s="181">
        <v>-15.755000000000001</v>
      </c>
      <c r="T95" s="181">
        <v>22.731999999999999</v>
      </c>
    </row>
    <row r="96" spans="1:20" ht="15" x14ac:dyDescent="0.25">
      <c r="A96" s="312">
        <v>43770</v>
      </c>
      <c r="B96" s="122">
        <v>29.75</v>
      </c>
      <c r="C96" s="122">
        <v>35.97</v>
      </c>
      <c r="D96" s="122">
        <v>40.61</v>
      </c>
      <c r="E96" s="122">
        <v>446.58</v>
      </c>
      <c r="F96" s="122">
        <v>48.93</v>
      </c>
      <c r="G96" s="122">
        <v>31.75</v>
      </c>
      <c r="H96" s="122">
        <v>30.1</v>
      </c>
      <c r="I96" s="122">
        <v>4.79</v>
      </c>
      <c r="J96" s="122">
        <v>7.86</v>
      </c>
      <c r="K96" s="122">
        <v>28.9</v>
      </c>
      <c r="L96" s="122">
        <v>15.82</v>
      </c>
      <c r="M96" s="122">
        <v>47.68</v>
      </c>
      <c r="N96" s="122">
        <v>32.280999999999999</v>
      </c>
      <c r="O96" s="122">
        <v>28.291</v>
      </c>
      <c r="P96" s="122">
        <v>5.7000000000000002E-2</v>
      </c>
      <c r="Q96" s="181">
        <v>6.4560000000000004</v>
      </c>
      <c r="R96" s="181">
        <v>-12.486000000000001</v>
      </c>
      <c r="S96" s="181">
        <v>2.5249999999999999</v>
      </c>
      <c r="T96" s="181">
        <v>15.523999999999999</v>
      </c>
    </row>
    <row r="97" spans="1:20" ht="15" x14ac:dyDescent="0.25">
      <c r="A97" s="312">
        <v>43800</v>
      </c>
      <c r="B97" s="122">
        <v>25.64</v>
      </c>
      <c r="C97" s="122">
        <v>32.43</v>
      </c>
      <c r="D97" s="122">
        <v>31.99</v>
      </c>
      <c r="E97" s="122">
        <v>362.53</v>
      </c>
      <c r="F97" s="122">
        <v>34.85</v>
      </c>
      <c r="G97" s="122">
        <v>27.74</v>
      </c>
      <c r="H97" s="122">
        <v>25.07</v>
      </c>
      <c r="I97" s="122">
        <v>4.68</v>
      </c>
      <c r="J97" s="122">
        <v>6.34</v>
      </c>
      <c r="K97" s="122">
        <v>25.27</v>
      </c>
      <c r="L97" s="122">
        <v>15.25</v>
      </c>
      <c r="M97" s="122">
        <v>43.02</v>
      </c>
      <c r="N97" s="122">
        <v>36.677</v>
      </c>
      <c r="O97" s="122">
        <v>8.0760000000000005</v>
      </c>
      <c r="P97" s="122">
        <v>4.8710000000000004</v>
      </c>
      <c r="Q97" s="181">
        <v>9.0839999999999996</v>
      </c>
      <c r="R97" s="181">
        <v>-11.619</v>
      </c>
      <c r="S97" s="181">
        <v>10.83</v>
      </c>
      <c r="T97" s="181">
        <v>18.065000000000001</v>
      </c>
    </row>
    <row r="98" spans="1:20" ht="15" x14ac:dyDescent="0.25">
      <c r="A98" s="312">
        <v>43831</v>
      </c>
      <c r="B98" s="122">
        <v>24.31</v>
      </c>
      <c r="C98" s="122">
        <v>31.25</v>
      </c>
      <c r="D98" s="122">
        <v>30.31</v>
      </c>
      <c r="E98" s="122">
        <v>361.18</v>
      </c>
      <c r="F98" s="122">
        <v>40.340000000000003</v>
      </c>
      <c r="G98" s="122">
        <v>26.51</v>
      </c>
      <c r="H98" s="122">
        <v>21.92</v>
      </c>
      <c r="I98" s="122">
        <v>4.3499999999999996</v>
      </c>
      <c r="J98" s="122">
        <v>5.39</v>
      </c>
      <c r="K98" s="122">
        <v>25.07</v>
      </c>
      <c r="L98" s="122">
        <v>13.58</v>
      </c>
      <c r="M98" s="122">
        <v>36.299999999999997</v>
      </c>
      <c r="N98" s="122">
        <v>34.639000000000003</v>
      </c>
      <c r="O98" s="122">
        <v>32.823</v>
      </c>
      <c r="P98" s="122">
        <v>10.731999999999999</v>
      </c>
      <c r="Q98" s="181">
        <v>1.262</v>
      </c>
      <c r="R98" s="181">
        <v>-19.077000000000002</v>
      </c>
      <c r="S98" s="181">
        <v>-12.968</v>
      </c>
      <c r="T98" s="181">
        <v>21.234999999999999</v>
      </c>
    </row>
    <row r="99" spans="1:20" ht="15" x14ac:dyDescent="0.25">
      <c r="A99" s="312">
        <v>43862</v>
      </c>
      <c r="B99" s="122">
        <v>22.39</v>
      </c>
      <c r="C99" s="122">
        <v>28.83</v>
      </c>
      <c r="D99" s="122">
        <v>27.66</v>
      </c>
      <c r="E99" s="122">
        <v>392.99</v>
      </c>
      <c r="F99" s="122">
        <v>44.54</v>
      </c>
      <c r="G99" s="122">
        <v>24.89</v>
      </c>
      <c r="H99" s="122">
        <v>30.25</v>
      </c>
      <c r="I99" s="122">
        <v>3.8</v>
      </c>
      <c r="J99" s="122">
        <v>4.74</v>
      </c>
      <c r="K99" s="122">
        <v>27.87</v>
      </c>
      <c r="L99" s="122">
        <v>12.38</v>
      </c>
      <c r="M99" s="122">
        <v>32.25</v>
      </c>
      <c r="N99" s="122">
        <v>42.972000000000001</v>
      </c>
      <c r="O99" s="122">
        <v>46.115000000000002</v>
      </c>
      <c r="P99" s="122">
        <v>3.8969999999999998</v>
      </c>
      <c r="Q99" s="181">
        <v>-1.026</v>
      </c>
      <c r="R99" s="181">
        <v>-14.898999999999999</v>
      </c>
      <c r="S99" s="181">
        <v>-28.324000000000002</v>
      </c>
      <c r="T99" s="181">
        <v>11.202999999999999</v>
      </c>
    </row>
    <row r="100" spans="1:20" ht="15" x14ac:dyDescent="0.25">
      <c r="A100" s="312">
        <v>43891</v>
      </c>
      <c r="B100" s="122">
        <v>36.020000000000003</v>
      </c>
      <c r="C100" s="122">
        <v>46.35</v>
      </c>
      <c r="D100" s="122">
        <v>52.6</v>
      </c>
      <c r="E100" s="122">
        <v>665.38</v>
      </c>
      <c r="F100" s="122">
        <v>102.32</v>
      </c>
      <c r="G100" s="122">
        <v>40.04</v>
      </c>
      <c r="H100" s="122">
        <v>92.34</v>
      </c>
      <c r="I100" s="122">
        <v>4.4400000000000004</v>
      </c>
      <c r="J100" s="122">
        <v>8.6</v>
      </c>
      <c r="K100" s="122">
        <v>76.75</v>
      </c>
      <c r="L100" s="122">
        <v>22.1</v>
      </c>
      <c r="M100" s="122">
        <v>52.65</v>
      </c>
      <c r="N100" s="122">
        <v>46.4</v>
      </c>
      <c r="O100" s="122">
        <v>4.9729999999999999</v>
      </c>
      <c r="P100" s="122">
        <v>5.12</v>
      </c>
      <c r="Q100" s="181">
        <v>-7.3840000000000003</v>
      </c>
      <c r="R100" s="181">
        <v>-17.29</v>
      </c>
      <c r="S100" s="181">
        <v>-56.542000000000002</v>
      </c>
      <c r="T100" s="181">
        <v>7.1580000000000004</v>
      </c>
    </row>
    <row r="101" spans="1:20" ht="15" x14ac:dyDescent="0.25">
      <c r="A101" s="312">
        <v>43922</v>
      </c>
      <c r="B101" s="122">
        <v>77.08</v>
      </c>
      <c r="C101" s="122">
        <v>100.63</v>
      </c>
      <c r="D101" s="122">
        <v>85.43</v>
      </c>
      <c r="E101" s="122">
        <v>1055.51</v>
      </c>
      <c r="F101" s="122">
        <v>133.5</v>
      </c>
      <c r="G101" s="122">
        <v>88.26</v>
      </c>
      <c r="H101" s="122">
        <v>170.42</v>
      </c>
      <c r="I101" s="122">
        <v>8.76</v>
      </c>
      <c r="J101" s="122">
        <v>23.32</v>
      </c>
      <c r="K101" s="122">
        <v>215.16</v>
      </c>
      <c r="L101" s="122">
        <v>52.61</v>
      </c>
      <c r="M101" s="122">
        <v>130.33000000000001</v>
      </c>
      <c r="N101" s="122">
        <v>29.408999999999999</v>
      </c>
      <c r="O101" s="122">
        <v>10.462999999999999</v>
      </c>
      <c r="P101" s="122">
        <v>8.1</v>
      </c>
      <c r="Q101" s="181">
        <v>-3.72</v>
      </c>
      <c r="R101" s="181">
        <v>-20.108000000000001</v>
      </c>
      <c r="S101" s="181">
        <v>-21.387</v>
      </c>
      <c r="T101" s="181">
        <v>16.3</v>
      </c>
    </row>
    <row r="102" spans="1:20" ht="15" x14ac:dyDescent="0.25">
      <c r="A102" s="312">
        <v>43952</v>
      </c>
      <c r="B102" s="122">
        <v>221.07</v>
      </c>
      <c r="C102" s="122">
        <v>281.23</v>
      </c>
      <c r="D102" s="122">
        <v>163.75</v>
      </c>
      <c r="E102" s="122">
        <v>2342.9899999999998</v>
      </c>
      <c r="F102" s="122">
        <v>245.16</v>
      </c>
      <c r="G102" s="122">
        <v>247.09</v>
      </c>
      <c r="H102" s="122">
        <v>277.11</v>
      </c>
      <c r="I102" s="122">
        <v>28.28</v>
      </c>
      <c r="J102" s="122">
        <v>71.430000000000007</v>
      </c>
      <c r="K102" s="122">
        <v>531.97</v>
      </c>
      <c r="L102" s="122">
        <v>146.12</v>
      </c>
      <c r="M102" s="122">
        <v>266.7</v>
      </c>
      <c r="N102" s="122">
        <v>29.04</v>
      </c>
      <c r="O102" s="122">
        <v>-3.972</v>
      </c>
      <c r="P102" s="122">
        <v>6.0880000000000001</v>
      </c>
      <c r="Q102" s="181">
        <v>3.863</v>
      </c>
      <c r="R102" s="181">
        <v>-12.385999999999999</v>
      </c>
      <c r="S102" s="181">
        <v>-23.361999999999998</v>
      </c>
      <c r="T102" s="181">
        <v>14.667999999999999</v>
      </c>
    </row>
    <row r="103" spans="1:20" ht="15" x14ac:dyDescent="0.25">
      <c r="A103" s="312">
        <v>43983</v>
      </c>
      <c r="B103" s="122">
        <v>261.05</v>
      </c>
      <c r="C103" s="122">
        <v>314.85000000000002</v>
      </c>
      <c r="D103" s="122">
        <v>299.23</v>
      </c>
      <c r="E103" s="122">
        <v>2666.05</v>
      </c>
      <c r="F103" s="122">
        <v>389.71</v>
      </c>
      <c r="G103" s="122">
        <v>281.04000000000002</v>
      </c>
      <c r="H103" s="122">
        <v>223.57</v>
      </c>
      <c r="I103" s="122">
        <v>41.72</v>
      </c>
      <c r="J103" s="122">
        <v>70.349999999999994</v>
      </c>
      <c r="K103" s="122">
        <v>420.22</v>
      </c>
      <c r="L103" s="122">
        <v>151.61000000000001</v>
      </c>
      <c r="M103" s="122">
        <v>180.42</v>
      </c>
      <c r="N103" s="122">
        <v>25.971</v>
      </c>
      <c r="O103" s="122">
        <v>-22.007999999999999</v>
      </c>
      <c r="P103" s="122">
        <v>7.782</v>
      </c>
      <c r="Q103" s="181">
        <v>-4.5209999999999999</v>
      </c>
      <c r="R103" s="181">
        <v>-15.169</v>
      </c>
      <c r="S103" s="181">
        <v>-48.805999999999997</v>
      </c>
      <c r="T103" s="181">
        <v>12.763</v>
      </c>
    </row>
    <row r="104" spans="1:20" ht="15" x14ac:dyDescent="0.25">
      <c r="A104" s="312">
        <v>44013</v>
      </c>
      <c r="B104" s="122">
        <v>116.85</v>
      </c>
      <c r="C104" s="122">
        <v>137.63</v>
      </c>
      <c r="D104" s="122">
        <v>177.52</v>
      </c>
      <c r="E104" s="122">
        <v>1090.8399999999999</v>
      </c>
      <c r="F104" s="122">
        <v>210.17</v>
      </c>
      <c r="G104" s="122">
        <v>123.17</v>
      </c>
      <c r="H104" s="122">
        <v>65.989999999999995</v>
      </c>
      <c r="I104" s="122">
        <v>20.14</v>
      </c>
      <c r="J104" s="122">
        <v>29.01</v>
      </c>
      <c r="K104" s="122">
        <v>100.03</v>
      </c>
      <c r="L104" s="122">
        <v>67.39</v>
      </c>
      <c r="M104" s="122">
        <v>65.19</v>
      </c>
      <c r="N104" s="122">
        <v>36.543999999999997</v>
      </c>
      <c r="O104" s="122">
        <v>25.677</v>
      </c>
      <c r="P104" s="122">
        <v>18.847000000000001</v>
      </c>
      <c r="Q104" s="181">
        <v>-3.2919999999999998</v>
      </c>
      <c r="R104" s="181">
        <v>-15.298999999999999</v>
      </c>
      <c r="S104" s="181">
        <v>-23.762</v>
      </c>
      <c r="T104" s="181">
        <v>20.57</v>
      </c>
    </row>
    <row r="105" spans="1:20" ht="15" x14ac:dyDescent="0.25">
      <c r="A105" s="312">
        <v>44044</v>
      </c>
      <c r="B105" s="122">
        <v>63.46</v>
      </c>
      <c r="C105" s="122">
        <v>75.010000000000005</v>
      </c>
      <c r="D105" s="122">
        <v>76.510000000000005</v>
      </c>
      <c r="E105" s="122">
        <v>499.88</v>
      </c>
      <c r="F105" s="122">
        <v>88.63</v>
      </c>
      <c r="G105" s="122">
        <v>66.88</v>
      </c>
      <c r="H105" s="122">
        <v>45.09</v>
      </c>
      <c r="I105" s="122">
        <v>10.3</v>
      </c>
      <c r="J105" s="122">
        <v>19.8</v>
      </c>
      <c r="K105" s="122">
        <v>25.12</v>
      </c>
      <c r="L105" s="122">
        <v>38.630000000000003</v>
      </c>
      <c r="M105" s="122">
        <v>43.52</v>
      </c>
      <c r="N105" s="122">
        <v>44.478000000000002</v>
      </c>
      <c r="O105" s="122">
        <v>49.618000000000002</v>
      </c>
      <c r="P105" s="122">
        <v>17.846</v>
      </c>
      <c r="Q105" s="181">
        <v>2.028</v>
      </c>
      <c r="R105" s="181">
        <v>-11.801</v>
      </c>
      <c r="S105" s="181">
        <v>-20.475999999999999</v>
      </c>
      <c r="T105" s="181">
        <v>22.564</v>
      </c>
    </row>
    <row r="106" spans="1:20" ht="15" x14ac:dyDescent="0.25">
      <c r="A106" s="312">
        <v>44075</v>
      </c>
      <c r="B106" s="122">
        <v>38.04</v>
      </c>
      <c r="C106" s="122">
        <v>46.81</v>
      </c>
      <c r="D106" s="122">
        <v>45.87</v>
      </c>
      <c r="E106" s="122">
        <v>408.21</v>
      </c>
      <c r="F106" s="122">
        <v>55.11</v>
      </c>
      <c r="G106" s="122">
        <v>40.659999999999997</v>
      </c>
      <c r="H106" s="122">
        <v>43.19</v>
      </c>
      <c r="I106" s="122">
        <v>7.37</v>
      </c>
      <c r="J106" s="122">
        <v>17.47</v>
      </c>
      <c r="K106" s="122">
        <v>18.899999999999999</v>
      </c>
      <c r="L106" s="122">
        <v>32.4</v>
      </c>
      <c r="M106" s="122">
        <v>65.16</v>
      </c>
      <c r="N106" s="122">
        <v>44.591000000000001</v>
      </c>
      <c r="O106" s="122">
        <v>49.561</v>
      </c>
      <c r="P106" s="122">
        <v>10.945</v>
      </c>
      <c r="Q106" s="181">
        <v>0.75</v>
      </c>
      <c r="R106" s="181">
        <v>-12.41</v>
      </c>
      <c r="S106" s="181">
        <v>-21.643999999999998</v>
      </c>
      <c r="T106" s="181">
        <v>16.995999999999999</v>
      </c>
    </row>
    <row r="107" spans="1:20" ht="15" x14ac:dyDescent="0.25">
      <c r="A107" s="312">
        <v>44105</v>
      </c>
      <c r="B107" s="122">
        <v>38.25</v>
      </c>
      <c r="C107" s="122">
        <v>46.89</v>
      </c>
      <c r="D107" s="122">
        <v>48.63</v>
      </c>
      <c r="E107" s="122">
        <v>512.25</v>
      </c>
      <c r="F107" s="122">
        <v>59.05</v>
      </c>
      <c r="G107" s="122">
        <v>40.76</v>
      </c>
      <c r="H107" s="122">
        <v>46.89</v>
      </c>
      <c r="I107" s="122">
        <v>6.66</v>
      </c>
      <c r="J107" s="122">
        <v>15.64</v>
      </c>
      <c r="K107" s="122">
        <v>32.32</v>
      </c>
      <c r="L107" s="122">
        <v>28.11</v>
      </c>
      <c r="M107" s="122">
        <v>76.3</v>
      </c>
      <c r="N107" s="122">
        <v>38.270000000000003</v>
      </c>
      <c r="O107" s="122">
        <v>25.135000000000002</v>
      </c>
      <c r="P107" s="122">
        <v>5.67</v>
      </c>
      <c r="Q107" s="181">
        <v>5.944</v>
      </c>
      <c r="R107" s="181">
        <v>-3.8140000000000001</v>
      </c>
      <c r="S107" s="181">
        <v>-15.755000000000001</v>
      </c>
      <c r="T107" s="181">
        <v>22.731999999999999</v>
      </c>
    </row>
    <row r="108" spans="1:20" ht="15" x14ac:dyDescent="0.25">
      <c r="A108" s="312">
        <v>44136</v>
      </c>
      <c r="B108" s="122">
        <v>31.12</v>
      </c>
      <c r="C108" s="122">
        <v>38.090000000000003</v>
      </c>
      <c r="D108" s="122">
        <v>42.1</v>
      </c>
      <c r="E108" s="122">
        <v>472.92</v>
      </c>
      <c r="F108" s="122">
        <v>51.13</v>
      </c>
      <c r="G108" s="122">
        <v>33.299999999999997</v>
      </c>
      <c r="H108" s="122">
        <v>33.51</v>
      </c>
      <c r="I108" s="122">
        <v>5.1100000000000003</v>
      </c>
      <c r="J108" s="122">
        <v>8.7799999999999994</v>
      </c>
      <c r="K108" s="122">
        <v>31.63</v>
      </c>
      <c r="L108" s="122">
        <v>18.13</v>
      </c>
      <c r="M108" s="122">
        <v>53.16</v>
      </c>
      <c r="N108" s="122">
        <v>32.280999999999999</v>
      </c>
      <c r="O108" s="122">
        <v>28.291</v>
      </c>
      <c r="P108" s="122">
        <v>0.06</v>
      </c>
      <c r="Q108" s="181">
        <v>6.4560000000000004</v>
      </c>
      <c r="R108" s="181">
        <v>-12.486000000000001</v>
      </c>
      <c r="S108" s="181">
        <v>2.5249999999999999</v>
      </c>
      <c r="T108" s="181">
        <v>15.523999999999999</v>
      </c>
    </row>
    <row r="109" spans="1:20" ht="15" x14ac:dyDescent="0.25">
      <c r="A109" s="88">
        <v>44166</v>
      </c>
      <c r="B109" s="122"/>
      <c r="C109" s="122"/>
      <c r="D109" s="122"/>
      <c r="E109" s="122"/>
      <c r="F109" s="122"/>
      <c r="G109" s="122"/>
      <c r="H109" s="122"/>
      <c r="I109" s="122"/>
      <c r="J109" s="122"/>
      <c r="K109" s="122"/>
      <c r="L109" s="122"/>
      <c r="M109" s="122"/>
      <c r="N109" s="122">
        <v>36.677</v>
      </c>
      <c r="O109" s="122">
        <v>8.0760000000000005</v>
      </c>
      <c r="P109" s="122"/>
      <c r="Q109" s="181">
        <v>9.0839999999999996</v>
      </c>
      <c r="R109" s="181">
        <v>-11.619</v>
      </c>
      <c r="S109" s="181">
        <v>10.83</v>
      </c>
      <c r="T109" s="181">
        <v>18.065000000000001</v>
      </c>
    </row>
    <row r="110" spans="1:20" ht="15" x14ac:dyDescent="0.25">
      <c r="A110" s="88">
        <v>44197</v>
      </c>
      <c r="B110" s="122"/>
      <c r="C110" s="122"/>
      <c r="D110" s="122"/>
      <c r="E110" s="122"/>
      <c r="F110" s="122"/>
      <c r="G110" s="122"/>
      <c r="H110" s="122"/>
      <c r="I110" s="122"/>
      <c r="J110" s="122"/>
      <c r="K110" s="122"/>
      <c r="L110" s="122"/>
      <c r="M110" s="122"/>
      <c r="N110" s="122"/>
      <c r="O110" s="122"/>
      <c r="P110" s="122"/>
      <c r="Q110" s="181"/>
      <c r="R110" s="181"/>
      <c r="S110" s="181"/>
      <c r="T110" s="181"/>
    </row>
    <row r="111" spans="1:20" ht="15" x14ac:dyDescent="0.25">
      <c r="A111" s="88">
        <v>44228</v>
      </c>
      <c r="B111" s="122"/>
      <c r="C111" s="122"/>
      <c r="D111" s="122"/>
      <c r="E111" s="122"/>
      <c r="F111" s="122"/>
      <c r="G111" s="122"/>
      <c r="H111" s="122"/>
      <c r="I111" s="122"/>
      <c r="J111" s="122"/>
      <c r="K111" s="122"/>
      <c r="L111" s="122"/>
      <c r="M111" s="122"/>
      <c r="N111" s="122"/>
      <c r="O111" s="122"/>
      <c r="P111" s="122"/>
      <c r="Q111" s="181"/>
      <c r="R111" s="181"/>
      <c r="S111" s="181"/>
      <c r="T111" s="181"/>
    </row>
    <row r="112" spans="1:20" ht="15" x14ac:dyDescent="0.25">
      <c r="A112" s="87">
        <v>44256</v>
      </c>
      <c r="B112" s="123"/>
      <c r="C112" s="123"/>
      <c r="D112" s="123"/>
      <c r="E112" s="123"/>
      <c r="F112" s="123"/>
      <c r="G112" s="123"/>
      <c r="H112" s="123"/>
      <c r="I112" s="123"/>
      <c r="J112" s="123"/>
      <c r="K112" s="123"/>
      <c r="L112" s="123"/>
      <c r="M112" s="123"/>
      <c r="N112" s="123"/>
      <c r="O112" s="123"/>
      <c r="P112" s="123"/>
      <c r="Q112" s="182"/>
      <c r="R112" s="182"/>
      <c r="S112" s="182"/>
      <c r="T112" s="182"/>
    </row>
    <row r="113" spans="1:20" ht="15" x14ac:dyDescent="0.25">
      <c r="A113" s="88">
        <v>44287</v>
      </c>
      <c r="B113" s="122"/>
      <c r="C113" s="122"/>
      <c r="D113" s="122"/>
      <c r="E113" s="122"/>
      <c r="F113" s="122"/>
      <c r="G113" s="122"/>
      <c r="H113" s="122"/>
      <c r="I113" s="122"/>
      <c r="J113" s="122"/>
      <c r="K113" s="122"/>
      <c r="L113" s="122"/>
      <c r="M113" s="122"/>
      <c r="N113" s="122"/>
      <c r="O113" s="122"/>
      <c r="P113" s="122"/>
      <c r="Q113" s="181"/>
      <c r="R113" s="181"/>
      <c r="S113" s="181"/>
      <c r="T113" s="181"/>
    </row>
    <row r="114" spans="1:20" ht="15" x14ac:dyDescent="0.25">
      <c r="A114" s="88">
        <v>44317</v>
      </c>
      <c r="B114" s="122"/>
      <c r="C114" s="122"/>
      <c r="D114" s="122"/>
      <c r="E114" s="122"/>
      <c r="F114" s="122"/>
      <c r="G114" s="122"/>
      <c r="H114" s="122"/>
      <c r="I114" s="122"/>
      <c r="J114" s="122"/>
      <c r="K114" s="122"/>
      <c r="L114" s="122"/>
      <c r="M114" s="122"/>
      <c r="N114" s="122"/>
      <c r="O114" s="122"/>
      <c r="P114" s="122"/>
      <c r="Q114" s="181"/>
      <c r="R114" s="181"/>
      <c r="S114" s="181"/>
      <c r="T114" s="181"/>
    </row>
    <row r="115" spans="1:20" ht="15" x14ac:dyDescent="0.25">
      <c r="A115" s="87">
        <v>44348</v>
      </c>
      <c r="B115" s="123"/>
      <c r="C115" s="123"/>
      <c r="D115" s="123"/>
      <c r="E115" s="123"/>
      <c r="F115" s="123"/>
      <c r="G115" s="123"/>
      <c r="H115" s="123"/>
      <c r="I115" s="123"/>
      <c r="J115" s="123"/>
      <c r="K115" s="123"/>
      <c r="L115" s="123"/>
      <c r="M115" s="123"/>
      <c r="N115" s="123"/>
      <c r="O115" s="123"/>
      <c r="P115" s="123"/>
      <c r="Q115" s="182"/>
      <c r="R115" s="182"/>
      <c r="S115" s="182"/>
      <c r="T115" s="182"/>
    </row>
    <row r="116" spans="1:20" ht="15" x14ac:dyDescent="0.25">
      <c r="A116" s="88">
        <v>44378</v>
      </c>
      <c r="B116" s="122"/>
      <c r="C116" s="122"/>
      <c r="D116" s="122"/>
      <c r="E116" s="122"/>
      <c r="F116" s="122"/>
      <c r="G116" s="122"/>
      <c r="H116" s="122"/>
      <c r="I116" s="122"/>
      <c r="J116" s="122"/>
      <c r="K116" s="122"/>
      <c r="L116" s="122"/>
      <c r="M116" s="122"/>
      <c r="N116" s="122"/>
      <c r="O116" s="122"/>
      <c r="P116" s="122"/>
      <c r="Q116" s="181"/>
      <c r="R116" s="181"/>
      <c r="S116" s="181"/>
      <c r="T116" s="181"/>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8DD3C7"/>
  </sheetPr>
  <dimension ref="A1:BG194"/>
  <sheetViews>
    <sheetView zoomScaleNormal="100" workbookViewId="0">
      <selection activeCell="A4" sqref="A4"/>
    </sheetView>
  </sheetViews>
  <sheetFormatPr defaultColWidth="18.7109375" defaultRowHeight="12.75" customHeight="1" x14ac:dyDescent="0.25"/>
  <cols>
    <col min="1" max="1" width="7.5703125" style="206" customWidth="1"/>
    <col min="2" max="4" width="7.5703125" style="3" customWidth="1"/>
    <col min="5" max="5" width="9.140625" style="128" customWidth="1"/>
    <col min="6" max="30" width="8" style="128" customWidth="1"/>
    <col min="31" max="31" width="8" style="128" bestFit="1" customWidth="1"/>
    <col min="32" max="32" width="6.5703125" style="128" bestFit="1" customWidth="1"/>
    <col min="33" max="59" width="8.85546875" style="128" customWidth="1"/>
    <col min="60" max="16384" width="18.7109375" style="128"/>
  </cols>
  <sheetData>
    <row r="1" spans="1:59" s="211" customFormat="1" ht="15" x14ac:dyDescent="0.25">
      <c r="A1" s="239"/>
      <c r="B1" s="341" t="s">
        <v>155</v>
      </c>
      <c r="C1" s="341"/>
      <c r="D1" s="341"/>
      <c r="E1" s="341"/>
      <c r="F1" s="341"/>
      <c r="G1" s="341"/>
      <c r="H1" s="341"/>
      <c r="I1" s="341"/>
      <c r="J1" s="341"/>
      <c r="K1" s="341"/>
      <c r="L1" s="341"/>
      <c r="M1" s="341"/>
      <c r="N1" s="341"/>
      <c r="O1" s="341"/>
      <c r="P1" s="341"/>
      <c r="Q1" s="341"/>
      <c r="R1" s="341"/>
      <c r="S1" s="341"/>
      <c r="T1" s="341"/>
      <c r="U1" s="341"/>
      <c r="V1" s="341"/>
      <c r="W1" s="341"/>
      <c r="X1" s="341"/>
      <c r="Y1" s="341"/>
      <c r="Z1" s="341"/>
      <c r="AA1" s="341"/>
      <c r="AB1" s="341"/>
      <c r="AC1" s="341"/>
      <c r="AD1" s="341"/>
      <c r="AE1" s="341"/>
      <c r="AF1" s="341"/>
      <c r="AG1" s="341"/>
      <c r="AH1" s="341"/>
    </row>
    <row r="2" spans="1:59" s="206" customFormat="1" ht="15" x14ac:dyDescent="0.25">
      <c r="A2" s="239"/>
      <c r="B2" s="240" t="s">
        <v>53</v>
      </c>
      <c r="C2" s="240" t="s">
        <v>54</v>
      </c>
      <c r="D2" s="240" t="s">
        <v>55</v>
      </c>
      <c r="E2" s="240">
        <v>1981</v>
      </c>
      <c r="F2" s="240">
        <v>1982</v>
      </c>
      <c r="G2" s="240">
        <v>1983</v>
      </c>
      <c r="H2" s="240">
        <v>1984</v>
      </c>
      <c r="I2" s="240">
        <v>1985</v>
      </c>
      <c r="J2" s="240">
        <v>1986</v>
      </c>
      <c r="K2" s="240">
        <v>1987</v>
      </c>
      <c r="L2" s="240">
        <v>1988</v>
      </c>
      <c r="M2" s="240">
        <v>1989</v>
      </c>
      <c r="N2" s="240">
        <v>1990</v>
      </c>
      <c r="O2" s="240">
        <v>1991</v>
      </c>
      <c r="P2" s="240">
        <v>1992</v>
      </c>
      <c r="Q2" s="240">
        <v>1993</v>
      </c>
      <c r="R2" s="240">
        <v>1994</v>
      </c>
      <c r="S2" s="240">
        <v>1995</v>
      </c>
      <c r="T2" s="240">
        <v>1996</v>
      </c>
      <c r="U2" s="240">
        <v>1997</v>
      </c>
      <c r="V2" s="240">
        <v>1998</v>
      </c>
      <c r="W2" s="240">
        <v>1999</v>
      </c>
      <c r="X2" s="240">
        <v>2000</v>
      </c>
      <c r="Y2" s="240">
        <v>2001</v>
      </c>
      <c r="Z2" s="240">
        <v>2002</v>
      </c>
      <c r="AA2" s="240">
        <v>2003</v>
      </c>
      <c r="AB2" s="240">
        <v>2004</v>
      </c>
      <c r="AC2" s="240">
        <v>2005</v>
      </c>
      <c r="AD2" s="240">
        <v>2006</v>
      </c>
      <c r="AE2" s="240">
        <v>2007</v>
      </c>
      <c r="AF2" s="240">
        <v>2008</v>
      </c>
      <c r="AG2" s="240">
        <v>2009</v>
      </c>
      <c r="AH2" s="240">
        <v>2010</v>
      </c>
      <c r="AI2" s="206">
        <v>2011</v>
      </c>
      <c r="AJ2" s="206">
        <v>2012</v>
      </c>
      <c r="AK2" s="206">
        <v>2013</v>
      </c>
      <c r="AL2" s="206">
        <v>2014</v>
      </c>
      <c r="AM2" s="206">
        <v>2015</v>
      </c>
      <c r="AN2" s="206">
        <v>2016</v>
      </c>
      <c r="AO2" s="206">
        <v>2017</v>
      </c>
      <c r="AP2" s="206">
        <v>2018</v>
      </c>
      <c r="AQ2" s="206">
        <v>2019</v>
      </c>
      <c r="AR2" s="206">
        <v>2020</v>
      </c>
      <c r="AS2" s="206">
        <v>2021</v>
      </c>
      <c r="AT2" s="206">
        <v>2022</v>
      </c>
      <c r="AU2" s="206">
        <v>2023</v>
      </c>
      <c r="AV2" s="206">
        <v>2024</v>
      </c>
      <c r="AW2" s="206">
        <v>2025</v>
      </c>
      <c r="AX2" s="206">
        <v>2026</v>
      </c>
      <c r="AY2" s="206">
        <v>2027</v>
      </c>
      <c r="AZ2" s="206">
        <v>2028</v>
      </c>
      <c r="BA2" s="206">
        <v>2029</v>
      </c>
      <c r="BB2" s="206">
        <v>2030</v>
      </c>
      <c r="BC2" s="206">
        <v>2031</v>
      </c>
      <c r="BD2" s="206">
        <v>2032</v>
      </c>
      <c r="BE2" s="206">
        <v>2033</v>
      </c>
      <c r="BF2" s="206">
        <v>2034</v>
      </c>
      <c r="BG2" s="206">
        <v>2035</v>
      </c>
    </row>
    <row r="3" spans="1:59" s="206" customFormat="1" ht="15" x14ac:dyDescent="0.25">
      <c r="A3" s="241"/>
      <c r="B3" s="242" t="s">
        <v>71</v>
      </c>
      <c r="C3" s="242" t="s">
        <v>72</v>
      </c>
      <c r="D3" s="242" t="s">
        <v>73</v>
      </c>
      <c r="E3" s="242" t="s">
        <v>74</v>
      </c>
      <c r="F3" s="242" t="s">
        <v>75</v>
      </c>
      <c r="G3" s="242" t="s">
        <v>76</v>
      </c>
      <c r="H3" s="242" t="s">
        <v>77</v>
      </c>
      <c r="I3" s="242" t="s">
        <v>78</v>
      </c>
      <c r="J3" s="242" t="s">
        <v>79</v>
      </c>
      <c r="K3" s="242" t="s">
        <v>80</v>
      </c>
      <c r="L3" s="242" t="s">
        <v>81</v>
      </c>
      <c r="M3" s="242" t="s">
        <v>82</v>
      </c>
      <c r="N3" s="242" t="s">
        <v>83</v>
      </c>
      <c r="O3" s="242" t="s">
        <v>84</v>
      </c>
      <c r="P3" s="242" t="s">
        <v>85</v>
      </c>
      <c r="Q3" s="242" t="s">
        <v>86</v>
      </c>
      <c r="R3" s="242" t="s">
        <v>87</v>
      </c>
      <c r="S3" s="242" t="s">
        <v>88</v>
      </c>
      <c r="T3" s="242" t="s">
        <v>89</v>
      </c>
      <c r="U3" s="242" t="s">
        <v>90</v>
      </c>
      <c r="V3" s="242" t="s">
        <v>91</v>
      </c>
      <c r="W3" s="242" t="s">
        <v>92</v>
      </c>
      <c r="X3" s="242" t="s">
        <v>93</v>
      </c>
      <c r="Y3" s="242" t="s">
        <v>94</v>
      </c>
      <c r="Z3" s="242" t="s">
        <v>95</v>
      </c>
      <c r="AA3" s="242" t="s">
        <v>96</v>
      </c>
      <c r="AB3" s="242" t="s">
        <v>97</v>
      </c>
      <c r="AC3" s="242" t="s">
        <v>98</v>
      </c>
      <c r="AD3" s="242" t="s">
        <v>99</v>
      </c>
      <c r="AE3" s="242" t="s">
        <v>100</v>
      </c>
      <c r="AF3" s="242" t="s">
        <v>101</v>
      </c>
      <c r="AG3" s="242" t="s">
        <v>102</v>
      </c>
      <c r="AH3" s="242" t="s">
        <v>103</v>
      </c>
      <c r="AI3" s="206" t="s">
        <v>163</v>
      </c>
      <c r="AJ3" s="206" t="s">
        <v>168</v>
      </c>
      <c r="AK3" s="206" t="s">
        <v>169</v>
      </c>
      <c r="AL3" s="206" t="s">
        <v>170</v>
      </c>
      <c r="AM3" s="206" t="s">
        <v>171</v>
      </c>
      <c r="AN3" s="206" t="s">
        <v>172</v>
      </c>
      <c r="AO3" s="206" t="s">
        <v>173</v>
      </c>
      <c r="AP3" s="206" t="s">
        <v>174</v>
      </c>
      <c r="AQ3" s="206" t="s">
        <v>175</v>
      </c>
      <c r="AR3" s="206" t="s">
        <v>176</v>
      </c>
      <c r="AS3" s="206" t="s">
        <v>177</v>
      </c>
      <c r="AT3" s="206" t="s">
        <v>178</v>
      </c>
      <c r="AU3" s="206" t="s">
        <v>179</v>
      </c>
      <c r="AV3" s="206" t="s">
        <v>180</v>
      </c>
      <c r="AW3" s="206" t="s">
        <v>181</v>
      </c>
      <c r="AX3" s="206" t="s">
        <v>182</v>
      </c>
      <c r="AY3" s="206" t="s">
        <v>183</v>
      </c>
      <c r="AZ3" s="206" t="s">
        <v>184</v>
      </c>
      <c r="BA3" s="206" t="s">
        <v>185</v>
      </c>
      <c r="BB3" s="206" t="s">
        <v>186</v>
      </c>
      <c r="BC3" s="206" t="s">
        <v>188</v>
      </c>
      <c r="BD3" s="206" t="s">
        <v>189</v>
      </c>
      <c r="BE3" s="206" t="s">
        <v>190</v>
      </c>
      <c r="BF3" s="206" t="s">
        <v>191</v>
      </c>
      <c r="BG3" s="206" t="s">
        <v>192</v>
      </c>
    </row>
    <row r="4" spans="1:59" ht="15" x14ac:dyDescent="0.25">
      <c r="A4" s="244">
        <f>PowellInflow.Unregulated!A4</f>
        <v>43435</v>
      </c>
      <c r="B4" s="117">
        <v>1</v>
      </c>
      <c r="C4" s="117">
        <v>1</v>
      </c>
      <c r="D4" s="117">
        <v>1</v>
      </c>
      <c r="E4" s="124">
        <v>0</v>
      </c>
      <c r="F4" s="124">
        <v>0</v>
      </c>
      <c r="G4" s="124">
        <v>0</v>
      </c>
      <c r="H4" s="124">
        <v>0</v>
      </c>
      <c r="I4" s="124">
        <v>0</v>
      </c>
      <c r="J4" s="124">
        <v>0</v>
      </c>
      <c r="K4" s="124">
        <v>0</v>
      </c>
      <c r="L4" s="124">
        <v>0</v>
      </c>
      <c r="M4" s="124">
        <v>0</v>
      </c>
      <c r="N4" s="124">
        <v>0</v>
      </c>
      <c r="O4" s="124">
        <v>0</v>
      </c>
      <c r="P4" s="124">
        <v>0</v>
      </c>
      <c r="Q4" s="124">
        <v>0</v>
      </c>
      <c r="R4" s="124">
        <v>0</v>
      </c>
      <c r="S4" s="124">
        <v>0</v>
      </c>
      <c r="T4" s="124">
        <v>0</v>
      </c>
      <c r="U4" s="124">
        <v>0</v>
      </c>
      <c r="V4" s="124">
        <v>0</v>
      </c>
      <c r="W4" s="124">
        <v>0</v>
      </c>
      <c r="X4" s="124">
        <v>0</v>
      </c>
      <c r="Y4" s="124">
        <v>0</v>
      </c>
      <c r="Z4" s="124">
        <v>0</v>
      </c>
      <c r="AA4" s="124">
        <v>0</v>
      </c>
      <c r="AB4" s="124">
        <v>0</v>
      </c>
      <c r="AC4" s="124">
        <v>0</v>
      </c>
      <c r="AD4" s="124">
        <v>0</v>
      </c>
      <c r="AE4" s="124">
        <v>0</v>
      </c>
      <c r="AF4" s="124">
        <v>0</v>
      </c>
      <c r="AG4" s="124">
        <v>0</v>
      </c>
      <c r="AH4" s="124">
        <v>0</v>
      </c>
      <c r="AI4" s="166">
        <v>0</v>
      </c>
      <c r="AJ4" s="166">
        <v>0</v>
      </c>
      <c r="AK4" s="166">
        <v>0</v>
      </c>
      <c r="AL4" s="166">
        <v>0</v>
      </c>
      <c r="AM4" s="166">
        <v>0</v>
      </c>
      <c r="AN4" s="166">
        <v>0</v>
      </c>
      <c r="AO4" s="166">
        <v>0</v>
      </c>
      <c r="AP4" s="166">
        <v>0</v>
      </c>
      <c r="AQ4" s="166">
        <v>0</v>
      </c>
      <c r="AR4" s="166">
        <v>0</v>
      </c>
      <c r="AS4" s="166">
        <v>0</v>
      </c>
      <c r="AT4" s="166">
        <v>0</v>
      </c>
      <c r="AU4" s="166">
        <v>0</v>
      </c>
      <c r="AV4" s="166">
        <v>0</v>
      </c>
      <c r="AW4" s="166">
        <v>0</v>
      </c>
      <c r="AX4" s="166">
        <v>0</v>
      </c>
      <c r="AY4" s="166">
        <v>0</v>
      </c>
      <c r="AZ4" s="166">
        <v>0</v>
      </c>
      <c r="BA4" s="166">
        <v>0</v>
      </c>
      <c r="BB4" s="166">
        <v>0</v>
      </c>
      <c r="BC4" s="166">
        <v>0</v>
      </c>
      <c r="BD4" s="166">
        <v>0</v>
      </c>
      <c r="BE4" s="166">
        <v>0</v>
      </c>
      <c r="BF4" s="166">
        <v>0</v>
      </c>
      <c r="BG4" s="166">
        <v>0</v>
      </c>
    </row>
    <row r="5" spans="1:59" ht="15" x14ac:dyDescent="0.25">
      <c r="A5" s="244">
        <f>PowellInflow.Unregulated!A5</f>
        <v>43466</v>
      </c>
      <c r="B5" s="117">
        <v>1</v>
      </c>
      <c r="C5" s="117">
        <v>1</v>
      </c>
      <c r="D5" s="117">
        <v>1</v>
      </c>
      <c r="E5" s="124">
        <v>0</v>
      </c>
      <c r="F5" s="124">
        <v>0</v>
      </c>
      <c r="G5" s="124">
        <v>0</v>
      </c>
      <c r="H5" s="124">
        <v>0</v>
      </c>
      <c r="I5" s="124">
        <v>0</v>
      </c>
      <c r="J5" s="124">
        <v>0</v>
      </c>
      <c r="K5" s="124">
        <v>0</v>
      </c>
      <c r="L5" s="124">
        <v>0</v>
      </c>
      <c r="M5" s="124">
        <v>0</v>
      </c>
      <c r="N5" s="124">
        <v>0</v>
      </c>
      <c r="O5" s="124">
        <v>0</v>
      </c>
      <c r="P5" s="124">
        <v>0</v>
      </c>
      <c r="Q5" s="124">
        <v>0</v>
      </c>
      <c r="R5" s="124">
        <v>0</v>
      </c>
      <c r="S5" s="124">
        <v>0</v>
      </c>
      <c r="T5" s="124">
        <v>0</v>
      </c>
      <c r="U5" s="124">
        <v>0</v>
      </c>
      <c r="V5" s="124">
        <v>0</v>
      </c>
      <c r="W5" s="124">
        <v>0</v>
      </c>
      <c r="X5" s="124">
        <v>0</v>
      </c>
      <c r="Y5" s="124">
        <v>0</v>
      </c>
      <c r="Z5" s="124">
        <v>0</v>
      </c>
      <c r="AA5" s="124">
        <v>0</v>
      </c>
      <c r="AB5" s="124">
        <v>0</v>
      </c>
      <c r="AC5" s="124">
        <v>0</v>
      </c>
      <c r="AD5" s="124">
        <v>0</v>
      </c>
      <c r="AE5" s="124">
        <v>0</v>
      </c>
      <c r="AF5" s="124">
        <v>0</v>
      </c>
      <c r="AG5" s="124">
        <v>0</v>
      </c>
      <c r="AH5" s="166">
        <v>0</v>
      </c>
      <c r="AI5" s="166">
        <v>0</v>
      </c>
      <c r="AJ5" s="166">
        <v>0</v>
      </c>
      <c r="AK5" s="166">
        <v>0</v>
      </c>
      <c r="AL5" s="166">
        <v>0</v>
      </c>
      <c r="AM5" s="166">
        <v>0</v>
      </c>
      <c r="AN5" s="166">
        <v>0</v>
      </c>
      <c r="AO5" s="166">
        <v>0</v>
      </c>
      <c r="AP5" s="166">
        <v>0</v>
      </c>
      <c r="AQ5" s="166">
        <v>0</v>
      </c>
      <c r="AR5" s="166">
        <v>0</v>
      </c>
      <c r="AS5" s="166">
        <v>0</v>
      </c>
      <c r="AT5" s="166">
        <v>0</v>
      </c>
      <c r="AU5" s="166">
        <v>0</v>
      </c>
      <c r="AV5" s="166">
        <v>0</v>
      </c>
      <c r="AW5" s="166">
        <v>0</v>
      </c>
      <c r="AX5" s="166">
        <v>0</v>
      </c>
      <c r="AY5" s="166">
        <v>0</v>
      </c>
      <c r="AZ5" s="166">
        <v>0</v>
      </c>
      <c r="BA5" s="166">
        <v>0</v>
      </c>
      <c r="BB5" s="166">
        <v>0</v>
      </c>
      <c r="BC5" s="166">
        <v>0</v>
      </c>
      <c r="BD5" s="166">
        <v>0</v>
      </c>
      <c r="BE5" s="166">
        <v>0</v>
      </c>
      <c r="BF5" s="166">
        <v>0</v>
      </c>
      <c r="BG5" s="166">
        <v>0</v>
      </c>
    </row>
    <row r="6" spans="1:59" ht="15" x14ac:dyDescent="0.25">
      <c r="A6" s="244">
        <f>PowellInflow.Unregulated!A6</f>
        <v>43497</v>
      </c>
      <c r="B6" s="117">
        <v>1</v>
      </c>
      <c r="C6" s="117">
        <v>1</v>
      </c>
      <c r="D6" s="117">
        <v>1</v>
      </c>
      <c r="E6" s="124">
        <v>0</v>
      </c>
      <c r="F6" s="124">
        <v>0</v>
      </c>
      <c r="G6" s="124">
        <v>0</v>
      </c>
      <c r="H6" s="124">
        <v>0</v>
      </c>
      <c r="I6" s="124">
        <v>0</v>
      </c>
      <c r="J6" s="124">
        <v>0</v>
      </c>
      <c r="K6" s="124">
        <v>0</v>
      </c>
      <c r="L6" s="124">
        <v>0</v>
      </c>
      <c r="M6" s="124">
        <v>0</v>
      </c>
      <c r="N6" s="124">
        <v>0</v>
      </c>
      <c r="O6" s="124">
        <v>0</v>
      </c>
      <c r="P6" s="124">
        <v>0</v>
      </c>
      <c r="Q6" s="124">
        <v>0</v>
      </c>
      <c r="R6" s="124">
        <v>0</v>
      </c>
      <c r="S6" s="124">
        <v>0</v>
      </c>
      <c r="T6" s="124">
        <v>0</v>
      </c>
      <c r="U6" s="124">
        <v>0</v>
      </c>
      <c r="V6" s="124">
        <v>0</v>
      </c>
      <c r="W6" s="124">
        <v>0</v>
      </c>
      <c r="X6" s="124">
        <v>0</v>
      </c>
      <c r="Y6" s="124">
        <v>0</v>
      </c>
      <c r="Z6" s="124">
        <v>0</v>
      </c>
      <c r="AA6" s="124">
        <v>0</v>
      </c>
      <c r="AB6" s="124">
        <v>0</v>
      </c>
      <c r="AC6" s="124">
        <v>0</v>
      </c>
      <c r="AD6" s="124">
        <v>0</v>
      </c>
      <c r="AE6" s="124">
        <v>0</v>
      </c>
      <c r="AF6" s="124">
        <v>0</v>
      </c>
      <c r="AG6" s="124">
        <v>0</v>
      </c>
      <c r="AH6" s="166">
        <v>0</v>
      </c>
      <c r="AI6" s="166">
        <v>0</v>
      </c>
      <c r="AJ6" s="166">
        <v>0</v>
      </c>
      <c r="AK6" s="166">
        <v>0</v>
      </c>
      <c r="AL6" s="166">
        <v>0</v>
      </c>
      <c r="AM6" s="166">
        <v>0</v>
      </c>
      <c r="AN6" s="166">
        <v>0</v>
      </c>
      <c r="AO6" s="166">
        <v>0</v>
      </c>
      <c r="AP6" s="166">
        <v>0</v>
      </c>
      <c r="AQ6" s="166">
        <v>0</v>
      </c>
      <c r="AR6" s="166">
        <v>0</v>
      </c>
      <c r="AS6" s="166">
        <v>0</v>
      </c>
      <c r="AT6" s="166">
        <v>0</v>
      </c>
      <c r="AU6" s="166">
        <v>0</v>
      </c>
      <c r="AV6" s="166">
        <v>0</v>
      </c>
      <c r="AW6" s="166">
        <v>0</v>
      </c>
      <c r="AX6" s="166">
        <v>0</v>
      </c>
      <c r="AY6" s="166">
        <v>0</v>
      </c>
      <c r="AZ6" s="166">
        <v>0</v>
      </c>
      <c r="BA6" s="166">
        <v>0</v>
      </c>
      <c r="BB6" s="166">
        <v>0</v>
      </c>
      <c r="BC6" s="166">
        <v>0</v>
      </c>
      <c r="BD6" s="166">
        <v>0</v>
      </c>
      <c r="BE6" s="166">
        <v>0</v>
      </c>
      <c r="BF6" s="166">
        <v>0</v>
      </c>
      <c r="BG6" s="166">
        <v>0</v>
      </c>
    </row>
    <row r="7" spans="1:59" ht="15" x14ac:dyDescent="0.25">
      <c r="A7" s="244">
        <f>PowellInflow.Unregulated!A7</f>
        <v>43525</v>
      </c>
      <c r="B7" s="117">
        <v>1</v>
      </c>
      <c r="C7" s="117">
        <v>1</v>
      </c>
      <c r="D7" s="117">
        <v>1</v>
      </c>
      <c r="E7" s="124">
        <v>0</v>
      </c>
      <c r="F7" s="124">
        <v>0</v>
      </c>
      <c r="G7" s="124">
        <v>0</v>
      </c>
      <c r="H7" s="124">
        <v>0</v>
      </c>
      <c r="I7" s="124">
        <v>0</v>
      </c>
      <c r="J7" s="124">
        <v>0</v>
      </c>
      <c r="K7" s="124">
        <v>0</v>
      </c>
      <c r="L7" s="124">
        <v>0</v>
      </c>
      <c r="M7" s="124">
        <v>0</v>
      </c>
      <c r="N7" s="124">
        <v>0</v>
      </c>
      <c r="O7" s="124">
        <v>0</v>
      </c>
      <c r="P7" s="124">
        <v>0</v>
      </c>
      <c r="Q7" s="124">
        <v>0</v>
      </c>
      <c r="R7" s="124">
        <v>0</v>
      </c>
      <c r="S7" s="124">
        <v>0</v>
      </c>
      <c r="T7" s="124">
        <v>0</v>
      </c>
      <c r="U7" s="124">
        <v>0</v>
      </c>
      <c r="V7" s="124">
        <v>0</v>
      </c>
      <c r="W7" s="124">
        <v>0</v>
      </c>
      <c r="X7" s="124">
        <v>0</v>
      </c>
      <c r="Y7" s="124">
        <v>0</v>
      </c>
      <c r="Z7" s="124">
        <v>0</v>
      </c>
      <c r="AA7" s="124">
        <v>0</v>
      </c>
      <c r="AB7" s="124">
        <v>0</v>
      </c>
      <c r="AC7" s="124">
        <v>0</v>
      </c>
      <c r="AD7" s="124">
        <v>0</v>
      </c>
      <c r="AE7" s="124">
        <v>0</v>
      </c>
      <c r="AF7" s="124">
        <v>0</v>
      </c>
      <c r="AG7" s="124">
        <v>0</v>
      </c>
      <c r="AH7" s="166">
        <v>0</v>
      </c>
      <c r="AI7" s="166">
        <v>0</v>
      </c>
      <c r="AJ7" s="166">
        <v>0</v>
      </c>
      <c r="AK7" s="166">
        <v>0</v>
      </c>
      <c r="AL7" s="166">
        <v>0</v>
      </c>
      <c r="AM7" s="166">
        <v>0</v>
      </c>
      <c r="AN7" s="166">
        <v>0</v>
      </c>
      <c r="AO7" s="166">
        <v>0</v>
      </c>
      <c r="AP7" s="166">
        <v>0</v>
      </c>
      <c r="AQ7" s="166">
        <v>0</v>
      </c>
      <c r="AR7" s="166">
        <v>0</v>
      </c>
      <c r="AS7" s="166">
        <v>0</v>
      </c>
      <c r="AT7" s="166">
        <v>0</v>
      </c>
      <c r="AU7" s="166">
        <v>0</v>
      </c>
      <c r="AV7" s="166">
        <v>0</v>
      </c>
      <c r="AW7" s="166">
        <v>0</v>
      </c>
      <c r="AX7" s="166">
        <v>0</v>
      </c>
      <c r="AY7" s="166">
        <v>0</v>
      </c>
      <c r="AZ7" s="166">
        <v>0</v>
      </c>
      <c r="BA7" s="166">
        <v>0</v>
      </c>
      <c r="BB7" s="166">
        <v>0</v>
      </c>
      <c r="BC7" s="166">
        <v>0</v>
      </c>
      <c r="BD7" s="166">
        <v>0</v>
      </c>
      <c r="BE7" s="166">
        <v>0</v>
      </c>
      <c r="BF7" s="166">
        <v>0</v>
      </c>
      <c r="BG7" s="166">
        <v>0</v>
      </c>
    </row>
    <row r="8" spans="1:59" ht="15" x14ac:dyDescent="0.25">
      <c r="A8" s="244">
        <f>PowellInflow.Unregulated!A8</f>
        <v>43556</v>
      </c>
      <c r="B8" s="117">
        <v>1</v>
      </c>
      <c r="C8" s="117">
        <v>1</v>
      </c>
      <c r="D8" s="117">
        <v>1</v>
      </c>
      <c r="E8" s="124">
        <v>0</v>
      </c>
      <c r="F8" s="124">
        <v>0</v>
      </c>
      <c r="G8" s="124">
        <v>0</v>
      </c>
      <c r="H8" s="124">
        <v>0</v>
      </c>
      <c r="I8" s="124">
        <v>0</v>
      </c>
      <c r="J8" s="124">
        <v>0</v>
      </c>
      <c r="K8" s="124">
        <v>0</v>
      </c>
      <c r="L8" s="124">
        <v>0</v>
      </c>
      <c r="M8" s="124">
        <v>0</v>
      </c>
      <c r="N8" s="124">
        <v>0</v>
      </c>
      <c r="O8" s="124">
        <v>0</v>
      </c>
      <c r="P8" s="124">
        <v>0</v>
      </c>
      <c r="Q8" s="124">
        <v>0</v>
      </c>
      <c r="R8" s="124">
        <v>0</v>
      </c>
      <c r="S8" s="124">
        <v>0</v>
      </c>
      <c r="T8" s="124">
        <v>0</v>
      </c>
      <c r="U8" s="124">
        <v>0</v>
      </c>
      <c r="V8" s="124">
        <v>0</v>
      </c>
      <c r="W8" s="124">
        <v>0</v>
      </c>
      <c r="X8" s="124">
        <v>0</v>
      </c>
      <c r="Y8" s="124">
        <v>0</v>
      </c>
      <c r="Z8" s="124">
        <v>0</v>
      </c>
      <c r="AA8" s="124">
        <v>0</v>
      </c>
      <c r="AB8" s="124">
        <v>0</v>
      </c>
      <c r="AC8" s="124">
        <v>0</v>
      </c>
      <c r="AD8" s="124">
        <v>0</v>
      </c>
      <c r="AE8" s="124">
        <v>0</v>
      </c>
      <c r="AF8" s="124">
        <v>0</v>
      </c>
      <c r="AG8" s="124">
        <v>0</v>
      </c>
      <c r="AH8" s="166">
        <v>0</v>
      </c>
      <c r="AI8" s="166">
        <v>0</v>
      </c>
      <c r="AJ8" s="166">
        <v>0</v>
      </c>
      <c r="AK8" s="166">
        <v>0</v>
      </c>
      <c r="AL8" s="166">
        <v>0</v>
      </c>
      <c r="AM8" s="166">
        <v>0</v>
      </c>
      <c r="AN8" s="166">
        <v>0</v>
      </c>
      <c r="AO8" s="166">
        <v>0</v>
      </c>
      <c r="AP8" s="166">
        <v>0</v>
      </c>
      <c r="AQ8" s="166">
        <v>0</v>
      </c>
      <c r="AR8" s="166">
        <v>0</v>
      </c>
      <c r="AS8" s="166">
        <v>0</v>
      </c>
      <c r="AT8" s="166">
        <v>0</v>
      </c>
      <c r="AU8" s="166">
        <v>0</v>
      </c>
      <c r="AV8" s="166">
        <v>0</v>
      </c>
      <c r="AW8" s="166">
        <v>0</v>
      </c>
      <c r="AX8" s="166">
        <v>0</v>
      </c>
      <c r="AY8" s="166">
        <v>0</v>
      </c>
      <c r="AZ8" s="166">
        <v>0</v>
      </c>
      <c r="BA8" s="166">
        <v>0</v>
      </c>
      <c r="BB8" s="166">
        <v>0</v>
      </c>
      <c r="BC8" s="166">
        <v>0</v>
      </c>
      <c r="BD8" s="166">
        <v>0</v>
      </c>
      <c r="BE8" s="166">
        <v>0</v>
      </c>
      <c r="BF8" s="166">
        <v>0</v>
      </c>
      <c r="BG8" s="166">
        <v>0</v>
      </c>
    </row>
    <row r="9" spans="1:59" ht="15" x14ac:dyDescent="0.25">
      <c r="A9" s="244">
        <f>PowellInflow.Unregulated!A9</f>
        <v>43586</v>
      </c>
      <c r="B9" s="117">
        <v>1</v>
      </c>
      <c r="C9" s="117">
        <v>1</v>
      </c>
      <c r="D9" s="117">
        <v>1</v>
      </c>
      <c r="E9" s="124">
        <v>0</v>
      </c>
      <c r="F9" s="124">
        <v>0</v>
      </c>
      <c r="G9" s="124">
        <v>0</v>
      </c>
      <c r="H9" s="124">
        <v>0</v>
      </c>
      <c r="I9" s="124">
        <v>0</v>
      </c>
      <c r="J9" s="124">
        <v>0</v>
      </c>
      <c r="K9" s="124">
        <v>0</v>
      </c>
      <c r="L9" s="124">
        <v>0</v>
      </c>
      <c r="M9" s="124">
        <v>0</v>
      </c>
      <c r="N9" s="124">
        <v>0</v>
      </c>
      <c r="O9" s="124">
        <v>0</v>
      </c>
      <c r="P9" s="124">
        <v>0</v>
      </c>
      <c r="Q9" s="124">
        <v>0</v>
      </c>
      <c r="R9" s="124">
        <v>0</v>
      </c>
      <c r="S9" s="124">
        <v>0</v>
      </c>
      <c r="T9" s="124">
        <v>0</v>
      </c>
      <c r="U9" s="124">
        <v>0</v>
      </c>
      <c r="V9" s="124">
        <v>0</v>
      </c>
      <c r="W9" s="124">
        <v>0</v>
      </c>
      <c r="X9" s="124">
        <v>0</v>
      </c>
      <c r="Y9" s="124">
        <v>0</v>
      </c>
      <c r="Z9" s="124">
        <v>0</v>
      </c>
      <c r="AA9" s="124">
        <v>0</v>
      </c>
      <c r="AB9" s="124">
        <v>0</v>
      </c>
      <c r="AC9" s="124">
        <v>0</v>
      </c>
      <c r="AD9" s="124">
        <v>0</v>
      </c>
      <c r="AE9" s="124">
        <v>0</v>
      </c>
      <c r="AF9" s="124">
        <v>0</v>
      </c>
      <c r="AG9" s="124">
        <v>0</v>
      </c>
      <c r="AH9" s="166">
        <v>0</v>
      </c>
      <c r="AI9" s="166">
        <v>0</v>
      </c>
      <c r="AJ9" s="166">
        <v>0</v>
      </c>
      <c r="AK9" s="166">
        <v>0</v>
      </c>
      <c r="AL9" s="166">
        <v>0</v>
      </c>
      <c r="AM9" s="166">
        <v>0</v>
      </c>
      <c r="AN9" s="166">
        <v>0</v>
      </c>
      <c r="AO9" s="166">
        <v>0</v>
      </c>
      <c r="AP9" s="166">
        <v>0</v>
      </c>
      <c r="AQ9" s="166">
        <v>0</v>
      </c>
      <c r="AR9" s="166">
        <v>0</v>
      </c>
      <c r="AS9" s="166">
        <v>0</v>
      </c>
      <c r="AT9" s="166">
        <v>0</v>
      </c>
      <c r="AU9" s="166">
        <v>0</v>
      </c>
      <c r="AV9" s="166">
        <v>0</v>
      </c>
      <c r="AW9" s="166">
        <v>0</v>
      </c>
      <c r="AX9" s="166">
        <v>0</v>
      </c>
      <c r="AY9" s="166">
        <v>0</v>
      </c>
      <c r="AZ9" s="166">
        <v>0</v>
      </c>
      <c r="BA9" s="166">
        <v>0</v>
      </c>
      <c r="BB9" s="166">
        <v>0</v>
      </c>
      <c r="BC9" s="166">
        <v>0</v>
      </c>
      <c r="BD9" s="166">
        <v>0</v>
      </c>
      <c r="BE9" s="166">
        <v>0</v>
      </c>
      <c r="BF9" s="166">
        <v>0</v>
      </c>
      <c r="BG9" s="166">
        <v>0</v>
      </c>
    </row>
    <row r="10" spans="1:59" ht="15" x14ac:dyDescent="0.25">
      <c r="A10" s="244">
        <f>PowellInflow.Unregulated!A10</f>
        <v>43617</v>
      </c>
      <c r="B10" s="117">
        <v>1</v>
      </c>
      <c r="C10" s="117">
        <v>1</v>
      </c>
      <c r="D10" s="117">
        <v>1</v>
      </c>
      <c r="E10" s="124">
        <v>0</v>
      </c>
      <c r="F10" s="124">
        <v>0</v>
      </c>
      <c r="G10" s="124">
        <v>0</v>
      </c>
      <c r="H10" s="124">
        <v>0</v>
      </c>
      <c r="I10" s="124">
        <v>0</v>
      </c>
      <c r="J10" s="124">
        <v>0</v>
      </c>
      <c r="K10" s="124">
        <v>0</v>
      </c>
      <c r="L10" s="124">
        <v>0</v>
      </c>
      <c r="M10" s="124">
        <v>0</v>
      </c>
      <c r="N10" s="124">
        <v>0</v>
      </c>
      <c r="O10" s="124">
        <v>0</v>
      </c>
      <c r="P10" s="124">
        <v>0</v>
      </c>
      <c r="Q10" s="124">
        <v>0</v>
      </c>
      <c r="R10" s="124">
        <v>0</v>
      </c>
      <c r="S10" s="124">
        <v>0</v>
      </c>
      <c r="T10" s="124">
        <v>0</v>
      </c>
      <c r="U10" s="124">
        <v>0</v>
      </c>
      <c r="V10" s="124">
        <v>0</v>
      </c>
      <c r="W10" s="124">
        <v>0</v>
      </c>
      <c r="X10" s="124">
        <v>0</v>
      </c>
      <c r="Y10" s="124">
        <v>0</v>
      </c>
      <c r="Z10" s="124">
        <v>0</v>
      </c>
      <c r="AA10" s="124">
        <v>0</v>
      </c>
      <c r="AB10" s="124">
        <v>0</v>
      </c>
      <c r="AC10" s="124">
        <v>0</v>
      </c>
      <c r="AD10" s="124">
        <v>0</v>
      </c>
      <c r="AE10" s="124">
        <v>0</v>
      </c>
      <c r="AF10" s="124">
        <v>0</v>
      </c>
      <c r="AG10" s="124">
        <v>0</v>
      </c>
      <c r="AH10" s="166">
        <v>0</v>
      </c>
      <c r="AI10" s="166">
        <v>0</v>
      </c>
      <c r="AJ10" s="166">
        <v>0</v>
      </c>
      <c r="AK10" s="166">
        <v>0</v>
      </c>
      <c r="AL10" s="166">
        <v>0</v>
      </c>
      <c r="AM10" s="166">
        <v>0</v>
      </c>
      <c r="AN10" s="166">
        <v>0</v>
      </c>
      <c r="AO10" s="166">
        <v>0</v>
      </c>
      <c r="AP10" s="166">
        <v>0</v>
      </c>
      <c r="AQ10" s="166">
        <v>0</v>
      </c>
      <c r="AR10" s="166">
        <v>0</v>
      </c>
      <c r="AS10" s="166">
        <v>0</v>
      </c>
      <c r="AT10" s="166">
        <v>0</v>
      </c>
      <c r="AU10" s="166">
        <v>0</v>
      </c>
      <c r="AV10" s="166">
        <v>0</v>
      </c>
      <c r="AW10" s="166">
        <v>0</v>
      </c>
      <c r="AX10" s="166">
        <v>0</v>
      </c>
      <c r="AY10" s="166">
        <v>0</v>
      </c>
      <c r="AZ10" s="166">
        <v>0</v>
      </c>
      <c r="BA10" s="166">
        <v>0</v>
      </c>
      <c r="BB10" s="166">
        <v>0</v>
      </c>
      <c r="BC10" s="166">
        <v>0</v>
      </c>
      <c r="BD10" s="166">
        <v>0</v>
      </c>
      <c r="BE10" s="166">
        <v>0</v>
      </c>
      <c r="BF10" s="166">
        <v>0</v>
      </c>
      <c r="BG10" s="166">
        <v>0</v>
      </c>
    </row>
    <row r="11" spans="1:59" ht="15" x14ac:dyDescent="0.25">
      <c r="A11" s="244">
        <f>PowellInflow.Unregulated!A11</f>
        <v>43647</v>
      </c>
      <c r="B11" s="117">
        <v>1</v>
      </c>
      <c r="C11" s="117">
        <v>1</v>
      </c>
      <c r="D11" s="117">
        <v>1</v>
      </c>
      <c r="E11" s="124">
        <v>0</v>
      </c>
      <c r="F11" s="124">
        <v>0</v>
      </c>
      <c r="G11" s="124">
        <v>0</v>
      </c>
      <c r="H11" s="124">
        <v>0</v>
      </c>
      <c r="I11" s="124">
        <v>0</v>
      </c>
      <c r="J11" s="124">
        <v>0</v>
      </c>
      <c r="K11" s="124">
        <v>0</v>
      </c>
      <c r="L11" s="124">
        <v>0</v>
      </c>
      <c r="M11" s="124">
        <v>0</v>
      </c>
      <c r="N11" s="124">
        <v>0</v>
      </c>
      <c r="O11" s="124">
        <v>0</v>
      </c>
      <c r="P11" s="124">
        <v>0</v>
      </c>
      <c r="Q11" s="124">
        <v>0</v>
      </c>
      <c r="R11" s="124">
        <v>0</v>
      </c>
      <c r="S11" s="124">
        <v>0</v>
      </c>
      <c r="T11" s="124">
        <v>0</v>
      </c>
      <c r="U11" s="124">
        <v>0</v>
      </c>
      <c r="V11" s="124">
        <v>0</v>
      </c>
      <c r="W11" s="124">
        <v>0</v>
      </c>
      <c r="X11" s="124">
        <v>0</v>
      </c>
      <c r="Y11" s="124">
        <v>0</v>
      </c>
      <c r="Z11" s="124">
        <v>0</v>
      </c>
      <c r="AA11" s="124">
        <v>0</v>
      </c>
      <c r="AB11" s="124">
        <v>0</v>
      </c>
      <c r="AC11" s="124">
        <v>0</v>
      </c>
      <c r="AD11" s="124">
        <v>0</v>
      </c>
      <c r="AE11" s="124">
        <v>0</v>
      </c>
      <c r="AF11" s="124">
        <v>0</v>
      </c>
      <c r="AG11" s="124">
        <v>0</v>
      </c>
      <c r="AH11" s="166">
        <v>0</v>
      </c>
      <c r="AI11" s="166">
        <v>0</v>
      </c>
      <c r="AJ11" s="166">
        <v>0</v>
      </c>
      <c r="AK11" s="166">
        <v>0</v>
      </c>
      <c r="AL11" s="166">
        <v>0</v>
      </c>
      <c r="AM11" s="166">
        <v>0</v>
      </c>
      <c r="AN11" s="166">
        <v>0</v>
      </c>
      <c r="AO11" s="166">
        <v>0</v>
      </c>
      <c r="AP11" s="166">
        <v>0</v>
      </c>
      <c r="AQ11" s="166">
        <v>0</v>
      </c>
      <c r="AR11" s="166">
        <v>0</v>
      </c>
      <c r="AS11" s="166">
        <v>0</v>
      </c>
      <c r="AT11" s="166">
        <v>0</v>
      </c>
      <c r="AU11" s="166">
        <v>0</v>
      </c>
      <c r="AV11" s="166">
        <v>0</v>
      </c>
      <c r="AW11" s="166">
        <v>0</v>
      </c>
      <c r="AX11" s="166">
        <v>0</v>
      </c>
      <c r="AY11" s="166">
        <v>0</v>
      </c>
      <c r="AZ11" s="166">
        <v>0</v>
      </c>
      <c r="BA11" s="166">
        <v>0</v>
      </c>
      <c r="BB11" s="166">
        <v>0</v>
      </c>
      <c r="BC11" s="166">
        <v>0</v>
      </c>
      <c r="BD11" s="166">
        <v>0</v>
      </c>
      <c r="BE11" s="166">
        <v>0</v>
      </c>
      <c r="BF11" s="166">
        <v>0</v>
      </c>
      <c r="BG11" s="166">
        <v>0</v>
      </c>
    </row>
    <row r="12" spans="1:59" ht="15" x14ac:dyDescent="0.25">
      <c r="A12" s="244">
        <f>PowellInflow.Unregulated!A12</f>
        <v>43678</v>
      </c>
      <c r="B12" s="117">
        <v>1</v>
      </c>
      <c r="C12" s="117">
        <v>1</v>
      </c>
      <c r="D12" s="117">
        <v>1</v>
      </c>
      <c r="E12" s="124">
        <v>0</v>
      </c>
      <c r="F12" s="124">
        <v>0</v>
      </c>
      <c r="G12" s="124">
        <v>0</v>
      </c>
      <c r="H12" s="124">
        <v>0</v>
      </c>
      <c r="I12" s="124">
        <v>0</v>
      </c>
      <c r="J12" s="124">
        <v>0</v>
      </c>
      <c r="K12" s="124">
        <v>0</v>
      </c>
      <c r="L12" s="124">
        <v>0</v>
      </c>
      <c r="M12" s="124">
        <v>0</v>
      </c>
      <c r="N12" s="124">
        <v>0</v>
      </c>
      <c r="O12" s="124">
        <v>0</v>
      </c>
      <c r="P12" s="124">
        <v>0</v>
      </c>
      <c r="Q12" s="124">
        <v>0</v>
      </c>
      <c r="R12" s="124">
        <v>0</v>
      </c>
      <c r="S12" s="124">
        <v>0</v>
      </c>
      <c r="T12" s="124">
        <v>0</v>
      </c>
      <c r="U12" s="124">
        <v>0</v>
      </c>
      <c r="V12" s="124">
        <v>0</v>
      </c>
      <c r="W12" s="124">
        <v>0</v>
      </c>
      <c r="X12" s="124">
        <v>0</v>
      </c>
      <c r="Y12" s="124">
        <v>0</v>
      </c>
      <c r="Z12" s="124">
        <v>0</v>
      </c>
      <c r="AA12" s="124">
        <v>0</v>
      </c>
      <c r="AB12" s="124">
        <v>0</v>
      </c>
      <c r="AC12" s="124">
        <v>0</v>
      </c>
      <c r="AD12" s="124">
        <v>0</v>
      </c>
      <c r="AE12" s="124">
        <v>0</v>
      </c>
      <c r="AF12" s="124">
        <v>0</v>
      </c>
      <c r="AG12" s="124">
        <v>0</v>
      </c>
      <c r="AH12" s="166">
        <v>0</v>
      </c>
      <c r="AI12" s="166">
        <v>0</v>
      </c>
      <c r="AJ12" s="166">
        <v>0</v>
      </c>
      <c r="AK12" s="166">
        <v>0</v>
      </c>
      <c r="AL12" s="166">
        <v>0</v>
      </c>
      <c r="AM12" s="166">
        <v>0</v>
      </c>
      <c r="AN12" s="166">
        <v>0</v>
      </c>
      <c r="AO12" s="166">
        <v>0</v>
      </c>
      <c r="AP12" s="166">
        <v>0</v>
      </c>
      <c r="AQ12" s="166">
        <v>0</v>
      </c>
      <c r="AR12" s="166">
        <v>0</v>
      </c>
      <c r="AS12" s="166">
        <v>0</v>
      </c>
      <c r="AT12" s="166">
        <v>0</v>
      </c>
      <c r="AU12" s="166">
        <v>0</v>
      </c>
      <c r="AV12" s="166">
        <v>0</v>
      </c>
      <c r="AW12" s="166">
        <v>0</v>
      </c>
      <c r="AX12" s="166">
        <v>0</v>
      </c>
      <c r="AY12" s="166">
        <v>0</v>
      </c>
      <c r="AZ12" s="166">
        <v>0</v>
      </c>
      <c r="BA12" s="166">
        <v>0</v>
      </c>
      <c r="BB12" s="166">
        <v>0</v>
      </c>
      <c r="BC12" s="166">
        <v>0</v>
      </c>
      <c r="BD12" s="166">
        <v>0</v>
      </c>
      <c r="BE12" s="166">
        <v>0</v>
      </c>
      <c r="BF12" s="166">
        <v>0</v>
      </c>
      <c r="BG12" s="166">
        <v>0</v>
      </c>
    </row>
    <row r="13" spans="1:59" ht="15" x14ac:dyDescent="0.25">
      <c r="A13" s="244">
        <f>PowellInflow.Unregulated!A13</f>
        <v>43709</v>
      </c>
      <c r="B13" s="117">
        <v>1</v>
      </c>
      <c r="C13" s="117">
        <v>1</v>
      </c>
      <c r="D13" s="117">
        <v>1</v>
      </c>
      <c r="E13" s="124">
        <v>0</v>
      </c>
      <c r="F13" s="124">
        <v>0</v>
      </c>
      <c r="G13" s="124">
        <v>0</v>
      </c>
      <c r="H13" s="124">
        <v>0</v>
      </c>
      <c r="I13" s="124">
        <v>0</v>
      </c>
      <c r="J13" s="124">
        <v>0</v>
      </c>
      <c r="K13" s="124">
        <v>0</v>
      </c>
      <c r="L13" s="124">
        <v>0</v>
      </c>
      <c r="M13" s="124">
        <v>0</v>
      </c>
      <c r="N13" s="124">
        <v>0</v>
      </c>
      <c r="O13" s="124">
        <v>0</v>
      </c>
      <c r="P13" s="124">
        <v>0</v>
      </c>
      <c r="Q13" s="124">
        <v>0</v>
      </c>
      <c r="R13" s="124">
        <v>0</v>
      </c>
      <c r="S13" s="124">
        <v>0</v>
      </c>
      <c r="T13" s="124">
        <v>0</v>
      </c>
      <c r="U13" s="124">
        <v>0</v>
      </c>
      <c r="V13" s="124">
        <v>0</v>
      </c>
      <c r="W13" s="124">
        <v>0</v>
      </c>
      <c r="X13" s="124">
        <v>0</v>
      </c>
      <c r="Y13" s="124">
        <v>0</v>
      </c>
      <c r="Z13" s="124">
        <v>0</v>
      </c>
      <c r="AA13" s="124">
        <v>0</v>
      </c>
      <c r="AB13" s="124">
        <v>0</v>
      </c>
      <c r="AC13" s="124">
        <v>0</v>
      </c>
      <c r="AD13" s="124">
        <v>0</v>
      </c>
      <c r="AE13" s="124">
        <v>0</v>
      </c>
      <c r="AF13" s="124">
        <v>0</v>
      </c>
      <c r="AG13" s="124">
        <v>0</v>
      </c>
      <c r="AH13" s="166">
        <v>0</v>
      </c>
      <c r="AI13" s="166">
        <v>0</v>
      </c>
      <c r="AJ13" s="166">
        <v>0</v>
      </c>
      <c r="AK13" s="166">
        <v>0</v>
      </c>
      <c r="AL13" s="166">
        <v>0</v>
      </c>
      <c r="AM13" s="166">
        <v>0</v>
      </c>
      <c r="AN13" s="166">
        <v>0</v>
      </c>
      <c r="AO13" s="166">
        <v>0</v>
      </c>
      <c r="AP13" s="166">
        <v>0</v>
      </c>
      <c r="AQ13" s="166">
        <v>0</v>
      </c>
      <c r="AR13" s="166">
        <v>0</v>
      </c>
      <c r="AS13" s="166">
        <v>0</v>
      </c>
      <c r="AT13" s="166">
        <v>0</v>
      </c>
      <c r="AU13" s="166">
        <v>0</v>
      </c>
      <c r="AV13" s="166">
        <v>0</v>
      </c>
      <c r="AW13" s="166">
        <v>0</v>
      </c>
      <c r="AX13" s="166">
        <v>0</v>
      </c>
      <c r="AY13" s="166">
        <v>0</v>
      </c>
      <c r="AZ13" s="166">
        <v>0</v>
      </c>
      <c r="BA13" s="166">
        <v>0</v>
      </c>
      <c r="BB13" s="166">
        <v>0</v>
      </c>
      <c r="BC13" s="166">
        <v>0</v>
      </c>
      <c r="BD13" s="166">
        <v>0</v>
      </c>
      <c r="BE13" s="166">
        <v>0</v>
      </c>
      <c r="BF13" s="166">
        <v>0</v>
      </c>
      <c r="BG13" s="166">
        <v>0</v>
      </c>
    </row>
    <row r="14" spans="1:59" ht="15" x14ac:dyDescent="0.25">
      <c r="A14" s="244">
        <f>PowellInflow.Unregulated!A14</f>
        <v>43739</v>
      </c>
      <c r="B14" s="117">
        <v>1</v>
      </c>
      <c r="C14" s="117">
        <v>1</v>
      </c>
      <c r="D14" s="117">
        <v>1</v>
      </c>
      <c r="E14" s="124">
        <v>0</v>
      </c>
      <c r="F14" s="124">
        <v>0</v>
      </c>
      <c r="G14" s="124">
        <v>0</v>
      </c>
      <c r="H14" s="124">
        <v>0</v>
      </c>
      <c r="I14" s="124">
        <v>0</v>
      </c>
      <c r="J14" s="124">
        <v>0</v>
      </c>
      <c r="K14" s="124">
        <v>0</v>
      </c>
      <c r="L14" s="124">
        <v>0</v>
      </c>
      <c r="M14" s="124">
        <v>0</v>
      </c>
      <c r="N14" s="124">
        <v>0</v>
      </c>
      <c r="O14" s="124">
        <v>0</v>
      </c>
      <c r="P14" s="124">
        <v>0</v>
      </c>
      <c r="Q14" s="124">
        <v>0</v>
      </c>
      <c r="R14" s="124">
        <v>0</v>
      </c>
      <c r="S14" s="124">
        <v>0</v>
      </c>
      <c r="T14" s="124">
        <v>0</v>
      </c>
      <c r="U14" s="124">
        <v>0</v>
      </c>
      <c r="V14" s="124">
        <v>0</v>
      </c>
      <c r="W14" s="124">
        <v>0</v>
      </c>
      <c r="X14" s="124">
        <v>0</v>
      </c>
      <c r="Y14" s="124">
        <v>0</v>
      </c>
      <c r="Z14" s="124">
        <v>0</v>
      </c>
      <c r="AA14" s="124">
        <v>0</v>
      </c>
      <c r="AB14" s="124">
        <v>0</v>
      </c>
      <c r="AC14" s="124">
        <v>0</v>
      </c>
      <c r="AD14" s="124">
        <v>0</v>
      </c>
      <c r="AE14" s="124">
        <v>0</v>
      </c>
      <c r="AF14" s="124">
        <v>0</v>
      </c>
      <c r="AG14" s="124">
        <v>0</v>
      </c>
      <c r="AH14" s="166">
        <v>0</v>
      </c>
      <c r="AI14" s="166">
        <v>0</v>
      </c>
      <c r="AJ14" s="166">
        <v>0</v>
      </c>
      <c r="AK14" s="166">
        <v>0</v>
      </c>
      <c r="AL14" s="166">
        <v>0</v>
      </c>
      <c r="AM14" s="166">
        <v>0</v>
      </c>
      <c r="AN14" s="166">
        <v>0</v>
      </c>
      <c r="AO14" s="166">
        <v>0</v>
      </c>
      <c r="AP14" s="166">
        <v>0</v>
      </c>
      <c r="AQ14" s="166">
        <v>0</v>
      </c>
      <c r="AR14" s="166">
        <v>0</v>
      </c>
      <c r="AS14" s="166">
        <v>0</v>
      </c>
      <c r="AT14" s="166">
        <v>0</v>
      </c>
      <c r="AU14" s="166">
        <v>0</v>
      </c>
      <c r="AV14" s="166">
        <v>0</v>
      </c>
      <c r="AW14" s="166">
        <v>0</v>
      </c>
      <c r="AX14" s="166">
        <v>0</v>
      </c>
      <c r="AY14" s="166">
        <v>0</v>
      </c>
      <c r="AZ14" s="166">
        <v>0</v>
      </c>
      <c r="BA14" s="166">
        <v>0</v>
      </c>
      <c r="BB14" s="166">
        <v>0</v>
      </c>
      <c r="BC14" s="166">
        <v>0</v>
      </c>
      <c r="BD14" s="166">
        <v>0</v>
      </c>
      <c r="BE14" s="166">
        <v>0</v>
      </c>
      <c r="BF14" s="166">
        <v>0</v>
      </c>
      <c r="BG14" s="166">
        <v>0</v>
      </c>
    </row>
    <row r="15" spans="1:59" ht="15" x14ac:dyDescent="0.25">
      <c r="A15" s="244">
        <f>PowellInflow.Unregulated!A15</f>
        <v>43770</v>
      </c>
      <c r="B15" s="117">
        <v>1</v>
      </c>
      <c r="C15" s="117">
        <v>1</v>
      </c>
      <c r="D15" s="117">
        <v>1</v>
      </c>
      <c r="E15" s="124">
        <v>0</v>
      </c>
      <c r="F15" s="124">
        <v>0</v>
      </c>
      <c r="G15" s="124">
        <v>0</v>
      </c>
      <c r="H15" s="124">
        <v>0</v>
      </c>
      <c r="I15" s="124">
        <v>0</v>
      </c>
      <c r="J15" s="124">
        <v>0</v>
      </c>
      <c r="K15" s="124">
        <v>0</v>
      </c>
      <c r="L15" s="124">
        <v>0</v>
      </c>
      <c r="M15" s="124">
        <v>0</v>
      </c>
      <c r="N15" s="124">
        <v>0</v>
      </c>
      <c r="O15" s="124">
        <v>0</v>
      </c>
      <c r="P15" s="124">
        <v>0</v>
      </c>
      <c r="Q15" s="124">
        <v>0</v>
      </c>
      <c r="R15" s="124">
        <v>0</v>
      </c>
      <c r="S15" s="124">
        <v>0</v>
      </c>
      <c r="T15" s="124">
        <v>0</v>
      </c>
      <c r="U15" s="124">
        <v>0</v>
      </c>
      <c r="V15" s="124">
        <v>0</v>
      </c>
      <c r="W15" s="124">
        <v>0</v>
      </c>
      <c r="X15" s="124">
        <v>0</v>
      </c>
      <c r="Y15" s="124">
        <v>0</v>
      </c>
      <c r="Z15" s="124">
        <v>0</v>
      </c>
      <c r="AA15" s="124">
        <v>0</v>
      </c>
      <c r="AB15" s="124">
        <v>0</v>
      </c>
      <c r="AC15" s="124">
        <v>0</v>
      </c>
      <c r="AD15" s="124">
        <v>0</v>
      </c>
      <c r="AE15" s="124">
        <v>0</v>
      </c>
      <c r="AF15" s="124">
        <v>0</v>
      </c>
      <c r="AG15" s="124">
        <v>0</v>
      </c>
      <c r="AH15" s="166">
        <v>0</v>
      </c>
      <c r="AI15" s="166">
        <v>0</v>
      </c>
      <c r="AJ15" s="166">
        <v>0</v>
      </c>
      <c r="AK15" s="166">
        <v>0</v>
      </c>
      <c r="AL15" s="166">
        <v>0</v>
      </c>
      <c r="AM15" s="166">
        <v>0</v>
      </c>
      <c r="AN15" s="166">
        <v>0</v>
      </c>
      <c r="AO15" s="166">
        <v>0</v>
      </c>
      <c r="AP15" s="166">
        <v>0</v>
      </c>
      <c r="AQ15" s="166">
        <v>0</v>
      </c>
      <c r="AR15" s="166">
        <v>0</v>
      </c>
      <c r="AS15" s="166">
        <v>0</v>
      </c>
      <c r="AT15" s="166">
        <v>0</v>
      </c>
      <c r="AU15" s="166">
        <v>0</v>
      </c>
      <c r="AV15" s="166">
        <v>0</v>
      </c>
      <c r="AW15" s="166">
        <v>0</v>
      </c>
      <c r="AX15" s="166">
        <v>0</v>
      </c>
      <c r="AY15" s="166">
        <v>0</v>
      </c>
      <c r="AZ15" s="166">
        <v>0</v>
      </c>
      <c r="BA15" s="166">
        <v>0</v>
      </c>
      <c r="BB15" s="166">
        <v>0</v>
      </c>
      <c r="BC15" s="166">
        <v>0</v>
      </c>
      <c r="BD15" s="166">
        <v>0</v>
      </c>
      <c r="BE15" s="166">
        <v>0</v>
      </c>
      <c r="BF15" s="166">
        <v>0</v>
      </c>
      <c r="BG15" s="166">
        <v>0</v>
      </c>
    </row>
    <row r="16" spans="1:59" ht="15" x14ac:dyDescent="0.25">
      <c r="A16" s="244">
        <f>PowellInflow.Unregulated!A16</f>
        <v>43800</v>
      </c>
      <c r="B16" s="117">
        <v>1</v>
      </c>
      <c r="C16" s="117">
        <v>1</v>
      </c>
      <c r="D16" s="117">
        <v>1</v>
      </c>
      <c r="E16" s="124">
        <v>0</v>
      </c>
      <c r="F16" s="124">
        <v>0</v>
      </c>
      <c r="G16" s="124">
        <v>0</v>
      </c>
      <c r="H16" s="124">
        <v>0</v>
      </c>
      <c r="I16" s="124">
        <v>0</v>
      </c>
      <c r="J16" s="124">
        <v>0</v>
      </c>
      <c r="K16" s="124">
        <v>0</v>
      </c>
      <c r="L16" s="124">
        <v>0</v>
      </c>
      <c r="M16" s="124">
        <v>0</v>
      </c>
      <c r="N16" s="124">
        <v>0</v>
      </c>
      <c r="O16" s="124">
        <v>0</v>
      </c>
      <c r="P16" s="124">
        <v>0</v>
      </c>
      <c r="Q16" s="124">
        <v>0</v>
      </c>
      <c r="R16" s="124">
        <v>0</v>
      </c>
      <c r="S16" s="124">
        <v>0</v>
      </c>
      <c r="T16" s="124">
        <v>0</v>
      </c>
      <c r="U16" s="124">
        <v>0</v>
      </c>
      <c r="V16" s="124">
        <v>0</v>
      </c>
      <c r="W16" s="124">
        <v>0</v>
      </c>
      <c r="X16" s="124">
        <v>0</v>
      </c>
      <c r="Y16" s="124">
        <v>0</v>
      </c>
      <c r="Z16" s="124">
        <v>0</v>
      </c>
      <c r="AA16" s="124">
        <v>0</v>
      </c>
      <c r="AB16" s="124">
        <v>0</v>
      </c>
      <c r="AC16" s="124">
        <v>0</v>
      </c>
      <c r="AD16" s="124">
        <v>0</v>
      </c>
      <c r="AE16" s="124">
        <v>0</v>
      </c>
      <c r="AF16" s="124">
        <v>0</v>
      </c>
      <c r="AG16" s="124">
        <v>0</v>
      </c>
      <c r="AH16" s="166">
        <v>0</v>
      </c>
      <c r="AI16" s="166">
        <v>0</v>
      </c>
      <c r="AJ16" s="166">
        <v>0</v>
      </c>
      <c r="AK16" s="166">
        <v>0</v>
      </c>
      <c r="AL16" s="166">
        <v>0</v>
      </c>
      <c r="AM16" s="166">
        <v>0</v>
      </c>
      <c r="AN16" s="166">
        <v>0</v>
      </c>
      <c r="AO16" s="166">
        <v>0</v>
      </c>
      <c r="AP16" s="166">
        <v>0</v>
      </c>
      <c r="AQ16" s="166">
        <v>0</v>
      </c>
      <c r="AR16" s="166">
        <v>0</v>
      </c>
      <c r="AS16" s="166">
        <v>0</v>
      </c>
      <c r="AT16" s="166">
        <v>0</v>
      </c>
      <c r="AU16" s="166">
        <v>0</v>
      </c>
      <c r="AV16" s="166">
        <v>0</v>
      </c>
      <c r="AW16" s="166">
        <v>0</v>
      </c>
      <c r="AX16" s="166">
        <v>0</v>
      </c>
      <c r="AY16" s="166">
        <v>0</v>
      </c>
      <c r="AZ16" s="166">
        <v>0</v>
      </c>
      <c r="BA16" s="166">
        <v>0</v>
      </c>
      <c r="BB16" s="166">
        <v>0</v>
      </c>
      <c r="BC16" s="166">
        <v>0</v>
      </c>
      <c r="BD16" s="166">
        <v>0</v>
      </c>
      <c r="BE16" s="166">
        <v>0</v>
      </c>
      <c r="BF16" s="166">
        <v>0</v>
      </c>
      <c r="BG16" s="166">
        <v>0</v>
      </c>
    </row>
    <row r="17" spans="1:59" ht="15" x14ac:dyDescent="0.25">
      <c r="A17" s="244">
        <f>PowellInflow.Unregulated!A17</f>
        <v>43831</v>
      </c>
      <c r="B17" s="117">
        <v>1</v>
      </c>
      <c r="C17" s="117">
        <v>1</v>
      </c>
      <c r="D17" s="117">
        <v>1</v>
      </c>
      <c r="E17" s="124">
        <v>0</v>
      </c>
      <c r="F17" s="124">
        <v>0</v>
      </c>
      <c r="G17" s="124">
        <v>0</v>
      </c>
      <c r="H17" s="124">
        <v>0</v>
      </c>
      <c r="I17" s="124">
        <v>0</v>
      </c>
      <c r="J17" s="124">
        <v>0</v>
      </c>
      <c r="K17" s="124">
        <v>0</v>
      </c>
      <c r="L17" s="124">
        <v>0</v>
      </c>
      <c r="M17" s="124">
        <v>0</v>
      </c>
      <c r="N17" s="124">
        <v>0</v>
      </c>
      <c r="O17" s="124">
        <v>0</v>
      </c>
      <c r="P17" s="124">
        <v>0</v>
      </c>
      <c r="Q17" s="124">
        <v>0</v>
      </c>
      <c r="R17" s="124">
        <v>0</v>
      </c>
      <c r="S17" s="124">
        <v>0</v>
      </c>
      <c r="T17" s="124">
        <v>0</v>
      </c>
      <c r="U17" s="124">
        <v>0</v>
      </c>
      <c r="V17" s="124">
        <v>0</v>
      </c>
      <c r="W17" s="124">
        <v>0</v>
      </c>
      <c r="X17" s="124">
        <v>0</v>
      </c>
      <c r="Y17" s="124">
        <v>0</v>
      </c>
      <c r="Z17" s="124">
        <v>0</v>
      </c>
      <c r="AA17" s="124">
        <v>0</v>
      </c>
      <c r="AB17" s="124">
        <v>0</v>
      </c>
      <c r="AC17" s="124">
        <v>0</v>
      </c>
      <c r="AD17" s="124">
        <v>0</v>
      </c>
      <c r="AE17" s="124">
        <v>0</v>
      </c>
      <c r="AF17" s="124">
        <v>0</v>
      </c>
      <c r="AG17" s="124">
        <v>0</v>
      </c>
      <c r="AH17" s="166">
        <v>0</v>
      </c>
      <c r="AI17" s="166">
        <v>0</v>
      </c>
      <c r="AJ17" s="166">
        <v>0</v>
      </c>
      <c r="AK17" s="166">
        <v>0</v>
      </c>
      <c r="AL17" s="166">
        <v>0</v>
      </c>
      <c r="AM17" s="166">
        <v>0</v>
      </c>
      <c r="AN17" s="166">
        <v>0</v>
      </c>
      <c r="AO17" s="166">
        <v>0</v>
      </c>
      <c r="AP17" s="166">
        <v>0</v>
      </c>
      <c r="AQ17" s="166">
        <v>0</v>
      </c>
      <c r="AR17" s="166">
        <v>0</v>
      </c>
      <c r="AS17" s="166">
        <v>0</v>
      </c>
      <c r="AT17" s="166">
        <v>0</v>
      </c>
      <c r="AU17" s="166">
        <v>0</v>
      </c>
      <c r="AV17" s="166">
        <v>0</v>
      </c>
      <c r="AW17" s="166">
        <v>0</v>
      </c>
      <c r="AX17" s="166">
        <v>0</v>
      </c>
      <c r="AY17" s="166">
        <v>0</v>
      </c>
      <c r="AZ17" s="166">
        <v>0</v>
      </c>
      <c r="BA17" s="166">
        <v>0</v>
      </c>
      <c r="BB17" s="166">
        <v>0</v>
      </c>
      <c r="BC17" s="166">
        <v>0</v>
      </c>
      <c r="BD17" s="166">
        <v>0</v>
      </c>
      <c r="BE17" s="166">
        <v>0</v>
      </c>
      <c r="BF17" s="166">
        <v>0</v>
      </c>
      <c r="BG17" s="166">
        <v>0</v>
      </c>
    </row>
    <row r="18" spans="1:59" ht="15" x14ac:dyDescent="0.25">
      <c r="A18" s="244">
        <f>PowellInflow.Unregulated!A18</f>
        <v>43862</v>
      </c>
      <c r="B18" s="117">
        <v>1</v>
      </c>
      <c r="C18" s="117">
        <v>1</v>
      </c>
      <c r="D18" s="117">
        <v>1</v>
      </c>
      <c r="E18" s="124">
        <v>0</v>
      </c>
      <c r="F18" s="124">
        <v>0</v>
      </c>
      <c r="G18" s="124">
        <v>0</v>
      </c>
      <c r="H18" s="124">
        <v>0</v>
      </c>
      <c r="I18" s="124">
        <v>0</v>
      </c>
      <c r="J18" s="124">
        <v>0</v>
      </c>
      <c r="K18" s="124">
        <v>0</v>
      </c>
      <c r="L18" s="124">
        <v>0</v>
      </c>
      <c r="M18" s="124">
        <v>0</v>
      </c>
      <c r="N18" s="124">
        <v>0</v>
      </c>
      <c r="O18" s="124">
        <v>0</v>
      </c>
      <c r="P18" s="124">
        <v>0</v>
      </c>
      <c r="Q18" s="124">
        <v>0</v>
      </c>
      <c r="R18" s="124">
        <v>0</v>
      </c>
      <c r="S18" s="124">
        <v>0</v>
      </c>
      <c r="T18" s="124">
        <v>0</v>
      </c>
      <c r="U18" s="124">
        <v>0</v>
      </c>
      <c r="V18" s="124">
        <v>0</v>
      </c>
      <c r="W18" s="124">
        <v>0</v>
      </c>
      <c r="X18" s="124">
        <v>0</v>
      </c>
      <c r="Y18" s="124">
        <v>0</v>
      </c>
      <c r="Z18" s="124">
        <v>0</v>
      </c>
      <c r="AA18" s="124">
        <v>0</v>
      </c>
      <c r="AB18" s="124">
        <v>0</v>
      </c>
      <c r="AC18" s="124">
        <v>0</v>
      </c>
      <c r="AD18" s="124">
        <v>0</v>
      </c>
      <c r="AE18" s="124">
        <v>0</v>
      </c>
      <c r="AF18" s="124">
        <v>0</v>
      </c>
      <c r="AG18" s="124">
        <v>0</v>
      </c>
      <c r="AH18" s="166">
        <v>0</v>
      </c>
      <c r="AI18" s="166">
        <v>0</v>
      </c>
      <c r="AJ18" s="166">
        <v>0</v>
      </c>
      <c r="AK18" s="166">
        <v>0</v>
      </c>
      <c r="AL18" s="166">
        <v>0</v>
      </c>
      <c r="AM18" s="166">
        <v>0</v>
      </c>
      <c r="AN18" s="166">
        <v>0</v>
      </c>
      <c r="AO18" s="166">
        <v>0</v>
      </c>
      <c r="AP18" s="166">
        <v>0</v>
      </c>
      <c r="AQ18" s="166">
        <v>0</v>
      </c>
      <c r="AR18" s="166">
        <v>0</v>
      </c>
      <c r="AS18" s="166">
        <v>0</v>
      </c>
      <c r="AT18" s="166">
        <v>0</v>
      </c>
      <c r="AU18" s="166">
        <v>0</v>
      </c>
      <c r="AV18" s="166">
        <v>0</v>
      </c>
      <c r="AW18" s="166">
        <v>0</v>
      </c>
      <c r="AX18" s="166">
        <v>0</v>
      </c>
      <c r="AY18" s="166">
        <v>0</v>
      </c>
      <c r="AZ18" s="166">
        <v>0</v>
      </c>
      <c r="BA18" s="166">
        <v>0</v>
      </c>
      <c r="BB18" s="166">
        <v>0</v>
      </c>
      <c r="BC18" s="166">
        <v>0</v>
      </c>
      <c r="BD18" s="166">
        <v>0</v>
      </c>
      <c r="BE18" s="166">
        <v>0</v>
      </c>
      <c r="BF18" s="166">
        <v>0</v>
      </c>
      <c r="BG18" s="166">
        <v>0</v>
      </c>
    </row>
    <row r="19" spans="1:59" ht="15" x14ac:dyDescent="0.25">
      <c r="A19" s="244">
        <f>PowellInflow.Unregulated!A19</f>
        <v>43891</v>
      </c>
      <c r="B19" s="117">
        <v>1</v>
      </c>
      <c r="C19" s="117">
        <v>1</v>
      </c>
      <c r="D19" s="117">
        <v>1</v>
      </c>
      <c r="E19" s="124">
        <v>0</v>
      </c>
      <c r="F19" s="124">
        <v>0</v>
      </c>
      <c r="G19" s="124">
        <v>0</v>
      </c>
      <c r="H19" s="124">
        <v>0</v>
      </c>
      <c r="I19" s="124">
        <v>0</v>
      </c>
      <c r="J19" s="124">
        <v>0</v>
      </c>
      <c r="K19" s="124">
        <v>0</v>
      </c>
      <c r="L19" s="124">
        <v>0</v>
      </c>
      <c r="M19" s="124">
        <v>0</v>
      </c>
      <c r="N19" s="124">
        <v>0</v>
      </c>
      <c r="O19" s="124">
        <v>0</v>
      </c>
      <c r="P19" s="124">
        <v>0</v>
      </c>
      <c r="Q19" s="124">
        <v>0</v>
      </c>
      <c r="R19" s="124">
        <v>0</v>
      </c>
      <c r="S19" s="124">
        <v>0</v>
      </c>
      <c r="T19" s="124">
        <v>0</v>
      </c>
      <c r="U19" s="124">
        <v>0</v>
      </c>
      <c r="V19" s="124">
        <v>0</v>
      </c>
      <c r="W19" s="124">
        <v>0</v>
      </c>
      <c r="X19" s="124">
        <v>0</v>
      </c>
      <c r="Y19" s="124">
        <v>0</v>
      </c>
      <c r="Z19" s="124">
        <v>0</v>
      </c>
      <c r="AA19" s="124">
        <v>0</v>
      </c>
      <c r="AB19" s="124">
        <v>0</v>
      </c>
      <c r="AC19" s="124">
        <v>0</v>
      </c>
      <c r="AD19" s="124">
        <v>0</v>
      </c>
      <c r="AE19" s="124">
        <v>0</v>
      </c>
      <c r="AF19" s="124">
        <v>0</v>
      </c>
      <c r="AG19" s="124">
        <v>0</v>
      </c>
      <c r="AH19" s="166">
        <v>0</v>
      </c>
      <c r="AI19" s="166">
        <v>0</v>
      </c>
      <c r="AJ19" s="166">
        <v>0</v>
      </c>
      <c r="AK19" s="166">
        <v>0</v>
      </c>
      <c r="AL19" s="166">
        <v>0</v>
      </c>
      <c r="AM19" s="166">
        <v>0</v>
      </c>
      <c r="AN19" s="166">
        <v>0</v>
      </c>
      <c r="AO19" s="166">
        <v>0</v>
      </c>
      <c r="AP19" s="166">
        <v>0</v>
      </c>
      <c r="AQ19" s="166">
        <v>0</v>
      </c>
      <c r="AR19" s="166">
        <v>0</v>
      </c>
      <c r="AS19" s="166">
        <v>0</v>
      </c>
      <c r="AT19" s="166">
        <v>0</v>
      </c>
      <c r="AU19" s="166">
        <v>0</v>
      </c>
      <c r="AV19" s="166">
        <v>0</v>
      </c>
      <c r="AW19" s="166">
        <v>0</v>
      </c>
      <c r="AX19" s="166">
        <v>0</v>
      </c>
      <c r="AY19" s="166">
        <v>0</v>
      </c>
      <c r="AZ19" s="166">
        <v>0</v>
      </c>
      <c r="BA19" s="166">
        <v>0</v>
      </c>
      <c r="BB19" s="166">
        <v>0</v>
      </c>
      <c r="BC19" s="166">
        <v>0</v>
      </c>
      <c r="BD19" s="166">
        <v>0</v>
      </c>
      <c r="BE19" s="166">
        <v>0</v>
      </c>
      <c r="BF19" s="166">
        <v>0</v>
      </c>
      <c r="BG19" s="166">
        <v>0</v>
      </c>
    </row>
    <row r="20" spans="1:59" ht="15" x14ac:dyDescent="0.25">
      <c r="A20" s="244">
        <f>PowellInflow.Unregulated!A20</f>
        <v>43922</v>
      </c>
      <c r="B20" s="117">
        <v>1</v>
      </c>
      <c r="C20" s="117">
        <v>1</v>
      </c>
      <c r="D20" s="117">
        <v>1</v>
      </c>
      <c r="E20" s="124">
        <v>0</v>
      </c>
      <c r="F20" s="124">
        <v>0</v>
      </c>
      <c r="G20" s="124">
        <v>0</v>
      </c>
      <c r="H20" s="124">
        <v>0</v>
      </c>
      <c r="I20" s="124">
        <v>0</v>
      </c>
      <c r="J20" s="124">
        <v>0</v>
      </c>
      <c r="K20" s="124">
        <v>0</v>
      </c>
      <c r="L20" s="124">
        <v>0</v>
      </c>
      <c r="M20" s="124">
        <v>0</v>
      </c>
      <c r="N20" s="124">
        <v>0</v>
      </c>
      <c r="O20" s="124">
        <v>0</v>
      </c>
      <c r="P20" s="124">
        <v>0</v>
      </c>
      <c r="Q20" s="124">
        <v>0</v>
      </c>
      <c r="R20" s="124">
        <v>0</v>
      </c>
      <c r="S20" s="124">
        <v>0</v>
      </c>
      <c r="T20" s="124">
        <v>0</v>
      </c>
      <c r="U20" s="124">
        <v>0</v>
      </c>
      <c r="V20" s="124">
        <v>0</v>
      </c>
      <c r="W20" s="124">
        <v>0</v>
      </c>
      <c r="X20" s="124">
        <v>0</v>
      </c>
      <c r="Y20" s="124">
        <v>0</v>
      </c>
      <c r="Z20" s="124">
        <v>0</v>
      </c>
      <c r="AA20" s="124">
        <v>0</v>
      </c>
      <c r="AB20" s="124">
        <v>0</v>
      </c>
      <c r="AC20" s="124">
        <v>0</v>
      </c>
      <c r="AD20" s="124">
        <v>0</v>
      </c>
      <c r="AE20" s="124">
        <v>0</v>
      </c>
      <c r="AF20" s="124">
        <v>0</v>
      </c>
      <c r="AG20" s="124">
        <v>0</v>
      </c>
      <c r="AH20" s="166">
        <v>0</v>
      </c>
      <c r="AI20" s="166">
        <v>0</v>
      </c>
      <c r="AJ20" s="166">
        <v>0</v>
      </c>
      <c r="AK20" s="166">
        <v>0</v>
      </c>
      <c r="AL20" s="166">
        <v>0</v>
      </c>
      <c r="AM20" s="166">
        <v>0</v>
      </c>
      <c r="AN20" s="166">
        <v>0</v>
      </c>
      <c r="AO20" s="166">
        <v>0</v>
      </c>
      <c r="AP20" s="166">
        <v>0</v>
      </c>
      <c r="AQ20" s="166">
        <v>0</v>
      </c>
      <c r="AR20" s="166">
        <v>0</v>
      </c>
      <c r="AS20" s="166">
        <v>0</v>
      </c>
      <c r="AT20" s="166">
        <v>0</v>
      </c>
      <c r="AU20" s="166">
        <v>0</v>
      </c>
      <c r="AV20" s="166">
        <v>0</v>
      </c>
      <c r="AW20" s="166">
        <v>0</v>
      </c>
      <c r="AX20" s="166">
        <v>0</v>
      </c>
      <c r="AY20" s="166">
        <v>0</v>
      </c>
      <c r="AZ20" s="166">
        <v>0</v>
      </c>
      <c r="BA20" s="166">
        <v>0</v>
      </c>
      <c r="BB20" s="166">
        <v>0</v>
      </c>
      <c r="BC20" s="166">
        <v>0</v>
      </c>
      <c r="BD20" s="166">
        <v>0</v>
      </c>
      <c r="BE20" s="166">
        <v>0</v>
      </c>
      <c r="BF20" s="166">
        <v>0</v>
      </c>
      <c r="BG20" s="166">
        <v>0</v>
      </c>
    </row>
    <row r="21" spans="1:59" ht="15" x14ac:dyDescent="0.25">
      <c r="A21" s="244">
        <f>PowellInflow.Unregulated!A21</f>
        <v>43952</v>
      </c>
      <c r="B21" s="117">
        <v>1</v>
      </c>
      <c r="C21" s="117">
        <v>1</v>
      </c>
      <c r="D21" s="117">
        <v>1</v>
      </c>
      <c r="E21" s="124">
        <v>0</v>
      </c>
      <c r="F21" s="124">
        <v>0</v>
      </c>
      <c r="G21" s="124">
        <v>0</v>
      </c>
      <c r="H21" s="124">
        <v>0</v>
      </c>
      <c r="I21" s="124">
        <v>0</v>
      </c>
      <c r="J21" s="124">
        <v>0</v>
      </c>
      <c r="K21" s="124">
        <v>0</v>
      </c>
      <c r="L21" s="124">
        <v>0</v>
      </c>
      <c r="M21" s="124">
        <v>0</v>
      </c>
      <c r="N21" s="124">
        <v>0</v>
      </c>
      <c r="O21" s="124">
        <v>0</v>
      </c>
      <c r="P21" s="124">
        <v>0</v>
      </c>
      <c r="Q21" s="124">
        <v>0</v>
      </c>
      <c r="R21" s="124">
        <v>0</v>
      </c>
      <c r="S21" s="124">
        <v>0</v>
      </c>
      <c r="T21" s="124">
        <v>0</v>
      </c>
      <c r="U21" s="124">
        <v>0</v>
      </c>
      <c r="V21" s="124">
        <v>0</v>
      </c>
      <c r="W21" s="124">
        <v>0</v>
      </c>
      <c r="X21" s="124">
        <v>0</v>
      </c>
      <c r="Y21" s="124">
        <v>0</v>
      </c>
      <c r="Z21" s="124">
        <v>0</v>
      </c>
      <c r="AA21" s="124">
        <v>0</v>
      </c>
      <c r="AB21" s="124">
        <v>0</v>
      </c>
      <c r="AC21" s="124">
        <v>0</v>
      </c>
      <c r="AD21" s="124">
        <v>0</v>
      </c>
      <c r="AE21" s="124">
        <v>0</v>
      </c>
      <c r="AF21" s="124">
        <v>0</v>
      </c>
      <c r="AG21" s="124">
        <v>0</v>
      </c>
      <c r="AH21" s="166">
        <v>0</v>
      </c>
      <c r="AI21" s="166">
        <v>0</v>
      </c>
      <c r="AJ21" s="166">
        <v>0</v>
      </c>
      <c r="AK21" s="166">
        <v>0</v>
      </c>
      <c r="AL21" s="166">
        <v>0</v>
      </c>
      <c r="AM21" s="166">
        <v>0</v>
      </c>
      <c r="AN21" s="166">
        <v>0</v>
      </c>
      <c r="AO21" s="166">
        <v>0</v>
      </c>
      <c r="AP21" s="166">
        <v>0</v>
      </c>
      <c r="AQ21" s="166">
        <v>0</v>
      </c>
      <c r="AR21" s="166">
        <v>0</v>
      </c>
      <c r="AS21" s="166">
        <v>0</v>
      </c>
      <c r="AT21" s="166">
        <v>0</v>
      </c>
      <c r="AU21" s="166">
        <v>0</v>
      </c>
      <c r="AV21" s="166">
        <v>0</v>
      </c>
      <c r="AW21" s="166">
        <v>0</v>
      </c>
      <c r="AX21" s="166">
        <v>0</v>
      </c>
      <c r="AY21" s="166">
        <v>0</v>
      </c>
      <c r="AZ21" s="166">
        <v>0</v>
      </c>
      <c r="BA21" s="166">
        <v>0</v>
      </c>
      <c r="BB21" s="166">
        <v>0</v>
      </c>
      <c r="BC21" s="166">
        <v>0</v>
      </c>
      <c r="BD21" s="166">
        <v>0</v>
      </c>
      <c r="BE21" s="166">
        <v>0</v>
      </c>
      <c r="BF21" s="166">
        <v>0</v>
      </c>
      <c r="BG21" s="166">
        <v>0</v>
      </c>
    </row>
    <row r="22" spans="1:59" ht="15" x14ac:dyDescent="0.25">
      <c r="A22" s="244">
        <f>PowellInflow.Unregulated!A22</f>
        <v>43983</v>
      </c>
      <c r="B22" s="117">
        <v>1</v>
      </c>
      <c r="C22" s="117">
        <v>1</v>
      </c>
      <c r="D22" s="117">
        <v>1</v>
      </c>
      <c r="E22" s="124">
        <v>0</v>
      </c>
      <c r="F22" s="124">
        <v>0</v>
      </c>
      <c r="G22" s="124">
        <v>0</v>
      </c>
      <c r="H22" s="124">
        <v>0</v>
      </c>
      <c r="I22" s="124">
        <v>0</v>
      </c>
      <c r="J22" s="124">
        <v>0</v>
      </c>
      <c r="K22" s="124">
        <v>0</v>
      </c>
      <c r="L22" s="124">
        <v>0</v>
      </c>
      <c r="M22" s="124">
        <v>0</v>
      </c>
      <c r="N22" s="124">
        <v>0</v>
      </c>
      <c r="O22" s="124">
        <v>0</v>
      </c>
      <c r="P22" s="124">
        <v>0</v>
      </c>
      <c r="Q22" s="124">
        <v>0</v>
      </c>
      <c r="R22" s="124">
        <v>0</v>
      </c>
      <c r="S22" s="124">
        <v>0</v>
      </c>
      <c r="T22" s="124">
        <v>0</v>
      </c>
      <c r="U22" s="124">
        <v>0</v>
      </c>
      <c r="V22" s="124">
        <v>0</v>
      </c>
      <c r="W22" s="124">
        <v>0</v>
      </c>
      <c r="X22" s="124">
        <v>0</v>
      </c>
      <c r="Y22" s="124">
        <v>0</v>
      </c>
      <c r="Z22" s="124">
        <v>0</v>
      </c>
      <c r="AA22" s="124">
        <v>0</v>
      </c>
      <c r="AB22" s="124">
        <v>0</v>
      </c>
      <c r="AC22" s="124">
        <v>0</v>
      </c>
      <c r="AD22" s="124">
        <v>0</v>
      </c>
      <c r="AE22" s="124">
        <v>0</v>
      </c>
      <c r="AF22" s="124">
        <v>0</v>
      </c>
      <c r="AG22" s="124">
        <v>0</v>
      </c>
      <c r="AH22" s="166">
        <v>0</v>
      </c>
      <c r="AI22" s="166">
        <v>0</v>
      </c>
      <c r="AJ22" s="166">
        <v>0</v>
      </c>
      <c r="AK22" s="166">
        <v>0</v>
      </c>
      <c r="AL22" s="166">
        <v>0</v>
      </c>
      <c r="AM22" s="166">
        <v>0</v>
      </c>
      <c r="AN22" s="166">
        <v>0</v>
      </c>
      <c r="AO22" s="166">
        <v>0</v>
      </c>
      <c r="AP22" s="166">
        <v>0</v>
      </c>
      <c r="AQ22" s="166">
        <v>0</v>
      </c>
      <c r="AR22" s="166">
        <v>0</v>
      </c>
      <c r="AS22" s="166">
        <v>0</v>
      </c>
      <c r="AT22" s="166">
        <v>0</v>
      </c>
      <c r="AU22" s="166">
        <v>0</v>
      </c>
      <c r="AV22" s="166">
        <v>0</v>
      </c>
      <c r="AW22" s="166">
        <v>0</v>
      </c>
      <c r="AX22" s="166">
        <v>0</v>
      </c>
      <c r="AY22" s="166">
        <v>0</v>
      </c>
      <c r="AZ22" s="166">
        <v>0</v>
      </c>
      <c r="BA22" s="166">
        <v>0</v>
      </c>
      <c r="BB22" s="166">
        <v>0</v>
      </c>
      <c r="BC22" s="166">
        <v>0</v>
      </c>
      <c r="BD22" s="166">
        <v>0</v>
      </c>
      <c r="BE22" s="166">
        <v>0</v>
      </c>
      <c r="BF22" s="166">
        <v>0</v>
      </c>
      <c r="BG22" s="166">
        <v>0</v>
      </c>
    </row>
    <row r="23" spans="1:59" ht="15" x14ac:dyDescent="0.25">
      <c r="A23" s="244">
        <f>PowellInflow.Unregulated!A23</f>
        <v>44013</v>
      </c>
      <c r="B23" s="117">
        <v>1</v>
      </c>
      <c r="C23" s="117">
        <v>1</v>
      </c>
      <c r="D23" s="117">
        <v>1</v>
      </c>
      <c r="E23" s="124">
        <v>0</v>
      </c>
      <c r="F23" s="124">
        <v>0</v>
      </c>
      <c r="G23" s="124">
        <v>0</v>
      </c>
      <c r="H23" s="124">
        <v>0</v>
      </c>
      <c r="I23" s="124">
        <v>0</v>
      </c>
      <c r="J23" s="124">
        <v>0</v>
      </c>
      <c r="K23" s="124">
        <v>0</v>
      </c>
      <c r="L23" s="124">
        <v>0</v>
      </c>
      <c r="M23" s="124">
        <v>0</v>
      </c>
      <c r="N23" s="124">
        <v>0</v>
      </c>
      <c r="O23" s="124">
        <v>0</v>
      </c>
      <c r="P23" s="124">
        <v>0</v>
      </c>
      <c r="Q23" s="124">
        <v>0</v>
      </c>
      <c r="R23" s="124">
        <v>0</v>
      </c>
      <c r="S23" s="124">
        <v>0</v>
      </c>
      <c r="T23" s="124">
        <v>0</v>
      </c>
      <c r="U23" s="124">
        <v>0</v>
      </c>
      <c r="V23" s="124">
        <v>0</v>
      </c>
      <c r="W23" s="124">
        <v>0</v>
      </c>
      <c r="X23" s="124">
        <v>0</v>
      </c>
      <c r="Y23" s="124">
        <v>0</v>
      </c>
      <c r="Z23" s="124">
        <v>0</v>
      </c>
      <c r="AA23" s="124">
        <v>0</v>
      </c>
      <c r="AB23" s="124">
        <v>0</v>
      </c>
      <c r="AC23" s="124">
        <v>0</v>
      </c>
      <c r="AD23" s="124">
        <v>0</v>
      </c>
      <c r="AE23" s="124">
        <v>0</v>
      </c>
      <c r="AF23" s="124">
        <v>0</v>
      </c>
      <c r="AG23" s="124">
        <v>0</v>
      </c>
      <c r="AH23" s="166">
        <v>0</v>
      </c>
      <c r="AI23" s="166">
        <v>0</v>
      </c>
      <c r="AJ23" s="166">
        <v>0</v>
      </c>
      <c r="AK23" s="166">
        <v>0</v>
      </c>
      <c r="AL23" s="166">
        <v>0</v>
      </c>
      <c r="AM23" s="166">
        <v>0</v>
      </c>
      <c r="AN23" s="166">
        <v>0</v>
      </c>
      <c r="AO23" s="166">
        <v>0</v>
      </c>
      <c r="AP23" s="166">
        <v>0</v>
      </c>
      <c r="AQ23" s="166">
        <v>0</v>
      </c>
      <c r="AR23" s="166">
        <v>0</v>
      </c>
      <c r="AS23" s="166">
        <v>0</v>
      </c>
      <c r="AT23" s="166">
        <v>0</v>
      </c>
      <c r="AU23" s="166">
        <v>0</v>
      </c>
      <c r="AV23" s="166">
        <v>0</v>
      </c>
      <c r="AW23" s="166">
        <v>0</v>
      </c>
      <c r="AX23" s="166">
        <v>0</v>
      </c>
      <c r="AY23" s="166">
        <v>0</v>
      </c>
      <c r="AZ23" s="166">
        <v>0</v>
      </c>
      <c r="BA23" s="166">
        <v>0</v>
      </c>
      <c r="BB23" s="166">
        <v>0</v>
      </c>
      <c r="BC23" s="166">
        <v>0</v>
      </c>
      <c r="BD23" s="166">
        <v>0</v>
      </c>
      <c r="BE23" s="166">
        <v>0</v>
      </c>
      <c r="BF23" s="166">
        <v>0</v>
      </c>
      <c r="BG23" s="166">
        <v>0</v>
      </c>
    </row>
    <row r="24" spans="1:59" ht="15" x14ac:dyDescent="0.25">
      <c r="A24" s="244">
        <f>PowellInflow.Unregulated!A24</f>
        <v>44044</v>
      </c>
      <c r="B24" s="117">
        <v>1</v>
      </c>
      <c r="C24" s="117">
        <v>1</v>
      </c>
      <c r="D24" s="117">
        <v>1</v>
      </c>
      <c r="E24" s="124">
        <v>0</v>
      </c>
      <c r="F24" s="124">
        <v>0</v>
      </c>
      <c r="G24" s="124">
        <v>0</v>
      </c>
      <c r="H24" s="124">
        <v>0</v>
      </c>
      <c r="I24" s="124">
        <v>0</v>
      </c>
      <c r="J24" s="124">
        <v>0</v>
      </c>
      <c r="K24" s="124">
        <v>0</v>
      </c>
      <c r="L24" s="124">
        <v>0</v>
      </c>
      <c r="M24" s="124">
        <v>0</v>
      </c>
      <c r="N24" s="124">
        <v>0</v>
      </c>
      <c r="O24" s="124">
        <v>0</v>
      </c>
      <c r="P24" s="124">
        <v>0</v>
      </c>
      <c r="Q24" s="124">
        <v>0</v>
      </c>
      <c r="R24" s="124">
        <v>0</v>
      </c>
      <c r="S24" s="124">
        <v>0</v>
      </c>
      <c r="T24" s="124">
        <v>0</v>
      </c>
      <c r="U24" s="124">
        <v>0</v>
      </c>
      <c r="V24" s="124">
        <v>0</v>
      </c>
      <c r="W24" s="124">
        <v>0</v>
      </c>
      <c r="X24" s="124">
        <v>0</v>
      </c>
      <c r="Y24" s="124">
        <v>0</v>
      </c>
      <c r="Z24" s="124">
        <v>0</v>
      </c>
      <c r="AA24" s="124">
        <v>0</v>
      </c>
      <c r="AB24" s="124">
        <v>0</v>
      </c>
      <c r="AC24" s="124">
        <v>0</v>
      </c>
      <c r="AD24" s="124">
        <v>0</v>
      </c>
      <c r="AE24" s="124">
        <v>0</v>
      </c>
      <c r="AF24" s="124">
        <v>0</v>
      </c>
      <c r="AG24" s="124">
        <v>0</v>
      </c>
      <c r="AH24" s="166">
        <v>0</v>
      </c>
      <c r="AI24" s="166">
        <v>0</v>
      </c>
      <c r="AJ24" s="166">
        <v>0</v>
      </c>
      <c r="AK24" s="166">
        <v>0</v>
      </c>
      <c r="AL24" s="166">
        <v>0</v>
      </c>
      <c r="AM24" s="166">
        <v>0</v>
      </c>
      <c r="AN24" s="166">
        <v>0</v>
      </c>
      <c r="AO24" s="166">
        <v>0</v>
      </c>
      <c r="AP24" s="166">
        <v>0</v>
      </c>
      <c r="AQ24" s="166">
        <v>0</v>
      </c>
      <c r="AR24" s="166">
        <v>0</v>
      </c>
      <c r="AS24" s="166">
        <v>0</v>
      </c>
      <c r="AT24" s="166">
        <v>0</v>
      </c>
      <c r="AU24" s="166">
        <v>0</v>
      </c>
      <c r="AV24" s="166">
        <v>0</v>
      </c>
      <c r="AW24" s="166">
        <v>0</v>
      </c>
      <c r="AX24" s="166">
        <v>0</v>
      </c>
      <c r="AY24" s="166">
        <v>0</v>
      </c>
      <c r="AZ24" s="166">
        <v>0</v>
      </c>
      <c r="BA24" s="166">
        <v>0</v>
      </c>
      <c r="BB24" s="166">
        <v>0</v>
      </c>
      <c r="BC24" s="166">
        <v>0</v>
      </c>
      <c r="BD24" s="166">
        <v>0</v>
      </c>
      <c r="BE24" s="166">
        <v>0</v>
      </c>
      <c r="BF24" s="166">
        <v>0</v>
      </c>
      <c r="BG24" s="166">
        <v>0</v>
      </c>
    </row>
    <row r="25" spans="1:59" ht="15" x14ac:dyDescent="0.25">
      <c r="A25" s="244">
        <f>PowellInflow.Unregulated!A25</f>
        <v>44075</v>
      </c>
      <c r="B25" s="117">
        <v>1</v>
      </c>
      <c r="C25" s="117">
        <v>1</v>
      </c>
      <c r="D25" s="117">
        <v>1</v>
      </c>
      <c r="E25" s="124">
        <v>0</v>
      </c>
      <c r="F25" s="124">
        <v>0</v>
      </c>
      <c r="G25" s="124">
        <v>0</v>
      </c>
      <c r="H25" s="124">
        <v>0</v>
      </c>
      <c r="I25" s="124">
        <v>0</v>
      </c>
      <c r="J25" s="124">
        <v>0</v>
      </c>
      <c r="K25" s="124">
        <v>0</v>
      </c>
      <c r="L25" s="124">
        <v>0</v>
      </c>
      <c r="M25" s="124">
        <v>0</v>
      </c>
      <c r="N25" s="124">
        <v>0</v>
      </c>
      <c r="O25" s="124">
        <v>0</v>
      </c>
      <c r="P25" s="124">
        <v>0</v>
      </c>
      <c r="Q25" s="124">
        <v>0</v>
      </c>
      <c r="R25" s="124">
        <v>0</v>
      </c>
      <c r="S25" s="124">
        <v>0</v>
      </c>
      <c r="T25" s="124">
        <v>0</v>
      </c>
      <c r="U25" s="124">
        <v>0</v>
      </c>
      <c r="V25" s="124">
        <v>0</v>
      </c>
      <c r="W25" s="124">
        <v>0</v>
      </c>
      <c r="X25" s="124">
        <v>0</v>
      </c>
      <c r="Y25" s="124">
        <v>0</v>
      </c>
      <c r="Z25" s="124">
        <v>0</v>
      </c>
      <c r="AA25" s="124">
        <v>0</v>
      </c>
      <c r="AB25" s="124">
        <v>0</v>
      </c>
      <c r="AC25" s="124">
        <v>0</v>
      </c>
      <c r="AD25" s="124">
        <v>0</v>
      </c>
      <c r="AE25" s="124">
        <v>0</v>
      </c>
      <c r="AF25" s="124">
        <v>0</v>
      </c>
      <c r="AG25" s="124">
        <v>0</v>
      </c>
      <c r="AH25" s="166">
        <v>0</v>
      </c>
      <c r="AI25" s="166">
        <v>0</v>
      </c>
      <c r="AJ25" s="166">
        <v>0</v>
      </c>
      <c r="AK25" s="166">
        <v>0</v>
      </c>
      <c r="AL25" s="166">
        <v>0</v>
      </c>
      <c r="AM25" s="166">
        <v>0</v>
      </c>
      <c r="AN25" s="166">
        <v>0</v>
      </c>
      <c r="AO25" s="166">
        <v>0</v>
      </c>
      <c r="AP25" s="166">
        <v>0</v>
      </c>
      <c r="AQ25" s="166">
        <v>0</v>
      </c>
      <c r="AR25" s="166">
        <v>0</v>
      </c>
      <c r="AS25" s="166">
        <v>0</v>
      </c>
      <c r="AT25" s="166">
        <v>0</v>
      </c>
      <c r="AU25" s="166">
        <v>0</v>
      </c>
      <c r="AV25" s="166">
        <v>0</v>
      </c>
      <c r="AW25" s="166">
        <v>0</v>
      </c>
      <c r="AX25" s="166">
        <v>0</v>
      </c>
      <c r="AY25" s="166">
        <v>0</v>
      </c>
      <c r="AZ25" s="166">
        <v>0</v>
      </c>
      <c r="BA25" s="166">
        <v>0</v>
      </c>
      <c r="BB25" s="166">
        <v>0</v>
      </c>
      <c r="BC25" s="166">
        <v>0</v>
      </c>
      <c r="BD25" s="166">
        <v>0</v>
      </c>
      <c r="BE25" s="166">
        <v>0</v>
      </c>
      <c r="BF25" s="166">
        <v>0</v>
      </c>
      <c r="BG25" s="166">
        <v>0</v>
      </c>
    </row>
    <row r="26" spans="1:59" ht="15" x14ac:dyDescent="0.25">
      <c r="A26" s="244">
        <f>PowellInflow.Unregulated!A26</f>
        <v>44105</v>
      </c>
      <c r="B26" s="117">
        <v>1</v>
      </c>
      <c r="C26" s="117">
        <v>1</v>
      </c>
      <c r="D26" s="117">
        <v>1</v>
      </c>
      <c r="E26" s="124">
        <v>0</v>
      </c>
      <c r="F26" s="124">
        <v>0</v>
      </c>
      <c r="G26" s="124">
        <v>0</v>
      </c>
      <c r="H26" s="124">
        <v>0</v>
      </c>
      <c r="I26" s="124">
        <v>0</v>
      </c>
      <c r="J26" s="124">
        <v>0</v>
      </c>
      <c r="K26" s="124">
        <v>0</v>
      </c>
      <c r="L26" s="124">
        <v>0</v>
      </c>
      <c r="M26" s="124">
        <v>0</v>
      </c>
      <c r="N26" s="124">
        <v>0</v>
      </c>
      <c r="O26" s="124">
        <v>0</v>
      </c>
      <c r="P26" s="124">
        <v>0</v>
      </c>
      <c r="Q26" s="124">
        <v>0</v>
      </c>
      <c r="R26" s="124">
        <v>0</v>
      </c>
      <c r="S26" s="124">
        <v>0</v>
      </c>
      <c r="T26" s="124">
        <v>0</v>
      </c>
      <c r="U26" s="124">
        <v>0</v>
      </c>
      <c r="V26" s="124">
        <v>0</v>
      </c>
      <c r="W26" s="124">
        <v>0</v>
      </c>
      <c r="X26" s="124">
        <v>0</v>
      </c>
      <c r="Y26" s="124">
        <v>0</v>
      </c>
      <c r="Z26" s="124">
        <v>0</v>
      </c>
      <c r="AA26" s="124">
        <v>0</v>
      </c>
      <c r="AB26" s="124">
        <v>0</v>
      </c>
      <c r="AC26" s="124">
        <v>0</v>
      </c>
      <c r="AD26" s="124">
        <v>0</v>
      </c>
      <c r="AE26" s="124">
        <v>0</v>
      </c>
      <c r="AF26" s="124">
        <v>0</v>
      </c>
      <c r="AG26" s="124">
        <v>0</v>
      </c>
      <c r="AH26" s="166">
        <v>0</v>
      </c>
      <c r="AI26" s="166">
        <v>0</v>
      </c>
      <c r="AJ26" s="166">
        <v>0</v>
      </c>
      <c r="AK26" s="166">
        <v>0</v>
      </c>
      <c r="AL26" s="166">
        <v>0</v>
      </c>
      <c r="AM26" s="166">
        <v>0</v>
      </c>
      <c r="AN26" s="166">
        <v>0</v>
      </c>
      <c r="AO26" s="166">
        <v>0</v>
      </c>
      <c r="AP26" s="166">
        <v>0</v>
      </c>
      <c r="AQ26" s="166">
        <v>0</v>
      </c>
      <c r="AR26" s="166">
        <v>0</v>
      </c>
      <c r="AS26" s="166">
        <v>0</v>
      </c>
      <c r="AT26" s="166">
        <v>0</v>
      </c>
      <c r="AU26" s="166">
        <v>0</v>
      </c>
      <c r="AV26" s="166">
        <v>0</v>
      </c>
      <c r="AW26" s="166">
        <v>0</v>
      </c>
      <c r="AX26" s="166">
        <v>0</v>
      </c>
      <c r="AY26" s="166">
        <v>0</v>
      </c>
      <c r="AZ26" s="166">
        <v>0</v>
      </c>
      <c r="BA26" s="166">
        <v>0</v>
      </c>
      <c r="BB26" s="166">
        <v>0</v>
      </c>
      <c r="BC26" s="166">
        <v>0</v>
      </c>
      <c r="BD26" s="166">
        <v>0</v>
      </c>
      <c r="BE26" s="166">
        <v>0</v>
      </c>
      <c r="BF26" s="166">
        <v>0</v>
      </c>
      <c r="BG26" s="166">
        <v>0</v>
      </c>
    </row>
    <row r="27" spans="1:59" ht="15" x14ac:dyDescent="0.25">
      <c r="A27" s="244">
        <f>PowellInflow.Unregulated!A27</f>
        <v>44136</v>
      </c>
      <c r="B27" s="117">
        <v>1</v>
      </c>
      <c r="C27" s="117">
        <v>1</v>
      </c>
      <c r="D27" s="117">
        <v>1</v>
      </c>
      <c r="E27" s="124">
        <v>0</v>
      </c>
      <c r="F27" s="124">
        <v>0</v>
      </c>
      <c r="G27" s="124">
        <v>0</v>
      </c>
      <c r="H27" s="124">
        <v>0</v>
      </c>
      <c r="I27" s="124">
        <v>0</v>
      </c>
      <c r="J27" s="124">
        <v>0</v>
      </c>
      <c r="K27" s="124">
        <v>0</v>
      </c>
      <c r="L27" s="124">
        <v>0</v>
      </c>
      <c r="M27" s="124">
        <v>0</v>
      </c>
      <c r="N27" s="124">
        <v>0</v>
      </c>
      <c r="O27" s="124">
        <v>0</v>
      </c>
      <c r="P27" s="124">
        <v>0</v>
      </c>
      <c r="Q27" s="124">
        <v>0</v>
      </c>
      <c r="R27" s="124">
        <v>0</v>
      </c>
      <c r="S27" s="124">
        <v>0</v>
      </c>
      <c r="T27" s="124">
        <v>0</v>
      </c>
      <c r="U27" s="124">
        <v>0</v>
      </c>
      <c r="V27" s="124">
        <v>0</v>
      </c>
      <c r="W27" s="124">
        <v>0</v>
      </c>
      <c r="X27" s="124">
        <v>0</v>
      </c>
      <c r="Y27" s="124">
        <v>0</v>
      </c>
      <c r="Z27" s="124">
        <v>0</v>
      </c>
      <c r="AA27" s="124">
        <v>0</v>
      </c>
      <c r="AB27" s="124">
        <v>0</v>
      </c>
      <c r="AC27" s="124">
        <v>0</v>
      </c>
      <c r="AD27" s="124">
        <v>0</v>
      </c>
      <c r="AE27" s="124">
        <v>0</v>
      </c>
      <c r="AF27" s="124">
        <v>0</v>
      </c>
      <c r="AG27" s="124">
        <v>0</v>
      </c>
      <c r="AH27" s="166">
        <v>0</v>
      </c>
      <c r="AI27" s="166">
        <v>0</v>
      </c>
      <c r="AJ27" s="166">
        <v>0</v>
      </c>
      <c r="AK27" s="166">
        <v>0</v>
      </c>
      <c r="AL27" s="166">
        <v>0</v>
      </c>
      <c r="AM27" s="166">
        <v>0</v>
      </c>
      <c r="AN27" s="166">
        <v>0</v>
      </c>
      <c r="AO27" s="166">
        <v>0</v>
      </c>
      <c r="AP27" s="166">
        <v>0</v>
      </c>
      <c r="AQ27" s="166">
        <v>0</v>
      </c>
      <c r="AR27" s="166">
        <v>0</v>
      </c>
      <c r="AS27" s="166">
        <v>0</v>
      </c>
      <c r="AT27" s="166">
        <v>0</v>
      </c>
      <c r="AU27" s="166">
        <v>0</v>
      </c>
      <c r="AV27" s="166">
        <v>0</v>
      </c>
      <c r="AW27" s="166">
        <v>0</v>
      </c>
      <c r="AX27" s="166">
        <v>0</v>
      </c>
      <c r="AY27" s="166">
        <v>0</v>
      </c>
      <c r="AZ27" s="166">
        <v>0</v>
      </c>
      <c r="BA27" s="166">
        <v>0</v>
      </c>
      <c r="BB27" s="166">
        <v>0</v>
      </c>
      <c r="BC27" s="166">
        <v>0</v>
      </c>
      <c r="BD27" s="166">
        <v>0</v>
      </c>
      <c r="BE27" s="166">
        <v>0</v>
      </c>
      <c r="BF27" s="166">
        <v>0</v>
      </c>
      <c r="BG27" s="166">
        <v>0</v>
      </c>
    </row>
    <row r="28" spans="1:59" ht="15" x14ac:dyDescent="0.25">
      <c r="A28" s="244">
        <f>PowellInflow.Unregulated!A28</f>
        <v>44166</v>
      </c>
      <c r="B28" s="117">
        <v>1</v>
      </c>
      <c r="C28" s="117">
        <v>1</v>
      </c>
      <c r="D28" s="117">
        <v>1</v>
      </c>
      <c r="E28" s="124">
        <v>0</v>
      </c>
      <c r="F28" s="124">
        <v>0</v>
      </c>
      <c r="G28" s="124">
        <v>0</v>
      </c>
      <c r="H28" s="124">
        <v>0</v>
      </c>
      <c r="I28" s="124">
        <v>0</v>
      </c>
      <c r="J28" s="124">
        <v>0</v>
      </c>
      <c r="K28" s="124">
        <v>0</v>
      </c>
      <c r="L28" s="124">
        <v>0</v>
      </c>
      <c r="M28" s="124">
        <v>0</v>
      </c>
      <c r="N28" s="124">
        <v>0</v>
      </c>
      <c r="O28" s="124">
        <v>0</v>
      </c>
      <c r="P28" s="124">
        <v>0</v>
      </c>
      <c r="Q28" s="124">
        <v>0</v>
      </c>
      <c r="R28" s="124">
        <v>0</v>
      </c>
      <c r="S28" s="124">
        <v>0</v>
      </c>
      <c r="T28" s="124">
        <v>0</v>
      </c>
      <c r="U28" s="124">
        <v>0</v>
      </c>
      <c r="V28" s="124">
        <v>0</v>
      </c>
      <c r="W28" s="124">
        <v>0</v>
      </c>
      <c r="X28" s="124">
        <v>0</v>
      </c>
      <c r="Y28" s="124">
        <v>0</v>
      </c>
      <c r="Z28" s="124">
        <v>0</v>
      </c>
      <c r="AA28" s="124">
        <v>0</v>
      </c>
      <c r="AB28" s="124">
        <v>0</v>
      </c>
      <c r="AC28" s="124">
        <v>0</v>
      </c>
      <c r="AD28" s="124">
        <v>0</v>
      </c>
      <c r="AE28" s="124">
        <v>0</v>
      </c>
      <c r="AF28" s="124">
        <v>0</v>
      </c>
      <c r="AG28" s="124">
        <v>0</v>
      </c>
      <c r="AH28" s="166">
        <v>0</v>
      </c>
      <c r="AI28" s="166">
        <v>0</v>
      </c>
      <c r="AJ28" s="166">
        <v>0</v>
      </c>
      <c r="AK28" s="166">
        <v>0</v>
      </c>
      <c r="AL28" s="166">
        <v>0</v>
      </c>
      <c r="AM28" s="166">
        <v>0</v>
      </c>
      <c r="AN28" s="166">
        <v>0</v>
      </c>
      <c r="AO28" s="166">
        <v>0</v>
      </c>
      <c r="AP28" s="166">
        <v>0</v>
      </c>
      <c r="AQ28" s="166">
        <v>0</v>
      </c>
      <c r="AR28" s="166">
        <v>0</v>
      </c>
      <c r="AS28" s="166">
        <v>0</v>
      </c>
      <c r="AT28" s="166">
        <v>0</v>
      </c>
      <c r="AU28" s="166">
        <v>0</v>
      </c>
      <c r="AV28" s="166">
        <v>0</v>
      </c>
      <c r="AW28" s="166">
        <v>0</v>
      </c>
      <c r="AX28" s="166">
        <v>0</v>
      </c>
      <c r="AY28" s="166">
        <v>0</v>
      </c>
      <c r="AZ28" s="166">
        <v>0</v>
      </c>
      <c r="BA28" s="166">
        <v>0</v>
      </c>
      <c r="BB28" s="166">
        <v>0</v>
      </c>
      <c r="BC28" s="166">
        <v>0</v>
      </c>
      <c r="BD28" s="166">
        <v>0</v>
      </c>
      <c r="BE28" s="166">
        <v>0</v>
      </c>
      <c r="BF28" s="166">
        <v>0</v>
      </c>
      <c r="BG28" s="166">
        <v>0</v>
      </c>
    </row>
    <row r="29" spans="1:59" ht="15" x14ac:dyDescent="0.25">
      <c r="A29" s="244">
        <f>PowellInflow.Unregulated!A29</f>
        <v>44197</v>
      </c>
      <c r="B29" s="117">
        <v>1</v>
      </c>
      <c r="C29" s="117">
        <v>1</v>
      </c>
      <c r="D29" s="117">
        <v>1</v>
      </c>
      <c r="E29" s="124">
        <v>0</v>
      </c>
      <c r="F29" s="124">
        <v>0</v>
      </c>
      <c r="G29" s="124">
        <v>0</v>
      </c>
      <c r="H29" s="124">
        <v>0</v>
      </c>
      <c r="I29" s="124">
        <v>0</v>
      </c>
      <c r="J29" s="124">
        <v>0</v>
      </c>
      <c r="K29" s="124">
        <v>0</v>
      </c>
      <c r="L29" s="124">
        <v>0</v>
      </c>
      <c r="M29" s="124">
        <v>0</v>
      </c>
      <c r="N29" s="124">
        <v>0</v>
      </c>
      <c r="O29" s="124">
        <v>0</v>
      </c>
      <c r="P29" s="124">
        <v>0</v>
      </c>
      <c r="Q29" s="124">
        <v>0</v>
      </c>
      <c r="R29" s="124">
        <v>0</v>
      </c>
      <c r="S29" s="124">
        <v>0</v>
      </c>
      <c r="T29" s="124">
        <v>0</v>
      </c>
      <c r="U29" s="124">
        <v>0</v>
      </c>
      <c r="V29" s="124">
        <v>0</v>
      </c>
      <c r="W29" s="124">
        <v>0</v>
      </c>
      <c r="X29" s="124">
        <v>0</v>
      </c>
      <c r="Y29" s="124">
        <v>0</v>
      </c>
      <c r="Z29" s="124">
        <v>0</v>
      </c>
      <c r="AA29" s="124">
        <v>0</v>
      </c>
      <c r="AB29" s="124">
        <v>0</v>
      </c>
      <c r="AC29" s="124">
        <v>0</v>
      </c>
      <c r="AD29" s="124">
        <v>0</v>
      </c>
      <c r="AE29" s="124">
        <v>0</v>
      </c>
      <c r="AF29" s="124">
        <v>0</v>
      </c>
      <c r="AG29" s="124">
        <v>0</v>
      </c>
      <c r="AH29" s="166">
        <v>0</v>
      </c>
      <c r="AI29" s="166">
        <v>0</v>
      </c>
      <c r="AJ29" s="166">
        <v>0</v>
      </c>
      <c r="AK29" s="166">
        <v>0</v>
      </c>
      <c r="AL29" s="166">
        <v>0</v>
      </c>
      <c r="AM29" s="166">
        <v>0</v>
      </c>
      <c r="AN29" s="166">
        <v>0</v>
      </c>
      <c r="AO29" s="166">
        <v>0</v>
      </c>
      <c r="AP29" s="166">
        <v>0</v>
      </c>
      <c r="AQ29" s="166">
        <v>0</v>
      </c>
      <c r="AR29" s="166">
        <v>0</v>
      </c>
      <c r="AS29" s="166">
        <v>0</v>
      </c>
      <c r="AT29" s="166">
        <v>0</v>
      </c>
      <c r="AU29" s="166">
        <v>0</v>
      </c>
      <c r="AV29" s="166">
        <v>0</v>
      </c>
      <c r="AW29" s="166">
        <v>0</v>
      </c>
      <c r="AX29" s="166">
        <v>0</v>
      </c>
      <c r="AY29" s="166">
        <v>0</v>
      </c>
      <c r="AZ29" s="166">
        <v>0</v>
      </c>
      <c r="BA29" s="166">
        <v>0</v>
      </c>
      <c r="BB29" s="166">
        <v>0</v>
      </c>
      <c r="BC29" s="166">
        <v>0</v>
      </c>
      <c r="BD29" s="166">
        <v>0</v>
      </c>
      <c r="BE29" s="166">
        <v>0</v>
      </c>
      <c r="BF29" s="166">
        <v>0</v>
      </c>
      <c r="BG29" s="166">
        <v>0</v>
      </c>
    </row>
    <row r="30" spans="1:59" ht="15" x14ac:dyDescent="0.25">
      <c r="A30" s="244">
        <f>PowellInflow.Unregulated!A30</f>
        <v>44228</v>
      </c>
      <c r="B30" s="117">
        <v>1</v>
      </c>
      <c r="C30" s="117">
        <v>1</v>
      </c>
      <c r="D30" s="117">
        <v>1</v>
      </c>
      <c r="E30" s="124">
        <v>0</v>
      </c>
      <c r="F30" s="124">
        <v>0</v>
      </c>
      <c r="G30" s="124">
        <v>0</v>
      </c>
      <c r="H30" s="124">
        <v>0</v>
      </c>
      <c r="I30" s="124">
        <v>0</v>
      </c>
      <c r="J30" s="124">
        <v>0</v>
      </c>
      <c r="K30" s="124">
        <v>0</v>
      </c>
      <c r="L30" s="124">
        <v>0</v>
      </c>
      <c r="M30" s="124">
        <v>0</v>
      </c>
      <c r="N30" s="124">
        <v>0</v>
      </c>
      <c r="O30" s="124">
        <v>0</v>
      </c>
      <c r="P30" s="124">
        <v>0</v>
      </c>
      <c r="Q30" s="124">
        <v>0</v>
      </c>
      <c r="R30" s="124">
        <v>0</v>
      </c>
      <c r="S30" s="124">
        <v>0</v>
      </c>
      <c r="T30" s="124">
        <v>0</v>
      </c>
      <c r="U30" s="124">
        <v>0</v>
      </c>
      <c r="V30" s="124">
        <v>0</v>
      </c>
      <c r="W30" s="124">
        <v>0</v>
      </c>
      <c r="X30" s="124">
        <v>0</v>
      </c>
      <c r="Y30" s="124">
        <v>0</v>
      </c>
      <c r="Z30" s="124">
        <v>0</v>
      </c>
      <c r="AA30" s="124">
        <v>0</v>
      </c>
      <c r="AB30" s="124">
        <v>0</v>
      </c>
      <c r="AC30" s="124">
        <v>0</v>
      </c>
      <c r="AD30" s="124">
        <v>0</v>
      </c>
      <c r="AE30" s="124">
        <v>0</v>
      </c>
      <c r="AF30" s="124">
        <v>0</v>
      </c>
      <c r="AG30" s="124">
        <v>0</v>
      </c>
      <c r="AH30" s="166">
        <v>0</v>
      </c>
      <c r="AI30" s="166">
        <v>0</v>
      </c>
      <c r="AJ30" s="166">
        <v>0</v>
      </c>
      <c r="AK30" s="166">
        <v>0</v>
      </c>
      <c r="AL30" s="166">
        <v>0</v>
      </c>
      <c r="AM30" s="166">
        <v>0</v>
      </c>
      <c r="AN30" s="166">
        <v>0</v>
      </c>
      <c r="AO30" s="166">
        <v>0</v>
      </c>
      <c r="AP30" s="166">
        <v>0</v>
      </c>
      <c r="AQ30" s="166">
        <v>0</v>
      </c>
      <c r="AR30" s="166">
        <v>0</v>
      </c>
      <c r="AS30" s="166">
        <v>0</v>
      </c>
      <c r="AT30" s="166">
        <v>0</v>
      </c>
      <c r="AU30" s="166">
        <v>0</v>
      </c>
      <c r="AV30" s="166">
        <v>0</v>
      </c>
      <c r="AW30" s="166">
        <v>0</v>
      </c>
      <c r="AX30" s="166">
        <v>0</v>
      </c>
      <c r="AY30" s="166">
        <v>0</v>
      </c>
      <c r="AZ30" s="166">
        <v>0</v>
      </c>
      <c r="BA30" s="166">
        <v>0</v>
      </c>
      <c r="BB30" s="166">
        <v>0</v>
      </c>
      <c r="BC30" s="166">
        <v>0</v>
      </c>
      <c r="BD30" s="166">
        <v>0</v>
      </c>
      <c r="BE30" s="166">
        <v>0</v>
      </c>
      <c r="BF30" s="166">
        <v>0</v>
      </c>
      <c r="BG30" s="166">
        <v>0</v>
      </c>
    </row>
    <row r="31" spans="1:59" ht="15" x14ac:dyDescent="0.25">
      <c r="A31" s="244">
        <f>PowellInflow.Unregulated!A31</f>
        <v>44256</v>
      </c>
      <c r="B31" s="117">
        <v>1</v>
      </c>
      <c r="C31" s="117">
        <v>1</v>
      </c>
      <c r="D31" s="117">
        <v>1</v>
      </c>
      <c r="E31" s="124">
        <v>0</v>
      </c>
      <c r="F31" s="124">
        <v>0</v>
      </c>
      <c r="G31" s="124">
        <v>0</v>
      </c>
      <c r="H31" s="124">
        <v>0</v>
      </c>
      <c r="I31" s="124">
        <v>0</v>
      </c>
      <c r="J31" s="124">
        <v>0</v>
      </c>
      <c r="K31" s="124">
        <v>0</v>
      </c>
      <c r="L31" s="124">
        <v>0</v>
      </c>
      <c r="M31" s="124">
        <v>0</v>
      </c>
      <c r="N31" s="124">
        <v>0</v>
      </c>
      <c r="O31" s="124">
        <v>0</v>
      </c>
      <c r="P31" s="124">
        <v>0</v>
      </c>
      <c r="Q31" s="124">
        <v>0</v>
      </c>
      <c r="R31" s="124">
        <v>0</v>
      </c>
      <c r="S31" s="124">
        <v>0</v>
      </c>
      <c r="T31" s="124">
        <v>0</v>
      </c>
      <c r="U31" s="124">
        <v>0</v>
      </c>
      <c r="V31" s="124">
        <v>0</v>
      </c>
      <c r="W31" s="124">
        <v>0</v>
      </c>
      <c r="X31" s="124">
        <v>0</v>
      </c>
      <c r="Y31" s="124">
        <v>0</v>
      </c>
      <c r="Z31" s="124">
        <v>0</v>
      </c>
      <c r="AA31" s="124">
        <v>0</v>
      </c>
      <c r="AB31" s="124">
        <v>0</v>
      </c>
      <c r="AC31" s="124">
        <v>0</v>
      </c>
      <c r="AD31" s="124">
        <v>0</v>
      </c>
      <c r="AE31" s="124">
        <v>0</v>
      </c>
      <c r="AF31" s="124">
        <v>0</v>
      </c>
      <c r="AG31" s="124">
        <v>0</v>
      </c>
      <c r="AH31" s="166">
        <v>0</v>
      </c>
      <c r="AI31" s="166">
        <v>0</v>
      </c>
      <c r="AJ31" s="166">
        <v>0</v>
      </c>
      <c r="AK31" s="166">
        <v>0</v>
      </c>
      <c r="AL31" s="166">
        <v>0</v>
      </c>
      <c r="AM31" s="166">
        <v>0</v>
      </c>
      <c r="AN31" s="166">
        <v>0</v>
      </c>
      <c r="AO31" s="166">
        <v>0</v>
      </c>
      <c r="AP31" s="166">
        <v>0</v>
      </c>
      <c r="AQ31" s="166">
        <v>0</v>
      </c>
      <c r="AR31" s="166">
        <v>0</v>
      </c>
      <c r="AS31" s="166">
        <v>0</v>
      </c>
      <c r="AT31" s="166">
        <v>0</v>
      </c>
      <c r="AU31" s="166">
        <v>0</v>
      </c>
      <c r="AV31" s="166">
        <v>0</v>
      </c>
      <c r="AW31" s="166">
        <v>0</v>
      </c>
      <c r="AX31" s="166">
        <v>0</v>
      </c>
      <c r="AY31" s="166">
        <v>0</v>
      </c>
      <c r="AZ31" s="166">
        <v>0</v>
      </c>
      <c r="BA31" s="166">
        <v>0</v>
      </c>
      <c r="BB31" s="166">
        <v>0</v>
      </c>
      <c r="BC31" s="166">
        <v>0</v>
      </c>
      <c r="BD31" s="166">
        <v>0</v>
      </c>
      <c r="BE31" s="166">
        <v>0</v>
      </c>
      <c r="BF31" s="166">
        <v>0</v>
      </c>
      <c r="BG31" s="166">
        <v>0</v>
      </c>
    </row>
    <row r="32" spans="1:59" ht="15" x14ac:dyDescent="0.25">
      <c r="A32" s="244">
        <f>PowellInflow.Unregulated!A32</f>
        <v>44287</v>
      </c>
      <c r="B32" s="117">
        <v>1</v>
      </c>
      <c r="C32" s="117">
        <v>1</v>
      </c>
      <c r="D32" s="117">
        <v>1</v>
      </c>
      <c r="E32" s="124">
        <v>0</v>
      </c>
      <c r="F32" s="124">
        <v>0</v>
      </c>
      <c r="G32" s="124">
        <v>0</v>
      </c>
      <c r="H32" s="124">
        <v>0</v>
      </c>
      <c r="I32" s="124">
        <v>0</v>
      </c>
      <c r="J32" s="124">
        <v>0</v>
      </c>
      <c r="K32" s="124">
        <v>0</v>
      </c>
      <c r="L32" s="124">
        <v>0</v>
      </c>
      <c r="M32" s="124">
        <v>0</v>
      </c>
      <c r="N32" s="124">
        <v>0</v>
      </c>
      <c r="O32" s="124">
        <v>0</v>
      </c>
      <c r="P32" s="124">
        <v>0</v>
      </c>
      <c r="Q32" s="124">
        <v>0</v>
      </c>
      <c r="R32" s="124">
        <v>0</v>
      </c>
      <c r="S32" s="124">
        <v>0</v>
      </c>
      <c r="T32" s="124">
        <v>0</v>
      </c>
      <c r="U32" s="124">
        <v>0</v>
      </c>
      <c r="V32" s="124">
        <v>0</v>
      </c>
      <c r="W32" s="124">
        <v>0</v>
      </c>
      <c r="X32" s="124">
        <v>0</v>
      </c>
      <c r="Y32" s="124">
        <v>0</v>
      </c>
      <c r="Z32" s="124">
        <v>0</v>
      </c>
      <c r="AA32" s="124">
        <v>0</v>
      </c>
      <c r="AB32" s="124">
        <v>0</v>
      </c>
      <c r="AC32" s="124">
        <v>0</v>
      </c>
      <c r="AD32" s="124">
        <v>0</v>
      </c>
      <c r="AE32" s="124">
        <v>0</v>
      </c>
      <c r="AF32" s="124">
        <v>0</v>
      </c>
      <c r="AG32" s="124">
        <v>0</v>
      </c>
      <c r="AH32" s="166">
        <v>0</v>
      </c>
      <c r="AI32" s="166">
        <v>0</v>
      </c>
      <c r="AJ32" s="166">
        <v>0</v>
      </c>
      <c r="AK32" s="166">
        <v>0</v>
      </c>
      <c r="AL32" s="166">
        <v>0</v>
      </c>
      <c r="AM32" s="166">
        <v>0</v>
      </c>
      <c r="AN32" s="166">
        <v>0</v>
      </c>
      <c r="AO32" s="166">
        <v>0</v>
      </c>
      <c r="AP32" s="166">
        <v>0</v>
      </c>
      <c r="AQ32" s="166">
        <v>0</v>
      </c>
      <c r="AR32" s="166">
        <v>0</v>
      </c>
      <c r="AS32" s="166">
        <v>0</v>
      </c>
      <c r="AT32" s="166">
        <v>0</v>
      </c>
      <c r="AU32" s="166">
        <v>0</v>
      </c>
      <c r="AV32" s="166">
        <v>0</v>
      </c>
      <c r="AW32" s="166">
        <v>0</v>
      </c>
      <c r="AX32" s="166">
        <v>0</v>
      </c>
      <c r="AY32" s="166">
        <v>0</v>
      </c>
      <c r="AZ32" s="166">
        <v>0</v>
      </c>
      <c r="BA32" s="166">
        <v>0</v>
      </c>
      <c r="BB32" s="166">
        <v>0</v>
      </c>
      <c r="BC32" s="166">
        <v>0</v>
      </c>
      <c r="BD32" s="166">
        <v>0</v>
      </c>
      <c r="BE32" s="166">
        <v>0</v>
      </c>
      <c r="BF32" s="166">
        <v>0</v>
      </c>
      <c r="BG32" s="166">
        <v>0</v>
      </c>
    </row>
    <row r="33" spans="1:59" ht="15" x14ac:dyDescent="0.25">
      <c r="A33" s="244">
        <f>PowellInflow.Unregulated!A33</f>
        <v>44317</v>
      </c>
      <c r="B33" s="117">
        <v>1</v>
      </c>
      <c r="C33" s="117">
        <v>1</v>
      </c>
      <c r="D33" s="117">
        <v>1</v>
      </c>
      <c r="E33" s="124">
        <v>0</v>
      </c>
      <c r="F33" s="124">
        <v>0</v>
      </c>
      <c r="G33" s="124">
        <v>0</v>
      </c>
      <c r="H33" s="124">
        <v>0</v>
      </c>
      <c r="I33" s="124">
        <v>0</v>
      </c>
      <c r="J33" s="124">
        <v>0</v>
      </c>
      <c r="K33" s="124">
        <v>0</v>
      </c>
      <c r="L33" s="124">
        <v>0</v>
      </c>
      <c r="M33" s="124">
        <v>0</v>
      </c>
      <c r="N33" s="124">
        <v>0</v>
      </c>
      <c r="O33" s="124">
        <v>0</v>
      </c>
      <c r="P33" s="124">
        <v>0</v>
      </c>
      <c r="Q33" s="124">
        <v>0</v>
      </c>
      <c r="R33" s="124">
        <v>0</v>
      </c>
      <c r="S33" s="124">
        <v>0</v>
      </c>
      <c r="T33" s="124">
        <v>0</v>
      </c>
      <c r="U33" s="124">
        <v>0</v>
      </c>
      <c r="V33" s="124">
        <v>0</v>
      </c>
      <c r="W33" s="124">
        <v>0</v>
      </c>
      <c r="X33" s="124">
        <v>0</v>
      </c>
      <c r="Y33" s="124">
        <v>0</v>
      </c>
      <c r="Z33" s="124">
        <v>0</v>
      </c>
      <c r="AA33" s="124">
        <v>0</v>
      </c>
      <c r="AB33" s="124">
        <v>0</v>
      </c>
      <c r="AC33" s="124">
        <v>0</v>
      </c>
      <c r="AD33" s="124">
        <v>0</v>
      </c>
      <c r="AE33" s="124">
        <v>0</v>
      </c>
      <c r="AF33" s="124">
        <v>0</v>
      </c>
      <c r="AG33" s="124">
        <v>0</v>
      </c>
      <c r="AH33" s="166">
        <v>0</v>
      </c>
      <c r="AI33" s="166">
        <v>0</v>
      </c>
      <c r="AJ33" s="166">
        <v>0</v>
      </c>
      <c r="AK33" s="166">
        <v>0</v>
      </c>
      <c r="AL33" s="166">
        <v>0</v>
      </c>
      <c r="AM33" s="166">
        <v>0</v>
      </c>
      <c r="AN33" s="166">
        <v>0</v>
      </c>
      <c r="AO33" s="166">
        <v>0</v>
      </c>
      <c r="AP33" s="166">
        <v>0</v>
      </c>
      <c r="AQ33" s="166">
        <v>0</v>
      </c>
      <c r="AR33" s="166">
        <v>0</v>
      </c>
      <c r="AS33" s="166">
        <v>0</v>
      </c>
      <c r="AT33" s="166">
        <v>0</v>
      </c>
      <c r="AU33" s="166">
        <v>0</v>
      </c>
      <c r="AV33" s="166">
        <v>0</v>
      </c>
      <c r="AW33" s="166">
        <v>0</v>
      </c>
      <c r="AX33" s="166">
        <v>0</v>
      </c>
      <c r="AY33" s="166">
        <v>0</v>
      </c>
      <c r="AZ33" s="166">
        <v>0</v>
      </c>
      <c r="BA33" s="166">
        <v>0</v>
      </c>
      <c r="BB33" s="166">
        <v>0</v>
      </c>
      <c r="BC33" s="166">
        <v>0</v>
      </c>
      <c r="BD33" s="166">
        <v>0</v>
      </c>
      <c r="BE33" s="166">
        <v>0</v>
      </c>
      <c r="BF33" s="166">
        <v>0</v>
      </c>
      <c r="BG33" s="166">
        <v>0</v>
      </c>
    </row>
    <row r="34" spans="1:59" ht="15" x14ac:dyDescent="0.25">
      <c r="A34" s="244">
        <f>PowellInflow.Unregulated!A34</f>
        <v>44348</v>
      </c>
      <c r="B34" s="117">
        <v>1</v>
      </c>
      <c r="C34" s="117">
        <v>1</v>
      </c>
      <c r="D34" s="117">
        <v>1</v>
      </c>
      <c r="E34" s="124">
        <v>0</v>
      </c>
      <c r="F34" s="124">
        <v>0</v>
      </c>
      <c r="G34" s="124">
        <v>0</v>
      </c>
      <c r="H34" s="124">
        <v>0</v>
      </c>
      <c r="I34" s="124">
        <v>0</v>
      </c>
      <c r="J34" s="124">
        <v>0</v>
      </c>
      <c r="K34" s="124">
        <v>0</v>
      </c>
      <c r="L34" s="124">
        <v>0</v>
      </c>
      <c r="M34" s="124">
        <v>0</v>
      </c>
      <c r="N34" s="124">
        <v>0</v>
      </c>
      <c r="O34" s="124">
        <v>0</v>
      </c>
      <c r="P34" s="124">
        <v>0</v>
      </c>
      <c r="Q34" s="124">
        <v>0</v>
      </c>
      <c r="R34" s="124">
        <v>0</v>
      </c>
      <c r="S34" s="124">
        <v>0</v>
      </c>
      <c r="T34" s="124">
        <v>0</v>
      </c>
      <c r="U34" s="124">
        <v>0</v>
      </c>
      <c r="V34" s="124">
        <v>0</v>
      </c>
      <c r="W34" s="124">
        <v>0</v>
      </c>
      <c r="X34" s="124">
        <v>0</v>
      </c>
      <c r="Y34" s="124">
        <v>0</v>
      </c>
      <c r="Z34" s="124">
        <v>0</v>
      </c>
      <c r="AA34" s="124">
        <v>0</v>
      </c>
      <c r="AB34" s="124">
        <v>0</v>
      </c>
      <c r="AC34" s="124">
        <v>0</v>
      </c>
      <c r="AD34" s="124">
        <v>0</v>
      </c>
      <c r="AE34" s="124">
        <v>0</v>
      </c>
      <c r="AF34" s="124">
        <v>0</v>
      </c>
      <c r="AG34" s="124">
        <v>0</v>
      </c>
      <c r="AH34" s="166">
        <v>0</v>
      </c>
      <c r="AI34" s="166">
        <v>0</v>
      </c>
      <c r="AJ34" s="166">
        <v>0</v>
      </c>
      <c r="AK34" s="166">
        <v>0</v>
      </c>
      <c r="AL34" s="166">
        <v>0</v>
      </c>
      <c r="AM34" s="166">
        <v>0</v>
      </c>
      <c r="AN34" s="166">
        <v>0</v>
      </c>
      <c r="AO34" s="166">
        <v>0</v>
      </c>
      <c r="AP34" s="166">
        <v>0</v>
      </c>
      <c r="AQ34" s="166">
        <v>0</v>
      </c>
      <c r="AR34" s="166">
        <v>0</v>
      </c>
      <c r="AS34" s="166">
        <v>0</v>
      </c>
      <c r="AT34" s="166">
        <v>0</v>
      </c>
      <c r="AU34" s="166">
        <v>0</v>
      </c>
      <c r="AV34" s="166">
        <v>0</v>
      </c>
      <c r="AW34" s="166">
        <v>0</v>
      </c>
      <c r="AX34" s="166">
        <v>0</v>
      </c>
      <c r="AY34" s="166">
        <v>0</v>
      </c>
      <c r="AZ34" s="166">
        <v>0</v>
      </c>
      <c r="BA34" s="166">
        <v>0</v>
      </c>
      <c r="BB34" s="166">
        <v>0</v>
      </c>
      <c r="BC34" s="166">
        <v>0</v>
      </c>
      <c r="BD34" s="166">
        <v>0</v>
      </c>
      <c r="BE34" s="166">
        <v>0</v>
      </c>
      <c r="BF34" s="166">
        <v>0</v>
      </c>
      <c r="BG34" s="166">
        <v>0</v>
      </c>
    </row>
    <row r="35" spans="1:59" ht="15" x14ac:dyDescent="0.25">
      <c r="A35" s="244">
        <f>PowellInflow.Unregulated!A35</f>
        <v>44378</v>
      </c>
      <c r="B35" s="117">
        <v>1</v>
      </c>
      <c r="C35" s="117">
        <v>1</v>
      </c>
      <c r="D35" s="117">
        <v>1</v>
      </c>
      <c r="E35" s="124">
        <v>0</v>
      </c>
      <c r="F35" s="124">
        <v>0</v>
      </c>
      <c r="G35" s="124">
        <v>0</v>
      </c>
      <c r="H35" s="124">
        <v>0</v>
      </c>
      <c r="I35" s="124">
        <v>0</v>
      </c>
      <c r="J35" s="124">
        <v>0</v>
      </c>
      <c r="K35" s="124">
        <v>0</v>
      </c>
      <c r="L35" s="124">
        <v>0</v>
      </c>
      <c r="M35" s="124">
        <v>0</v>
      </c>
      <c r="N35" s="124">
        <v>0</v>
      </c>
      <c r="O35" s="124">
        <v>0</v>
      </c>
      <c r="P35" s="124">
        <v>0</v>
      </c>
      <c r="Q35" s="124">
        <v>0</v>
      </c>
      <c r="R35" s="124">
        <v>0</v>
      </c>
      <c r="S35" s="124">
        <v>0</v>
      </c>
      <c r="T35" s="124">
        <v>0</v>
      </c>
      <c r="U35" s="124">
        <v>0</v>
      </c>
      <c r="V35" s="124">
        <v>0</v>
      </c>
      <c r="W35" s="124">
        <v>0</v>
      </c>
      <c r="X35" s="124">
        <v>0</v>
      </c>
      <c r="Y35" s="124">
        <v>0</v>
      </c>
      <c r="Z35" s="124">
        <v>0</v>
      </c>
      <c r="AA35" s="124">
        <v>0</v>
      </c>
      <c r="AB35" s="124">
        <v>0</v>
      </c>
      <c r="AC35" s="124">
        <v>0</v>
      </c>
      <c r="AD35" s="124">
        <v>0</v>
      </c>
      <c r="AE35" s="124">
        <v>0</v>
      </c>
      <c r="AF35" s="124">
        <v>0</v>
      </c>
      <c r="AG35" s="124">
        <v>0</v>
      </c>
      <c r="AH35" s="166">
        <v>0</v>
      </c>
      <c r="AI35" s="166">
        <v>0</v>
      </c>
      <c r="AJ35" s="166">
        <v>0</v>
      </c>
      <c r="AK35" s="166">
        <v>0</v>
      </c>
      <c r="AL35" s="166">
        <v>0</v>
      </c>
      <c r="AM35" s="166">
        <v>0</v>
      </c>
      <c r="AN35" s="166">
        <v>0</v>
      </c>
      <c r="AO35" s="166">
        <v>0</v>
      </c>
      <c r="AP35" s="166">
        <v>0</v>
      </c>
      <c r="AQ35" s="166">
        <v>0</v>
      </c>
      <c r="AR35" s="166">
        <v>0</v>
      </c>
      <c r="AS35" s="166">
        <v>0</v>
      </c>
      <c r="AT35" s="166">
        <v>0</v>
      </c>
      <c r="AU35" s="166">
        <v>0</v>
      </c>
      <c r="AV35" s="166">
        <v>0</v>
      </c>
      <c r="AW35" s="166">
        <v>0</v>
      </c>
      <c r="AX35" s="166">
        <v>0</v>
      </c>
      <c r="AY35" s="166">
        <v>0</v>
      </c>
      <c r="AZ35" s="166">
        <v>0</v>
      </c>
      <c r="BA35" s="166">
        <v>0</v>
      </c>
      <c r="BB35" s="166">
        <v>0</v>
      </c>
      <c r="BC35" s="166">
        <v>0</v>
      </c>
      <c r="BD35" s="166">
        <v>0</v>
      </c>
      <c r="BE35" s="166">
        <v>0</v>
      </c>
      <c r="BF35" s="166">
        <v>0</v>
      </c>
      <c r="BG35" s="166">
        <v>0</v>
      </c>
    </row>
    <row r="36" spans="1:59" ht="15" x14ac:dyDescent="0.25">
      <c r="A36" s="244">
        <f>PowellInflow.Unregulated!A36</f>
        <v>44409</v>
      </c>
      <c r="B36" s="117">
        <v>1</v>
      </c>
      <c r="C36" s="117">
        <v>1</v>
      </c>
      <c r="D36" s="117">
        <v>1</v>
      </c>
      <c r="E36" s="124">
        <v>0</v>
      </c>
      <c r="F36" s="124">
        <v>0</v>
      </c>
      <c r="G36" s="124">
        <v>0</v>
      </c>
      <c r="H36" s="124">
        <v>0</v>
      </c>
      <c r="I36" s="124">
        <v>0</v>
      </c>
      <c r="J36" s="124">
        <v>0</v>
      </c>
      <c r="K36" s="124">
        <v>0</v>
      </c>
      <c r="L36" s="124">
        <v>0</v>
      </c>
      <c r="M36" s="124">
        <v>0</v>
      </c>
      <c r="N36" s="124">
        <v>0</v>
      </c>
      <c r="O36" s="124">
        <v>0</v>
      </c>
      <c r="P36" s="124">
        <v>0</v>
      </c>
      <c r="Q36" s="124">
        <v>0</v>
      </c>
      <c r="R36" s="124">
        <v>0</v>
      </c>
      <c r="S36" s="124">
        <v>0</v>
      </c>
      <c r="T36" s="124">
        <v>0</v>
      </c>
      <c r="U36" s="124">
        <v>0</v>
      </c>
      <c r="V36" s="124">
        <v>0</v>
      </c>
      <c r="W36" s="124">
        <v>0</v>
      </c>
      <c r="X36" s="124">
        <v>0</v>
      </c>
      <c r="Y36" s="124">
        <v>0</v>
      </c>
      <c r="Z36" s="124">
        <v>0</v>
      </c>
      <c r="AA36" s="124">
        <v>0</v>
      </c>
      <c r="AB36" s="124">
        <v>0</v>
      </c>
      <c r="AC36" s="124">
        <v>0</v>
      </c>
      <c r="AD36" s="124">
        <v>0</v>
      </c>
      <c r="AE36" s="124">
        <v>0</v>
      </c>
      <c r="AF36" s="124">
        <v>0</v>
      </c>
      <c r="AG36" s="124">
        <v>0</v>
      </c>
      <c r="AH36" s="166">
        <v>0</v>
      </c>
      <c r="AI36" s="166">
        <v>0</v>
      </c>
      <c r="AJ36" s="166">
        <v>0</v>
      </c>
      <c r="AK36" s="166">
        <v>0</v>
      </c>
      <c r="AL36" s="166">
        <v>0</v>
      </c>
      <c r="AM36" s="166">
        <v>0</v>
      </c>
      <c r="AN36" s="166">
        <v>0</v>
      </c>
      <c r="AO36" s="166">
        <v>0</v>
      </c>
      <c r="AP36" s="166">
        <v>0</v>
      </c>
      <c r="AQ36" s="166">
        <v>0</v>
      </c>
      <c r="AR36" s="166">
        <v>0</v>
      </c>
      <c r="AS36" s="166">
        <v>0</v>
      </c>
      <c r="AT36" s="166">
        <v>0</v>
      </c>
      <c r="AU36" s="166">
        <v>0</v>
      </c>
      <c r="AV36" s="166">
        <v>0</v>
      </c>
      <c r="AW36" s="166">
        <v>0</v>
      </c>
      <c r="AX36" s="166">
        <v>0</v>
      </c>
      <c r="AY36" s="166">
        <v>0</v>
      </c>
      <c r="AZ36" s="166">
        <v>0</v>
      </c>
      <c r="BA36" s="166">
        <v>0</v>
      </c>
      <c r="BB36" s="166">
        <v>0</v>
      </c>
      <c r="BC36" s="166">
        <v>0</v>
      </c>
      <c r="BD36" s="166">
        <v>0</v>
      </c>
      <c r="BE36" s="166">
        <v>0</v>
      </c>
      <c r="BF36" s="166">
        <v>0</v>
      </c>
      <c r="BG36" s="166">
        <v>0</v>
      </c>
    </row>
    <row r="37" spans="1:59" ht="15" x14ac:dyDescent="0.25">
      <c r="A37" s="244">
        <f>PowellInflow.Unregulated!A37</f>
        <v>44440</v>
      </c>
      <c r="B37" s="117">
        <v>1</v>
      </c>
      <c r="C37" s="117">
        <v>1</v>
      </c>
      <c r="D37" s="117">
        <v>1</v>
      </c>
      <c r="E37" s="124">
        <v>0</v>
      </c>
      <c r="F37" s="124">
        <v>0</v>
      </c>
      <c r="G37" s="124">
        <v>0</v>
      </c>
      <c r="H37" s="124">
        <v>0</v>
      </c>
      <c r="I37" s="124">
        <v>0</v>
      </c>
      <c r="J37" s="124">
        <v>0</v>
      </c>
      <c r="K37" s="124">
        <v>0</v>
      </c>
      <c r="L37" s="124">
        <v>0</v>
      </c>
      <c r="M37" s="124">
        <v>0</v>
      </c>
      <c r="N37" s="124">
        <v>0</v>
      </c>
      <c r="O37" s="124">
        <v>0</v>
      </c>
      <c r="P37" s="124">
        <v>0</v>
      </c>
      <c r="Q37" s="124">
        <v>0</v>
      </c>
      <c r="R37" s="124">
        <v>0</v>
      </c>
      <c r="S37" s="124">
        <v>0</v>
      </c>
      <c r="T37" s="124">
        <v>0</v>
      </c>
      <c r="U37" s="124">
        <v>0</v>
      </c>
      <c r="V37" s="124">
        <v>0</v>
      </c>
      <c r="W37" s="124">
        <v>0</v>
      </c>
      <c r="X37" s="124">
        <v>0</v>
      </c>
      <c r="Y37" s="124">
        <v>0</v>
      </c>
      <c r="Z37" s="124">
        <v>0</v>
      </c>
      <c r="AA37" s="124">
        <v>0</v>
      </c>
      <c r="AB37" s="124">
        <v>0</v>
      </c>
      <c r="AC37" s="124">
        <v>0</v>
      </c>
      <c r="AD37" s="124">
        <v>0</v>
      </c>
      <c r="AE37" s="124">
        <v>0</v>
      </c>
      <c r="AF37" s="124">
        <v>0</v>
      </c>
      <c r="AG37" s="124">
        <v>0</v>
      </c>
      <c r="AH37" s="166">
        <v>0</v>
      </c>
      <c r="AI37" s="166">
        <v>0</v>
      </c>
      <c r="AJ37" s="166">
        <v>0</v>
      </c>
      <c r="AK37" s="166">
        <v>0</v>
      </c>
      <c r="AL37" s="166">
        <v>0</v>
      </c>
      <c r="AM37" s="166">
        <v>0</v>
      </c>
      <c r="AN37" s="166">
        <v>0</v>
      </c>
      <c r="AO37" s="166">
        <v>0</v>
      </c>
      <c r="AP37" s="166">
        <v>0</v>
      </c>
      <c r="AQ37" s="166">
        <v>0</v>
      </c>
      <c r="AR37" s="166">
        <v>0</v>
      </c>
      <c r="AS37" s="166">
        <v>0</v>
      </c>
      <c r="AT37" s="166">
        <v>0</v>
      </c>
      <c r="AU37" s="166">
        <v>0</v>
      </c>
      <c r="AV37" s="166">
        <v>0</v>
      </c>
      <c r="AW37" s="166">
        <v>0</v>
      </c>
      <c r="AX37" s="166">
        <v>0</v>
      </c>
      <c r="AY37" s="166">
        <v>0</v>
      </c>
      <c r="AZ37" s="166">
        <v>0</v>
      </c>
      <c r="BA37" s="166">
        <v>0</v>
      </c>
      <c r="BB37" s="166">
        <v>0</v>
      </c>
      <c r="BC37" s="166">
        <v>0</v>
      </c>
      <c r="BD37" s="166">
        <v>0</v>
      </c>
      <c r="BE37" s="166">
        <v>0</v>
      </c>
      <c r="BF37" s="166">
        <v>0</v>
      </c>
      <c r="BG37" s="166">
        <v>0</v>
      </c>
    </row>
    <row r="38" spans="1:59" ht="15" x14ac:dyDescent="0.25">
      <c r="A38" s="244">
        <f>PowellInflow.Unregulated!A38</f>
        <v>44470</v>
      </c>
      <c r="B38" s="117">
        <v>1</v>
      </c>
      <c r="C38" s="117">
        <v>1</v>
      </c>
      <c r="D38" s="117">
        <v>1</v>
      </c>
      <c r="E38" s="124">
        <v>0</v>
      </c>
      <c r="F38" s="124">
        <v>0</v>
      </c>
      <c r="G38" s="124">
        <v>0</v>
      </c>
      <c r="H38" s="124">
        <v>0</v>
      </c>
      <c r="I38" s="124">
        <v>0</v>
      </c>
      <c r="J38" s="124">
        <v>0</v>
      </c>
      <c r="K38" s="124">
        <v>0</v>
      </c>
      <c r="L38" s="124">
        <v>0</v>
      </c>
      <c r="M38" s="124">
        <v>0</v>
      </c>
      <c r="N38" s="124">
        <v>0</v>
      </c>
      <c r="O38" s="124">
        <v>0</v>
      </c>
      <c r="P38" s="124">
        <v>0</v>
      </c>
      <c r="Q38" s="124">
        <v>0</v>
      </c>
      <c r="R38" s="124">
        <v>0</v>
      </c>
      <c r="S38" s="124">
        <v>0</v>
      </c>
      <c r="T38" s="124">
        <v>0</v>
      </c>
      <c r="U38" s="124">
        <v>0</v>
      </c>
      <c r="V38" s="124">
        <v>0</v>
      </c>
      <c r="W38" s="124">
        <v>0</v>
      </c>
      <c r="X38" s="124">
        <v>0</v>
      </c>
      <c r="Y38" s="124">
        <v>0</v>
      </c>
      <c r="Z38" s="124">
        <v>0</v>
      </c>
      <c r="AA38" s="124">
        <v>0</v>
      </c>
      <c r="AB38" s="124">
        <v>0</v>
      </c>
      <c r="AC38" s="124">
        <v>0</v>
      </c>
      <c r="AD38" s="124">
        <v>0</v>
      </c>
      <c r="AE38" s="124">
        <v>0</v>
      </c>
      <c r="AF38" s="124">
        <v>0</v>
      </c>
      <c r="AG38" s="124">
        <v>0</v>
      </c>
      <c r="AH38" s="166">
        <v>0</v>
      </c>
      <c r="AI38" s="166">
        <v>0</v>
      </c>
      <c r="AJ38" s="166">
        <v>0</v>
      </c>
      <c r="AK38" s="166">
        <v>0</v>
      </c>
      <c r="AL38" s="166">
        <v>0</v>
      </c>
      <c r="AM38" s="166">
        <v>0</v>
      </c>
      <c r="AN38" s="166">
        <v>0</v>
      </c>
      <c r="AO38" s="166">
        <v>0</v>
      </c>
      <c r="AP38" s="166">
        <v>0</v>
      </c>
      <c r="AQ38" s="166">
        <v>0</v>
      </c>
      <c r="AR38" s="166">
        <v>0</v>
      </c>
      <c r="AS38" s="166">
        <v>0</v>
      </c>
      <c r="AT38" s="166">
        <v>0</v>
      </c>
      <c r="AU38" s="166">
        <v>0</v>
      </c>
      <c r="AV38" s="166">
        <v>0</v>
      </c>
      <c r="AW38" s="166">
        <v>0</v>
      </c>
      <c r="AX38" s="166">
        <v>0</v>
      </c>
      <c r="AY38" s="166">
        <v>0</v>
      </c>
      <c r="AZ38" s="166">
        <v>0</v>
      </c>
      <c r="BA38" s="166">
        <v>0</v>
      </c>
      <c r="BB38" s="166">
        <v>0</v>
      </c>
      <c r="BC38" s="166">
        <v>0</v>
      </c>
      <c r="BD38" s="166">
        <v>0</v>
      </c>
      <c r="BE38" s="166">
        <v>0</v>
      </c>
      <c r="BF38" s="166">
        <v>0</v>
      </c>
      <c r="BG38" s="166">
        <v>0</v>
      </c>
    </row>
    <row r="39" spans="1:59" ht="15" x14ac:dyDescent="0.25">
      <c r="A39" s="244">
        <f>PowellInflow.Unregulated!A39</f>
        <v>44501</v>
      </c>
      <c r="B39" s="117">
        <v>1</v>
      </c>
      <c r="C39" s="117">
        <v>1</v>
      </c>
      <c r="D39" s="117">
        <v>1</v>
      </c>
      <c r="E39" s="124">
        <v>0</v>
      </c>
      <c r="F39" s="124">
        <v>0</v>
      </c>
      <c r="G39" s="124">
        <v>0</v>
      </c>
      <c r="H39" s="124">
        <v>0</v>
      </c>
      <c r="I39" s="124">
        <v>0</v>
      </c>
      <c r="J39" s="124">
        <v>0</v>
      </c>
      <c r="K39" s="124">
        <v>0</v>
      </c>
      <c r="L39" s="124">
        <v>0</v>
      </c>
      <c r="M39" s="124">
        <v>0</v>
      </c>
      <c r="N39" s="124">
        <v>0</v>
      </c>
      <c r="O39" s="124">
        <v>0</v>
      </c>
      <c r="P39" s="124">
        <v>0</v>
      </c>
      <c r="Q39" s="124">
        <v>0</v>
      </c>
      <c r="R39" s="124">
        <v>0</v>
      </c>
      <c r="S39" s="124">
        <v>0</v>
      </c>
      <c r="T39" s="124">
        <v>0</v>
      </c>
      <c r="U39" s="124">
        <v>0</v>
      </c>
      <c r="V39" s="124">
        <v>0</v>
      </c>
      <c r="W39" s="124">
        <v>0</v>
      </c>
      <c r="X39" s="124">
        <v>0</v>
      </c>
      <c r="Y39" s="124">
        <v>0</v>
      </c>
      <c r="Z39" s="124">
        <v>0</v>
      </c>
      <c r="AA39" s="124">
        <v>0</v>
      </c>
      <c r="AB39" s="124">
        <v>0</v>
      </c>
      <c r="AC39" s="124">
        <v>0</v>
      </c>
      <c r="AD39" s="124">
        <v>0</v>
      </c>
      <c r="AE39" s="124">
        <v>0</v>
      </c>
      <c r="AF39" s="124">
        <v>0</v>
      </c>
      <c r="AG39" s="124">
        <v>0</v>
      </c>
      <c r="AH39" s="166">
        <v>0</v>
      </c>
      <c r="AI39" s="166">
        <v>0</v>
      </c>
      <c r="AJ39" s="166">
        <v>0</v>
      </c>
      <c r="AK39" s="166">
        <v>0</v>
      </c>
      <c r="AL39" s="166">
        <v>0</v>
      </c>
      <c r="AM39" s="166">
        <v>0</v>
      </c>
      <c r="AN39" s="166">
        <v>0</v>
      </c>
      <c r="AO39" s="166">
        <v>0</v>
      </c>
      <c r="AP39" s="166">
        <v>0</v>
      </c>
      <c r="AQ39" s="166">
        <v>0</v>
      </c>
      <c r="AR39" s="166">
        <v>0</v>
      </c>
      <c r="AS39" s="166">
        <v>0</v>
      </c>
      <c r="AT39" s="166">
        <v>0</v>
      </c>
      <c r="AU39" s="166">
        <v>0</v>
      </c>
      <c r="AV39" s="166">
        <v>0</v>
      </c>
      <c r="AW39" s="166">
        <v>0</v>
      </c>
      <c r="AX39" s="166">
        <v>0</v>
      </c>
      <c r="AY39" s="166">
        <v>0</v>
      </c>
      <c r="AZ39" s="166">
        <v>0</v>
      </c>
      <c r="BA39" s="166">
        <v>0</v>
      </c>
      <c r="BB39" s="166">
        <v>0</v>
      </c>
      <c r="BC39" s="166">
        <v>0</v>
      </c>
      <c r="BD39" s="166">
        <v>0</v>
      </c>
      <c r="BE39" s="166">
        <v>0</v>
      </c>
      <c r="BF39" s="166">
        <v>0</v>
      </c>
      <c r="BG39" s="166">
        <v>0</v>
      </c>
    </row>
    <row r="40" spans="1:59" ht="15" x14ac:dyDescent="0.25">
      <c r="A40" s="244">
        <f>PowellInflow.Unregulated!A40</f>
        <v>44531</v>
      </c>
      <c r="B40" s="117">
        <v>1</v>
      </c>
      <c r="C40" s="117">
        <v>1</v>
      </c>
      <c r="D40" s="117">
        <v>1</v>
      </c>
      <c r="E40" s="124">
        <v>0</v>
      </c>
      <c r="F40" s="124">
        <v>0</v>
      </c>
      <c r="G40" s="124">
        <v>0</v>
      </c>
      <c r="H40" s="124">
        <v>0</v>
      </c>
      <c r="I40" s="124">
        <v>0</v>
      </c>
      <c r="J40" s="124">
        <v>0</v>
      </c>
      <c r="K40" s="124">
        <v>0</v>
      </c>
      <c r="L40" s="124">
        <v>0</v>
      </c>
      <c r="M40" s="124">
        <v>0</v>
      </c>
      <c r="N40" s="124">
        <v>0</v>
      </c>
      <c r="O40" s="124">
        <v>0</v>
      </c>
      <c r="P40" s="124">
        <v>0</v>
      </c>
      <c r="Q40" s="124">
        <v>0</v>
      </c>
      <c r="R40" s="124">
        <v>0</v>
      </c>
      <c r="S40" s="124">
        <v>0</v>
      </c>
      <c r="T40" s="124">
        <v>0</v>
      </c>
      <c r="U40" s="124">
        <v>0</v>
      </c>
      <c r="V40" s="124">
        <v>0</v>
      </c>
      <c r="W40" s="124">
        <v>0</v>
      </c>
      <c r="X40" s="124">
        <v>0</v>
      </c>
      <c r="Y40" s="124">
        <v>0</v>
      </c>
      <c r="Z40" s="124">
        <v>0</v>
      </c>
      <c r="AA40" s="124">
        <v>0</v>
      </c>
      <c r="AB40" s="124">
        <v>0</v>
      </c>
      <c r="AC40" s="124">
        <v>0</v>
      </c>
      <c r="AD40" s="124">
        <v>0</v>
      </c>
      <c r="AE40" s="124">
        <v>0</v>
      </c>
      <c r="AF40" s="124">
        <v>0</v>
      </c>
      <c r="AG40" s="124">
        <v>0</v>
      </c>
      <c r="AH40" s="166">
        <v>0</v>
      </c>
      <c r="AI40" s="166">
        <v>0</v>
      </c>
      <c r="AJ40" s="166">
        <v>0</v>
      </c>
      <c r="AK40" s="166">
        <v>0</v>
      </c>
      <c r="AL40" s="166">
        <v>0</v>
      </c>
      <c r="AM40" s="166">
        <v>0</v>
      </c>
      <c r="AN40" s="166">
        <v>0</v>
      </c>
      <c r="AO40" s="166">
        <v>0</v>
      </c>
      <c r="AP40" s="166">
        <v>0</v>
      </c>
      <c r="AQ40" s="166">
        <v>0</v>
      </c>
      <c r="AR40" s="166">
        <v>0</v>
      </c>
      <c r="AS40" s="166">
        <v>0</v>
      </c>
      <c r="AT40" s="166">
        <v>0</v>
      </c>
      <c r="AU40" s="166">
        <v>0</v>
      </c>
      <c r="AV40" s="166">
        <v>0</v>
      </c>
      <c r="AW40" s="166">
        <v>0</v>
      </c>
      <c r="AX40" s="166">
        <v>0</v>
      </c>
      <c r="AY40" s="166">
        <v>0</v>
      </c>
      <c r="AZ40" s="166">
        <v>0</v>
      </c>
      <c r="BA40" s="166">
        <v>0</v>
      </c>
      <c r="BB40" s="166">
        <v>0</v>
      </c>
      <c r="BC40" s="166">
        <v>0</v>
      </c>
      <c r="BD40" s="166">
        <v>0</v>
      </c>
      <c r="BE40" s="166">
        <v>0</v>
      </c>
      <c r="BF40" s="166">
        <v>0</v>
      </c>
      <c r="BG40" s="166">
        <v>0</v>
      </c>
    </row>
    <row r="41" spans="1:59" ht="15" x14ac:dyDescent="0.25">
      <c r="A41" s="244">
        <f>PowellInflow.Unregulated!A41</f>
        <v>44562</v>
      </c>
      <c r="B41" s="117">
        <v>1</v>
      </c>
      <c r="C41" s="117">
        <v>1</v>
      </c>
      <c r="D41" s="117">
        <v>1</v>
      </c>
      <c r="E41" s="124">
        <v>0</v>
      </c>
      <c r="F41" s="124">
        <v>0</v>
      </c>
      <c r="G41" s="124">
        <v>0</v>
      </c>
      <c r="H41" s="124">
        <v>0</v>
      </c>
      <c r="I41" s="124">
        <v>0</v>
      </c>
      <c r="J41" s="124">
        <v>0</v>
      </c>
      <c r="K41" s="124">
        <v>0</v>
      </c>
      <c r="L41" s="124">
        <v>0</v>
      </c>
      <c r="M41" s="124">
        <v>0</v>
      </c>
      <c r="N41" s="124">
        <v>0</v>
      </c>
      <c r="O41" s="124">
        <v>0</v>
      </c>
      <c r="P41" s="124">
        <v>0</v>
      </c>
      <c r="Q41" s="124">
        <v>0</v>
      </c>
      <c r="R41" s="124">
        <v>0</v>
      </c>
      <c r="S41" s="124">
        <v>0</v>
      </c>
      <c r="T41" s="124">
        <v>0</v>
      </c>
      <c r="U41" s="124">
        <v>0</v>
      </c>
      <c r="V41" s="124">
        <v>0</v>
      </c>
      <c r="W41" s="124">
        <v>0</v>
      </c>
      <c r="X41" s="124">
        <v>0</v>
      </c>
      <c r="Y41" s="124">
        <v>0</v>
      </c>
      <c r="Z41" s="124">
        <v>0</v>
      </c>
      <c r="AA41" s="124">
        <v>0</v>
      </c>
      <c r="AB41" s="124">
        <v>0</v>
      </c>
      <c r="AC41" s="124">
        <v>0</v>
      </c>
      <c r="AD41" s="124">
        <v>0</v>
      </c>
      <c r="AE41" s="124">
        <v>0</v>
      </c>
      <c r="AF41" s="124">
        <v>0</v>
      </c>
      <c r="AG41" s="124">
        <v>0</v>
      </c>
      <c r="AH41" s="166">
        <v>0</v>
      </c>
      <c r="AI41" s="166">
        <v>0</v>
      </c>
      <c r="AJ41" s="166">
        <v>0</v>
      </c>
      <c r="AK41" s="166">
        <v>0</v>
      </c>
      <c r="AL41" s="166">
        <v>0</v>
      </c>
      <c r="AM41" s="166">
        <v>0</v>
      </c>
      <c r="AN41" s="166">
        <v>0</v>
      </c>
      <c r="AO41" s="166">
        <v>0</v>
      </c>
      <c r="AP41" s="166">
        <v>0</v>
      </c>
      <c r="AQ41" s="166">
        <v>0</v>
      </c>
      <c r="AR41" s="166">
        <v>0</v>
      </c>
      <c r="AS41" s="166">
        <v>0</v>
      </c>
      <c r="AT41" s="166">
        <v>0</v>
      </c>
      <c r="AU41" s="166">
        <v>0</v>
      </c>
      <c r="AV41" s="166">
        <v>0</v>
      </c>
      <c r="AW41" s="166">
        <v>0</v>
      </c>
      <c r="AX41" s="166">
        <v>0</v>
      </c>
      <c r="AY41" s="166">
        <v>0</v>
      </c>
      <c r="AZ41" s="166">
        <v>0</v>
      </c>
      <c r="BA41" s="166">
        <v>0</v>
      </c>
      <c r="BB41" s="166">
        <v>0</v>
      </c>
      <c r="BC41" s="166">
        <v>0</v>
      </c>
      <c r="BD41" s="166">
        <v>0</v>
      </c>
      <c r="BE41" s="166">
        <v>0</v>
      </c>
      <c r="BF41" s="166">
        <v>0</v>
      </c>
      <c r="BG41" s="166">
        <v>0</v>
      </c>
    </row>
    <row r="42" spans="1:59" ht="15" x14ac:dyDescent="0.25">
      <c r="A42" s="244">
        <f>PowellInflow.Unregulated!A42</f>
        <v>44593</v>
      </c>
      <c r="B42" s="117">
        <v>1</v>
      </c>
      <c r="C42" s="117">
        <v>1</v>
      </c>
      <c r="D42" s="117">
        <v>1</v>
      </c>
      <c r="E42" s="124">
        <v>0</v>
      </c>
      <c r="F42" s="124">
        <v>0</v>
      </c>
      <c r="G42" s="124">
        <v>0</v>
      </c>
      <c r="H42" s="124">
        <v>0</v>
      </c>
      <c r="I42" s="124">
        <v>0</v>
      </c>
      <c r="J42" s="124">
        <v>0</v>
      </c>
      <c r="K42" s="124">
        <v>0</v>
      </c>
      <c r="L42" s="124">
        <v>0</v>
      </c>
      <c r="M42" s="124">
        <v>0</v>
      </c>
      <c r="N42" s="124">
        <v>0</v>
      </c>
      <c r="O42" s="124">
        <v>0</v>
      </c>
      <c r="P42" s="124">
        <v>0</v>
      </c>
      <c r="Q42" s="124">
        <v>0</v>
      </c>
      <c r="R42" s="124">
        <v>0</v>
      </c>
      <c r="S42" s="124">
        <v>0</v>
      </c>
      <c r="T42" s="124">
        <v>0</v>
      </c>
      <c r="U42" s="124">
        <v>0</v>
      </c>
      <c r="V42" s="124">
        <v>0</v>
      </c>
      <c r="W42" s="124">
        <v>0</v>
      </c>
      <c r="X42" s="124">
        <v>0</v>
      </c>
      <c r="Y42" s="124">
        <v>0</v>
      </c>
      <c r="Z42" s="124">
        <v>0</v>
      </c>
      <c r="AA42" s="124">
        <v>0</v>
      </c>
      <c r="AB42" s="124">
        <v>0</v>
      </c>
      <c r="AC42" s="124">
        <v>0</v>
      </c>
      <c r="AD42" s="124">
        <v>0</v>
      </c>
      <c r="AE42" s="124">
        <v>0</v>
      </c>
      <c r="AF42" s="124">
        <v>0</v>
      </c>
      <c r="AG42" s="124">
        <v>0</v>
      </c>
      <c r="AH42" s="166">
        <v>0</v>
      </c>
      <c r="AI42" s="166">
        <v>0</v>
      </c>
      <c r="AJ42" s="166">
        <v>0</v>
      </c>
      <c r="AK42" s="166">
        <v>0</v>
      </c>
      <c r="AL42" s="166">
        <v>0</v>
      </c>
      <c r="AM42" s="166">
        <v>0</v>
      </c>
      <c r="AN42" s="166">
        <v>0</v>
      </c>
      <c r="AO42" s="166">
        <v>0</v>
      </c>
      <c r="AP42" s="166">
        <v>0</v>
      </c>
      <c r="AQ42" s="166">
        <v>0</v>
      </c>
      <c r="AR42" s="166">
        <v>0</v>
      </c>
      <c r="AS42" s="166">
        <v>0</v>
      </c>
      <c r="AT42" s="166">
        <v>0</v>
      </c>
      <c r="AU42" s="166">
        <v>0</v>
      </c>
      <c r="AV42" s="166">
        <v>0</v>
      </c>
      <c r="AW42" s="166">
        <v>0</v>
      </c>
      <c r="AX42" s="166">
        <v>0</v>
      </c>
      <c r="AY42" s="166">
        <v>0</v>
      </c>
      <c r="AZ42" s="166">
        <v>0</v>
      </c>
      <c r="BA42" s="166">
        <v>0</v>
      </c>
      <c r="BB42" s="166">
        <v>0</v>
      </c>
      <c r="BC42" s="166">
        <v>0</v>
      </c>
      <c r="BD42" s="166">
        <v>0</v>
      </c>
      <c r="BE42" s="166">
        <v>0</v>
      </c>
      <c r="BF42" s="166">
        <v>0</v>
      </c>
      <c r="BG42" s="166">
        <v>0</v>
      </c>
    </row>
    <row r="43" spans="1:59" ht="15" x14ac:dyDescent="0.25">
      <c r="A43" s="244">
        <f>PowellInflow.Unregulated!A43</f>
        <v>44621</v>
      </c>
      <c r="B43" s="117">
        <v>1</v>
      </c>
      <c r="C43" s="117">
        <v>1</v>
      </c>
      <c r="D43" s="117">
        <v>1</v>
      </c>
      <c r="E43" s="124">
        <v>0</v>
      </c>
      <c r="F43" s="124">
        <v>0</v>
      </c>
      <c r="G43" s="124">
        <v>0</v>
      </c>
      <c r="H43" s="124">
        <v>0</v>
      </c>
      <c r="I43" s="124">
        <v>0</v>
      </c>
      <c r="J43" s="124">
        <v>0</v>
      </c>
      <c r="K43" s="124">
        <v>0</v>
      </c>
      <c r="L43" s="124">
        <v>0</v>
      </c>
      <c r="M43" s="124">
        <v>0</v>
      </c>
      <c r="N43" s="124">
        <v>0</v>
      </c>
      <c r="O43" s="124">
        <v>0</v>
      </c>
      <c r="P43" s="124">
        <v>0</v>
      </c>
      <c r="Q43" s="124">
        <v>0</v>
      </c>
      <c r="R43" s="124">
        <v>0</v>
      </c>
      <c r="S43" s="124">
        <v>0</v>
      </c>
      <c r="T43" s="124">
        <v>0</v>
      </c>
      <c r="U43" s="124">
        <v>0</v>
      </c>
      <c r="V43" s="124">
        <v>0</v>
      </c>
      <c r="W43" s="124">
        <v>0</v>
      </c>
      <c r="X43" s="124">
        <v>0</v>
      </c>
      <c r="Y43" s="124">
        <v>0</v>
      </c>
      <c r="Z43" s="124">
        <v>0</v>
      </c>
      <c r="AA43" s="124">
        <v>0</v>
      </c>
      <c r="AB43" s="124">
        <v>0</v>
      </c>
      <c r="AC43" s="124">
        <v>0</v>
      </c>
      <c r="AD43" s="124">
        <v>0</v>
      </c>
      <c r="AE43" s="124">
        <v>0</v>
      </c>
      <c r="AF43" s="124">
        <v>0</v>
      </c>
      <c r="AG43" s="124">
        <v>0</v>
      </c>
      <c r="AH43" s="166">
        <v>0</v>
      </c>
      <c r="AI43" s="166">
        <v>0</v>
      </c>
      <c r="AJ43" s="166">
        <v>0</v>
      </c>
      <c r="AK43" s="166">
        <v>0</v>
      </c>
      <c r="AL43" s="166">
        <v>0</v>
      </c>
      <c r="AM43" s="166">
        <v>0</v>
      </c>
      <c r="AN43" s="166">
        <v>0</v>
      </c>
      <c r="AO43" s="166">
        <v>0</v>
      </c>
      <c r="AP43" s="166">
        <v>0</v>
      </c>
      <c r="AQ43" s="166">
        <v>0</v>
      </c>
      <c r="AR43" s="166">
        <v>0</v>
      </c>
      <c r="AS43" s="166">
        <v>0</v>
      </c>
      <c r="AT43" s="166">
        <v>0</v>
      </c>
      <c r="AU43" s="166">
        <v>0</v>
      </c>
      <c r="AV43" s="166">
        <v>0</v>
      </c>
      <c r="AW43" s="166">
        <v>0</v>
      </c>
      <c r="AX43" s="166">
        <v>0</v>
      </c>
      <c r="AY43" s="166">
        <v>0</v>
      </c>
      <c r="AZ43" s="166">
        <v>0</v>
      </c>
      <c r="BA43" s="166">
        <v>0</v>
      </c>
      <c r="BB43" s="166">
        <v>0</v>
      </c>
      <c r="BC43" s="166">
        <v>0</v>
      </c>
      <c r="BD43" s="166">
        <v>0</v>
      </c>
      <c r="BE43" s="166">
        <v>0</v>
      </c>
      <c r="BF43" s="166">
        <v>0</v>
      </c>
      <c r="BG43" s="166">
        <v>0</v>
      </c>
    </row>
    <row r="44" spans="1:59" ht="15" x14ac:dyDescent="0.25">
      <c r="A44" s="244">
        <f>PowellInflow.Unregulated!A44</f>
        <v>44652</v>
      </c>
      <c r="B44" s="117">
        <v>1</v>
      </c>
      <c r="C44" s="117">
        <v>1</v>
      </c>
      <c r="D44" s="117">
        <v>1</v>
      </c>
      <c r="E44" s="124">
        <v>0</v>
      </c>
      <c r="F44" s="124">
        <v>0</v>
      </c>
      <c r="G44" s="124">
        <v>0</v>
      </c>
      <c r="H44" s="124">
        <v>0</v>
      </c>
      <c r="I44" s="124">
        <v>0</v>
      </c>
      <c r="J44" s="124">
        <v>0</v>
      </c>
      <c r="K44" s="124">
        <v>0</v>
      </c>
      <c r="L44" s="124">
        <v>0</v>
      </c>
      <c r="M44" s="124">
        <v>0</v>
      </c>
      <c r="N44" s="124">
        <v>0</v>
      </c>
      <c r="O44" s="124">
        <v>0</v>
      </c>
      <c r="P44" s="124">
        <v>0</v>
      </c>
      <c r="Q44" s="124">
        <v>0</v>
      </c>
      <c r="R44" s="124">
        <v>0</v>
      </c>
      <c r="S44" s="124">
        <v>0</v>
      </c>
      <c r="T44" s="124">
        <v>0</v>
      </c>
      <c r="U44" s="124">
        <v>0</v>
      </c>
      <c r="V44" s="124">
        <v>0</v>
      </c>
      <c r="W44" s="124">
        <v>0</v>
      </c>
      <c r="X44" s="124">
        <v>0</v>
      </c>
      <c r="Y44" s="124">
        <v>0</v>
      </c>
      <c r="Z44" s="124">
        <v>0</v>
      </c>
      <c r="AA44" s="124">
        <v>0</v>
      </c>
      <c r="AB44" s="124">
        <v>0</v>
      </c>
      <c r="AC44" s="124">
        <v>0</v>
      </c>
      <c r="AD44" s="124">
        <v>0</v>
      </c>
      <c r="AE44" s="124">
        <v>0</v>
      </c>
      <c r="AF44" s="124">
        <v>0</v>
      </c>
      <c r="AG44" s="124">
        <v>0</v>
      </c>
      <c r="AH44" s="166">
        <v>0</v>
      </c>
      <c r="AI44" s="166">
        <v>0</v>
      </c>
      <c r="AJ44" s="166">
        <v>0</v>
      </c>
      <c r="AK44" s="166">
        <v>0</v>
      </c>
      <c r="AL44" s="166">
        <v>0</v>
      </c>
      <c r="AM44" s="166">
        <v>0</v>
      </c>
      <c r="AN44" s="166">
        <v>0</v>
      </c>
      <c r="AO44" s="166">
        <v>0</v>
      </c>
      <c r="AP44" s="166">
        <v>0</v>
      </c>
      <c r="AQ44" s="166">
        <v>0</v>
      </c>
      <c r="AR44" s="166">
        <v>0</v>
      </c>
      <c r="AS44" s="166">
        <v>0</v>
      </c>
      <c r="AT44" s="166">
        <v>0</v>
      </c>
      <c r="AU44" s="166">
        <v>0</v>
      </c>
      <c r="AV44" s="166">
        <v>0</v>
      </c>
      <c r="AW44" s="166">
        <v>0</v>
      </c>
      <c r="AX44" s="166">
        <v>0</v>
      </c>
      <c r="AY44" s="166">
        <v>0</v>
      </c>
      <c r="AZ44" s="166">
        <v>0</v>
      </c>
      <c r="BA44" s="166">
        <v>0</v>
      </c>
      <c r="BB44" s="166">
        <v>0</v>
      </c>
      <c r="BC44" s="166">
        <v>0</v>
      </c>
      <c r="BD44" s="166">
        <v>0</v>
      </c>
      <c r="BE44" s="166">
        <v>0</v>
      </c>
      <c r="BF44" s="166">
        <v>0</v>
      </c>
      <c r="BG44" s="166">
        <v>0</v>
      </c>
    </row>
    <row r="45" spans="1:59" ht="15" x14ac:dyDescent="0.25">
      <c r="A45" s="244">
        <f>PowellInflow.Unregulated!A45</f>
        <v>44682</v>
      </c>
      <c r="B45" s="117">
        <v>1</v>
      </c>
      <c r="C45" s="117">
        <v>1</v>
      </c>
      <c r="D45" s="117">
        <v>1</v>
      </c>
      <c r="E45" s="124">
        <v>0</v>
      </c>
      <c r="F45" s="124">
        <v>0</v>
      </c>
      <c r="G45" s="124">
        <v>0</v>
      </c>
      <c r="H45" s="124">
        <v>0</v>
      </c>
      <c r="I45" s="124">
        <v>0</v>
      </c>
      <c r="J45" s="124">
        <v>0</v>
      </c>
      <c r="K45" s="124">
        <v>0</v>
      </c>
      <c r="L45" s="124">
        <v>0</v>
      </c>
      <c r="M45" s="124">
        <v>0</v>
      </c>
      <c r="N45" s="124">
        <v>0</v>
      </c>
      <c r="O45" s="124">
        <v>0</v>
      </c>
      <c r="P45" s="124">
        <v>0</v>
      </c>
      <c r="Q45" s="124">
        <v>0</v>
      </c>
      <c r="R45" s="124">
        <v>0</v>
      </c>
      <c r="S45" s="124">
        <v>0</v>
      </c>
      <c r="T45" s="124">
        <v>0</v>
      </c>
      <c r="U45" s="124">
        <v>0</v>
      </c>
      <c r="V45" s="124">
        <v>0</v>
      </c>
      <c r="W45" s="124">
        <v>0</v>
      </c>
      <c r="X45" s="124">
        <v>0</v>
      </c>
      <c r="Y45" s="124">
        <v>0</v>
      </c>
      <c r="Z45" s="124">
        <v>0</v>
      </c>
      <c r="AA45" s="124">
        <v>0</v>
      </c>
      <c r="AB45" s="124">
        <v>0</v>
      </c>
      <c r="AC45" s="124">
        <v>0</v>
      </c>
      <c r="AD45" s="124">
        <v>0</v>
      </c>
      <c r="AE45" s="124">
        <v>0</v>
      </c>
      <c r="AF45" s="124">
        <v>0</v>
      </c>
      <c r="AG45" s="124">
        <v>0</v>
      </c>
      <c r="AH45" s="166">
        <v>0</v>
      </c>
      <c r="AI45" s="166">
        <v>0</v>
      </c>
      <c r="AJ45" s="166">
        <v>0</v>
      </c>
      <c r="AK45" s="166">
        <v>0</v>
      </c>
      <c r="AL45" s="166">
        <v>0</v>
      </c>
      <c r="AM45" s="166">
        <v>0</v>
      </c>
      <c r="AN45" s="166">
        <v>0</v>
      </c>
      <c r="AO45" s="166">
        <v>0</v>
      </c>
      <c r="AP45" s="166">
        <v>0</v>
      </c>
      <c r="AQ45" s="166">
        <v>0</v>
      </c>
      <c r="AR45" s="166">
        <v>0</v>
      </c>
      <c r="AS45" s="166">
        <v>0</v>
      </c>
      <c r="AT45" s="166">
        <v>0</v>
      </c>
      <c r="AU45" s="166">
        <v>0</v>
      </c>
      <c r="AV45" s="166">
        <v>0</v>
      </c>
      <c r="AW45" s="166">
        <v>0</v>
      </c>
      <c r="AX45" s="166">
        <v>0</v>
      </c>
      <c r="AY45" s="166">
        <v>0</v>
      </c>
      <c r="AZ45" s="166">
        <v>0</v>
      </c>
      <c r="BA45" s="166">
        <v>0</v>
      </c>
      <c r="BB45" s="166">
        <v>0</v>
      </c>
      <c r="BC45" s="166">
        <v>0</v>
      </c>
      <c r="BD45" s="166">
        <v>0</v>
      </c>
      <c r="BE45" s="166">
        <v>0</v>
      </c>
      <c r="BF45" s="166">
        <v>0</v>
      </c>
      <c r="BG45" s="166">
        <v>0</v>
      </c>
    </row>
    <row r="46" spans="1:59" ht="15" x14ac:dyDescent="0.25">
      <c r="A46" s="244">
        <f>PowellInflow.Unregulated!A46</f>
        <v>44713</v>
      </c>
      <c r="B46" s="117">
        <v>1</v>
      </c>
      <c r="C46" s="117">
        <v>1</v>
      </c>
      <c r="D46" s="117">
        <v>1</v>
      </c>
      <c r="E46" s="124">
        <v>0</v>
      </c>
      <c r="F46" s="124">
        <v>0</v>
      </c>
      <c r="G46" s="124">
        <v>0</v>
      </c>
      <c r="H46" s="124">
        <v>0</v>
      </c>
      <c r="I46" s="124">
        <v>0</v>
      </c>
      <c r="J46" s="124">
        <v>0</v>
      </c>
      <c r="K46" s="124">
        <v>0</v>
      </c>
      <c r="L46" s="124">
        <v>0</v>
      </c>
      <c r="M46" s="124">
        <v>0</v>
      </c>
      <c r="N46" s="124">
        <v>0</v>
      </c>
      <c r="O46" s="124">
        <v>0</v>
      </c>
      <c r="P46" s="124">
        <v>0</v>
      </c>
      <c r="Q46" s="124">
        <v>0</v>
      </c>
      <c r="R46" s="124">
        <v>0</v>
      </c>
      <c r="S46" s="124">
        <v>0</v>
      </c>
      <c r="T46" s="124">
        <v>0</v>
      </c>
      <c r="U46" s="124">
        <v>0</v>
      </c>
      <c r="V46" s="124">
        <v>0</v>
      </c>
      <c r="W46" s="124">
        <v>0</v>
      </c>
      <c r="X46" s="124">
        <v>0</v>
      </c>
      <c r="Y46" s="124">
        <v>0</v>
      </c>
      <c r="Z46" s="124">
        <v>0</v>
      </c>
      <c r="AA46" s="124">
        <v>0</v>
      </c>
      <c r="AB46" s="124">
        <v>0</v>
      </c>
      <c r="AC46" s="124">
        <v>0</v>
      </c>
      <c r="AD46" s="124">
        <v>0</v>
      </c>
      <c r="AE46" s="124">
        <v>0</v>
      </c>
      <c r="AF46" s="124">
        <v>0</v>
      </c>
      <c r="AG46" s="124">
        <v>0</v>
      </c>
      <c r="AH46" s="166">
        <v>0</v>
      </c>
      <c r="AI46" s="166">
        <v>0</v>
      </c>
      <c r="AJ46" s="166">
        <v>0</v>
      </c>
      <c r="AK46" s="166">
        <v>0</v>
      </c>
      <c r="AL46" s="166">
        <v>0</v>
      </c>
      <c r="AM46" s="166">
        <v>0</v>
      </c>
      <c r="AN46" s="166">
        <v>0</v>
      </c>
      <c r="AO46" s="166">
        <v>0</v>
      </c>
      <c r="AP46" s="166">
        <v>0</v>
      </c>
      <c r="AQ46" s="166">
        <v>0</v>
      </c>
      <c r="AR46" s="166">
        <v>0</v>
      </c>
      <c r="AS46" s="166">
        <v>0</v>
      </c>
      <c r="AT46" s="166">
        <v>0</v>
      </c>
      <c r="AU46" s="166">
        <v>0</v>
      </c>
      <c r="AV46" s="166">
        <v>0</v>
      </c>
      <c r="AW46" s="166">
        <v>0</v>
      </c>
      <c r="AX46" s="166">
        <v>0</v>
      </c>
      <c r="AY46" s="166">
        <v>0</v>
      </c>
      <c r="AZ46" s="166">
        <v>0</v>
      </c>
      <c r="BA46" s="166">
        <v>0</v>
      </c>
      <c r="BB46" s="166">
        <v>0</v>
      </c>
      <c r="BC46" s="166">
        <v>0</v>
      </c>
      <c r="BD46" s="166">
        <v>0</v>
      </c>
      <c r="BE46" s="166">
        <v>0</v>
      </c>
      <c r="BF46" s="166">
        <v>0</v>
      </c>
      <c r="BG46" s="166">
        <v>0</v>
      </c>
    </row>
    <row r="47" spans="1:59" ht="15" x14ac:dyDescent="0.25">
      <c r="A47" s="244">
        <f>PowellInflow.Unregulated!A47</f>
        <v>44743</v>
      </c>
      <c r="B47" s="117">
        <v>1</v>
      </c>
      <c r="C47" s="117">
        <v>1</v>
      </c>
      <c r="D47" s="117">
        <v>1</v>
      </c>
      <c r="E47" s="124">
        <v>0</v>
      </c>
      <c r="F47" s="124">
        <v>0</v>
      </c>
      <c r="G47" s="124">
        <v>0</v>
      </c>
      <c r="H47" s="124">
        <v>0</v>
      </c>
      <c r="I47" s="124">
        <v>0</v>
      </c>
      <c r="J47" s="124">
        <v>0</v>
      </c>
      <c r="K47" s="124">
        <v>0</v>
      </c>
      <c r="L47" s="124">
        <v>0</v>
      </c>
      <c r="M47" s="124">
        <v>0</v>
      </c>
      <c r="N47" s="124">
        <v>0</v>
      </c>
      <c r="O47" s="124">
        <v>0</v>
      </c>
      <c r="P47" s="124">
        <v>0</v>
      </c>
      <c r="Q47" s="124">
        <v>0</v>
      </c>
      <c r="R47" s="124">
        <v>0</v>
      </c>
      <c r="S47" s="124">
        <v>0</v>
      </c>
      <c r="T47" s="124">
        <v>0</v>
      </c>
      <c r="U47" s="124">
        <v>0</v>
      </c>
      <c r="V47" s="124">
        <v>0</v>
      </c>
      <c r="W47" s="124">
        <v>0</v>
      </c>
      <c r="X47" s="124">
        <v>0</v>
      </c>
      <c r="Y47" s="124">
        <v>0</v>
      </c>
      <c r="Z47" s="124">
        <v>0</v>
      </c>
      <c r="AA47" s="124">
        <v>0</v>
      </c>
      <c r="AB47" s="124">
        <v>0</v>
      </c>
      <c r="AC47" s="124">
        <v>0</v>
      </c>
      <c r="AD47" s="124">
        <v>0</v>
      </c>
      <c r="AE47" s="124">
        <v>0</v>
      </c>
      <c r="AF47" s="124">
        <v>0</v>
      </c>
      <c r="AG47" s="124">
        <v>0</v>
      </c>
      <c r="AH47" s="166">
        <v>0</v>
      </c>
      <c r="AI47" s="166">
        <v>0</v>
      </c>
      <c r="AJ47" s="166">
        <v>0</v>
      </c>
      <c r="AK47" s="166">
        <v>0</v>
      </c>
      <c r="AL47" s="166">
        <v>0</v>
      </c>
      <c r="AM47" s="166">
        <v>0</v>
      </c>
      <c r="AN47" s="166">
        <v>0</v>
      </c>
      <c r="AO47" s="166">
        <v>0</v>
      </c>
      <c r="AP47" s="166">
        <v>0</v>
      </c>
      <c r="AQ47" s="166">
        <v>0</v>
      </c>
      <c r="AR47" s="166">
        <v>0</v>
      </c>
      <c r="AS47" s="166">
        <v>0</v>
      </c>
      <c r="AT47" s="166">
        <v>0</v>
      </c>
      <c r="AU47" s="166">
        <v>0</v>
      </c>
      <c r="AV47" s="166">
        <v>0</v>
      </c>
      <c r="AW47" s="166">
        <v>0</v>
      </c>
      <c r="AX47" s="166">
        <v>0</v>
      </c>
      <c r="AY47" s="166">
        <v>0</v>
      </c>
      <c r="AZ47" s="166">
        <v>0</v>
      </c>
      <c r="BA47" s="166">
        <v>0</v>
      </c>
      <c r="BB47" s="166">
        <v>0</v>
      </c>
      <c r="BC47" s="166">
        <v>0</v>
      </c>
      <c r="BD47" s="166">
        <v>0</v>
      </c>
      <c r="BE47" s="166">
        <v>0</v>
      </c>
      <c r="BF47" s="166">
        <v>0</v>
      </c>
      <c r="BG47" s="166">
        <v>0</v>
      </c>
    </row>
    <row r="48" spans="1:59" ht="15" x14ac:dyDescent="0.25">
      <c r="A48" s="244">
        <f>PowellInflow.Unregulated!A48</f>
        <v>44774</v>
      </c>
      <c r="B48" s="117">
        <v>1</v>
      </c>
      <c r="C48" s="117">
        <v>1</v>
      </c>
      <c r="D48" s="117">
        <v>1</v>
      </c>
      <c r="E48" s="124">
        <v>0</v>
      </c>
      <c r="F48" s="124">
        <v>0</v>
      </c>
      <c r="G48" s="124">
        <v>0</v>
      </c>
      <c r="H48" s="124">
        <v>0</v>
      </c>
      <c r="I48" s="124">
        <v>0</v>
      </c>
      <c r="J48" s="124">
        <v>0</v>
      </c>
      <c r="K48" s="124">
        <v>0</v>
      </c>
      <c r="L48" s="124">
        <v>0</v>
      </c>
      <c r="M48" s="124">
        <v>0</v>
      </c>
      <c r="N48" s="124">
        <v>0</v>
      </c>
      <c r="O48" s="124">
        <v>0</v>
      </c>
      <c r="P48" s="124">
        <v>0</v>
      </c>
      <c r="Q48" s="124">
        <v>0</v>
      </c>
      <c r="R48" s="124">
        <v>0</v>
      </c>
      <c r="S48" s="124">
        <v>0</v>
      </c>
      <c r="T48" s="124">
        <v>0</v>
      </c>
      <c r="U48" s="124">
        <v>0</v>
      </c>
      <c r="V48" s="124">
        <v>0</v>
      </c>
      <c r="W48" s="124">
        <v>0</v>
      </c>
      <c r="X48" s="124">
        <v>0</v>
      </c>
      <c r="Y48" s="124">
        <v>0</v>
      </c>
      <c r="Z48" s="124">
        <v>0</v>
      </c>
      <c r="AA48" s="124">
        <v>0</v>
      </c>
      <c r="AB48" s="124">
        <v>0</v>
      </c>
      <c r="AC48" s="124">
        <v>0</v>
      </c>
      <c r="AD48" s="124">
        <v>0</v>
      </c>
      <c r="AE48" s="124">
        <v>0</v>
      </c>
      <c r="AF48" s="124">
        <v>0</v>
      </c>
      <c r="AG48" s="124">
        <v>0</v>
      </c>
      <c r="AH48" s="166">
        <v>0</v>
      </c>
      <c r="AI48" s="166">
        <v>0</v>
      </c>
      <c r="AJ48" s="166">
        <v>0</v>
      </c>
      <c r="AK48" s="166">
        <v>0</v>
      </c>
      <c r="AL48" s="166">
        <v>0</v>
      </c>
      <c r="AM48" s="166">
        <v>0</v>
      </c>
      <c r="AN48" s="166">
        <v>0</v>
      </c>
      <c r="AO48" s="166">
        <v>0</v>
      </c>
      <c r="AP48" s="166">
        <v>0</v>
      </c>
      <c r="AQ48" s="166">
        <v>0</v>
      </c>
      <c r="AR48" s="166">
        <v>0</v>
      </c>
      <c r="AS48" s="166">
        <v>0</v>
      </c>
      <c r="AT48" s="166">
        <v>0</v>
      </c>
      <c r="AU48" s="166">
        <v>0</v>
      </c>
      <c r="AV48" s="166">
        <v>0</v>
      </c>
      <c r="AW48" s="166">
        <v>0</v>
      </c>
      <c r="AX48" s="166">
        <v>0</v>
      </c>
      <c r="AY48" s="166">
        <v>0</v>
      </c>
      <c r="AZ48" s="166">
        <v>0</v>
      </c>
      <c r="BA48" s="166">
        <v>0</v>
      </c>
      <c r="BB48" s="166">
        <v>0</v>
      </c>
      <c r="BC48" s="166">
        <v>0</v>
      </c>
      <c r="BD48" s="166">
        <v>0</v>
      </c>
      <c r="BE48" s="166">
        <v>0</v>
      </c>
      <c r="BF48" s="166">
        <v>0</v>
      </c>
      <c r="BG48" s="166">
        <v>0</v>
      </c>
    </row>
    <row r="49" spans="1:59" ht="15" x14ac:dyDescent="0.25">
      <c r="A49" s="244">
        <f>PowellInflow.Unregulated!A49</f>
        <v>44805</v>
      </c>
      <c r="B49" s="117">
        <v>1</v>
      </c>
      <c r="C49" s="117">
        <v>1</v>
      </c>
      <c r="D49" s="117">
        <v>1</v>
      </c>
      <c r="E49" s="124">
        <v>0</v>
      </c>
      <c r="F49" s="124">
        <v>0</v>
      </c>
      <c r="G49" s="124">
        <v>0</v>
      </c>
      <c r="H49" s="124">
        <v>0</v>
      </c>
      <c r="I49" s="124">
        <v>0</v>
      </c>
      <c r="J49" s="124">
        <v>0</v>
      </c>
      <c r="K49" s="124">
        <v>0</v>
      </c>
      <c r="L49" s="124">
        <v>0</v>
      </c>
      <c r="M49" s="124">
        <v>0</v>
      </c>
      <c r="N49" s="124">
        <v>0</v>
      </c>
      <c r="O49" s="124">
        <v>0</v>
      </c>
      <c r="P49" s="124">
        <v>0</v>
      </c>
      <c r="Q49" s="124">
        <v>0</v>
      </c>
      <c r="R49" s="124">
        <v>0</v>
      </c>
      <c r="S49" s="124">
        <v>0</v>
      </c>
      <c r="T49" s="124">
        <v>0</v>
      </c>
      <c r="U49" s="124">
        <v>0</v>
      </c>
      <c r="V49" s="124">
        <v>0</v>
      </c>
      <c r="W49" s="124">
        <v>0</v>
      </c>
      <c r="X49" s="124">
        <v>0</v>
      </c>
      <c r="Y49" s="124">
        <v>0</v>
      </c>
      <c r="Z49" s="124">
        <v>0</v>
      </c>
      <c r="AA49" s="124">
        <v>0</v>
      </c>
      <c r="AB49" s="124">
        <v>0</v>
      </c>
      <c r="AC49" s="124">
        <v>0</v>
      </c>
      <c r="AD49" s="124">
        <v>0</v>
      </c>
      <c r="AE49" s="124">
        <v>0</v>
      </c>
      <c r="AF49" s="124">
        <v>0</v>
      </c>
      <c r="AG49" s="124">
        <v>0</v>
      </c>
      <c r="AH49" s="166">
        <v>0</v>
      </c>
      <c r="AI49" s="166">
        <v>0</v>
      </c>
      <c r="AJ49" s="166">
        <v>0</v>
      </c>
      <c r="AK49" s="166">
        <v>0</v>
      </c>
      <c r="AL49" s="166">
        <v>0</v>
      </c>
      <c r="AM49" s="166">
        <v>0</v>
      </c>
      <c r="AN49" s="166">
        <v>0</v>
      </c>
      <c r="AO49" s="166">
        <v>0</v>
      </c>
      <c r="AP49" s="166">
        <v>0</v>
      </c>
      <c r="AQ49" s="166">
        <v>0</v>
      </c>
      <c r="AR49" s="166">
        <v>0</v>
      </c>
      <c r="AS49" s="166">
        <v>0</v>
      </c>
      <c r="AT49" s="166">
        <v>0</v>
      </c>
      <c r="AU49" s="166">
        <v>0</v>
      </c>
      <c r="AV49" s="166">
        <v>0</v>
      </c>
      <c r="AW49" s="166">
        <v>0</v>
      </c>
      <c r="AX49" s="166">
        <v>0</v>
      </c>
      <c r="AY49" s="166">
        <v>0</v>
      </c>
      <c r="AZ49" s="166">
        <v>0</v>
      </c>
      <c r="BA49" s="166">
        <v>0</v>
      </c>
      <c r="BB49" s="166">
        <v>0</v>
      </c>
      <c r="BC49" s="166">
        <v>0</v>
      </c>
      <c r="BD49" s="166">
        <v>0</v>
      </c>
      <c r="BE49" s="166">
        <v>0</v>
      </c>
      <c r="BF49" s="166">
        <v>0</v>
      </c>
      <c r="BG49" s="166">
        <v>0</v>
      </c>
    </row>
    <row r="50" spans="1:59" ht="15" x14ac:dyDescent="0.25">
      <c r="A50" s="244">
        <f>PowellInflow.Unregulated!A50</f>
        <v>44835</v>
      </c>
      <c r="B50" s="117">
        <v>1</v>
      </c>
      <c r="C50" s="117">
        <v>1</v>
      </c>
      <c r="D50" s="117">
        <v>1</v>
      </c>
      <c r="E50" s="124">
        <v>0</v>
      </c>
      <c r="F50" s="124">
        <v>0</v>
      </c>
      <c r="G50" s="124">
        <v>0</v>
      </c>
      <c r="H50" s="124">
        <v>0</v>
      </c>
      <c r="I50" s="124">
        <v>0</v>
      </c>
      <c r="J50" s="124">
        <v>0</v>
      </c>
      <c r="K50" s="124">
        <v>0</v>
      </c>
      <c r="L50" s="124">
        <v>0</v>
      </c>
      <c r="M50" s="124">
        <v>0</v>
      </c>
      <c r="N50" s="124">
        <v>0</v>
      </c>
      <c r="O50" s="124">
        <v>0</v>
      </c>
      <c r="P50" s="124">
        <v>0</v>
      </c>
      <c r="Q50" s="124">
        <v>0</v>
      </c>
      <c r="R50" s="124">
        <v>0</v>
      </c>
      <c r="S50" s="124">
        <v>0</v>
      </c>
      <c r="T50" s="124">
        <v>0</v>
      </c>
      <c r="U50" s="124">
        <v>0</v>
      </c>
      <c r="V50" s="124">
        <v>0</v>
      </c>
      <c r="W50" s="124">
        <v>0</v>
      </c>
      <c r="X50" s="124">
        <v>0</v>
      </c>
      <c r="Y50" s="124">
        <v>0</v>
      </c>
      <c r="Z50" s="124">
        <v>0</v>
      </c>
      <c r="AA50" s="124">
        <v>0</v>
      </c>
      <c r="AB50" s="124">
        <v>0</v>
      </c>
      <c r="AC50" s="124">
        <v>0</v>
      </c>
      <c r="AD50" s="124">
        <v>0</v>
      </c>
      <c r="AE50" s="124">
        <v>0</v>
      </c>
      <c r="AF50" s="124">
        <v>0</v>
      </c>
      <c r="AG50" s="124">
        <v>0</v>
      </c>
      <c r="AH50" s="166">
        <v>0</v>
      </c>
      <c r="AI50" s="166">
        <v>0</v>
      </c>
      <c r="AJ50" s="166">
        <v>0</v>
      </c>
      <c r="AK50" s="166">
        <v>0</v>
      </c>
      <c r="AL50" s="166">
        <v>0</v>
      </c>
      <c r="AM50" s="166">
        <v>0</v>
      </c>
      <c r="AN50" s="166">
        <v>0</v>
      </c>
      <c r="AO50" s="166">
        <v>0</v>
      </c>
      <c r="AP50" s="166">
        <v>0</v>
      </c>
      <c r="AQ50" s="166">
        <v>0</v>
      </c>
      <c r="AR50" s="166">
        <v>0</v>
      </c>
      <c r="AS50" s="166">
        <v>0</v>
      </c>
      <c r="AT50" s="166">
        <v>0</v>
      </c>
      <c r="AU50" s="166">
        <v>0</v>
      </c>
      <c r="AV50" s="166">
        <v>0</v>
      </c>
      <c r="AW50" s="166">
        <v>0</v>
      </c>
      <c r="AX50" s="166">
        <v>0</v>
      </c>
      <c r="AY50" s="166">
        <v>0</v>
      </c>
      <c r="AZ50" s="166">
        <v>0</v>
      </c>
      <c r="BA50" s="166">
        <v>0</v>
      </c>
      <c r="BB50" s="166">
        <v>0</v>
      </c>
      <c r="BC50" s="166">
        <v>0</v>
      </c>
      <c r="BD50" s="166">
        <v>0</v>
      </c>
      <c r="BE50" s="166">
        <v>0</v>
      </c>
      <c r="BF50" s="166">
        <v>0</v>
      </c>
      <c r="BG50" s="166">
        <v>0</v>
      </c>
    </row>
    <row r="51" spans="1:59" ht="15" x14ac:dyDescent="0.25">
      <c r="A51" s="244">
        <f>PowellInflow.Unregulated!A51</f>
        <v>44866</v>
      </c>
      <c r="B51" s="117">
        <v>1</v>
      </c>
      <c r="C51" s="117">
        <v>1</v>
      </c>
      <c r="D51" s="117">
        <v>1</v>
      </c>
      <c r="E51" s="124">
        <v>0</v>
      </c>
      <c r="F51" s="124">
        <v>0</v>
      </c>
      <c r="G51" s="124">
        <v>0</v>
      </c>
      <c r="H51" s="124">
        <v>0</v>
      </c>
      <c r="I51" s="124">
        <v>0</v>
      </c>
      <c r="J51" s="124">
        <v>0</v>
      </c>
      <c r="K51" s="124">
        <v>0</v>
      </c>
      <c r="L51" s="124">
        <v>0</v>
      </c>
      <c r="M51" s="124">
        <v>0</v>
      </c>
      <c r="N51" s="124">
        <v>0</v>
      </c>
      <c r="O51" s="124">
        <v>0</v>
      </c>
      <c r="P51" s="124">
        <v>0</v>
      </c>
      <c r="Q51" s="124">
        <v>0</v>
      </c>
      <c r="R51" s="124">
        <v>0</v>
      </c>
      <c r="S51" s="124">
        <v>0</v>
      </c>
      <c r="T51" s="124">
        <v>0</v>
      </c>
      <c r="U51" s="124">
        <v>0</v>
      </c>
      <c r="V51" s="124">
        <v>0</v>
      </c>
      <c r="W51" s="124">
        <v>0</v>
      </c>
      <c r="X51" s="124">
        <v>0</v>
      </c>
      <c r="Y51" s="124">
        <v>0</v>
      </c>
      <c r="Z51" s="124">
        <v>0</v>
      </c>
      <c r="AA51" s="124">
        <v>0</v>
      </c>
      <c r="AB51" s="124">
        <v>0</v>
      </c>
      <c r="AC51" s="124">
        <v>0</v>
      </c>
      <c r="AD51" s="124">
        <v>0</v>
      </c>
      <c r="AE51" s="124">
        <v>0</v>
      </c>
      <c r="AF51" s="124">
        <v>0</v>
      </c>
      <c r="AG51" s="124">
        <v>0</v>
      </c>
      <c r="AH51" s="166">
        <v>0</v>
      </c>
      <c r="AI51" s="166">
        <v>0</v>
      </c>
      <c r="AJ51" s="166">
        <v>0</v>
      </c>
      <c r="AK51" s="166">
        <v>0</v>
      </c>
      <c r="AL51" s="166">
        <v>0</v>
      </c>
      <c r="AM51" s="166">
        <v>0</v>
      </c>
      <c r="AN51" s="166">
        <v>0</v>
      </c>
      <c r="AO51" s="166">
        <v>0</v>
      </c>
      <c r="AP51" s="166">
        <v>0</v>
      </c>
      <c r="AQ51" s="166">
        <v>0</v>
      </c>
      <c r="AR51" s="166">
        <v>0</v>
      </c>
      <c r="AS51" s="166">
        <v>0</v>
      </c>
      <c r="AT51" s="166">
        <v>0</v>
      </c>
      <c r="AU51" s="166">
        <v>0</v>
      </c>
      <c r="AV51" s="166">
        <v>0</v>
      </c>
      <c r="AW51" s="166">
        <v>0</v>
      </c>
      <c r="AX51" s="166">
        <v>0</v>
      </c>
      <c r="AY51" s="166">
        <v>0</v>
      </c>
      <c r="AZ51" s="166">
        <v>0</v>
      </c>
      <c r="BA51" s="166">
        <v>0</v>
      </c>
      <c r="BB51" s="166">
        <v>0</v>
      </c>
      <c r="BC51" s="166">
        <v>0</v>
      </c>
      <c r="BD51" s="166">
        <v>0</v>
      </c>
      <c r="BE51" s="166">
        <v>0</v>
      </c>
      <c r="BF51" s="166">
        <v>0</v>
      </c>
      <c r="BG51" s="166">
        <v>0</v>
      </c>
    </row>
    <row r="52" spans="1:59" ht="15" x14ac:dyDescent="0.25">
      <c r="A52" s="244">
        <f>PowellInflow.Unregulated!A52</f>
        <v>44896</v>
      </c>
      <c r="B52" s="117">
        <v>1</v>
      </c>
      <c r="C52" s="117">
        <v>1</v>
      </c>
      <c r="D52" s="117">
        <v>1</v>
      </c>
      <c r="E52" s="124">
        <v>0</v>
      </c>
      <c r="F52" s="124">
        <v>0</v>
      </c>
      <c r="G52" s="124">
        <v>0</v>
      </c>
      <c r="H52" s="124">
        <v>0</v>
      </c>
      <c r="I52" s="124">
        <v>0</v>
      </c>
      <c r="J52" s="124">
        <v>0</v>
      </c>
      <c r="K52" s="124">
        <v>0</v>
      </c>
      <c r="L52" s="124">
        <v>0</v>
      </c>
      <c r="M52" s="124">
        <v>0</v>
      </c>
      <c r="N52" s="124">
        <v>0</v>
      </c>
      <c r="O52" s="124">
        <v>0</v>
      </c>
      <c r="P52" s="124">
        <v>0</v>
      </c>
      <c r="Q52" s="124">
        <v>0</v>
      </c>
      <c r="R52" s="124">
        <v>0</v>
      </c>
      <c r="S52" s="124">
        <v>0</v>
      </c>
      <c r="T52" s="124">
        <v>0</v>
      </c>
      <c r="U52" s="124">
        <v>0</v>
      </c>
      <c r="V52" s="124">
        <v>0</v>
      </c>
      <c r="W52" s="124">
        <v>0</v>
      </c>
      <c r="X52" s="124">
        <v>0</v>
      </c>
      <c r="Y52" s="124">
        <v>0</v>
      </c>
      <c r="Z52" s="124">
        <v>0</v>
      </c>
      <c r="AA52" s="124">
        <v>0</v>
      </c>
      <c r="AB52" s="124">
        <v>0</v>
      </c>
      <c r="AC52" s="124">
        <v>0</v>
      </c>
      <c r="AD52" s="124">
        <v>0</v>
      </c>
      <c r="AE52" s="124">
        <v>0</v>
      </c>
      <c r="AF52" s="124">
        <v>0</v>
      </c>
      <c r="AG52" s="124">
        <v>0</v>
      </c>
      <c r="AH52" s="166">
        <v>0</v>
      </c>
      <c r="AI52" s="166">
        <v>0</v>
      </c>
      <c r="AJ52" s="166">
        <v>0</v>
      </c>
      <c r="AK52" s="166">
        <v>0</v>
      </c>
      <c r="AL52" s="166">
        <v>0</v>
      </c>
      <c r="AM52" s="166">
        <v>0</v>
      </c>
      <c r="AN52" s="166">
        <v>0</v>
      </c>
      <c r="AO52" s="166">
        <v>0</v>
      </c>
      <c r="AP52" s="166">
        <v>0</v>
      </c>
      <c r="AQ52" s="166">
        <v>0</v>
      </c>
      <c r="AR52" s="166">
        <v>0</v>
      </c>
      <c r="AS52" s="166">
        <v>0</v>
      </c>
      <c r="AT52" s="166">
        <v>0</v>
      </c>
      <c r="AU52" s="166">
        <v>0</v>
      </c>
      <c r="AV52" s="166">
        <v>0</v>
      </c>
      <c r="AW52" s="166">
        <v>0</v>
      </c>
      <c r="AX52" s="166">
        <v>0</v>
      </c>
      <c r="AY52" s="166">
        <v>0</v>
      </c>
      <c r="AZ52" s="166">
        <v>0</v>
      </c>
      <c r="BA52" s="166">
        <v>0</v>
      </c>
      <c r="BB52" s="166">
        <v>0</v>
      </c>
      <c r="BC52" s="166">
        <v>0</v>
      </c>
      <c r="BD52" s="166">
        <v>0</v>
      </c>
      <c r="BE52" s="166">
        <v>0</v>
      </c>
      <c r="BF52" s="166">
        <v>0</v>
      </c>
      <c r="BG52" s="166">
        <v>0</v>
      </c>
    </row>
    <row r="53" spans="1:59" ht="15" x14ac:dyDescent="0.25">
      <c r="A53" s="244">
        <f>PowellInflow.Unregulated!A53</f>
        <v>44927</v>
      </c>
      <c r="B53" s="117">
        <v>1</v>
      </c>
      <c r="C53" s="117">
        <v>1</v>
      </c>
      <c r="D53" s="117">
        <v>1</v>
      </c>
      <c r="E53" s="124">
        <v>0</v>
      </c>
      <c r="F53" s="124">
        <v>0</v>
      </c>
      <c r="G53" s="124">
        <v>0</v>
      </c>
      <c r="H53" s="124">
        <v>0</v>
      </c>
      <c r="I53" s="124">
        <v>0</v>
      </c>
      <c r="J53" s="124">
        <v>0</v>
      </c>
      <c r="K53" s="124">
        <v>0</v>
      </c>
      <c r="L53" s="124">
        <v>0</v>
      </c>
      <c r="M53" s="124">
        <v>0</v>
      </c>
      <c r="N53" s="124">
        <v>0</v>
      </c>
      <c r="O53" s="124">
        <v>0</v>
      </c>
      <c r="P53" s="124">
        <v>0</v>
      </c>
      <c r="Q53" s="124">
        <v>0</v>
      </c>
      <c r="R53" s="124">
        <v>0</v>
      </c>
      <c r="S53" s="124">
        <v>0</v>
      </c>
      <c r="T53" s="124">
        <v>0</v>
      </c>
      <c r="U53" s="124">
        <v>0</v>
      </c>
      <c r="V53" s="124">
        <v>0</v>
      </c>
      <c r="W53" s="124">
        <v>0</v>
      </c>
      <c r="X53" s="124">
        <v>0</v>
      </c>
      <c r="Y53" s="124">
        <v>0</v>
      </c>
      <c r="Z53" s="124">
        <v>0</v>
      </c>
      <c r="AA53" s="124">
        <v>0</v>
      </c>
      <c r="AB53" s="124">
        <v>0</v>
      </c>
      <c r="AC53" s="124">
        <v>0</v>
      </c>
      <c r="AD53" s="124">
        <v>0</v>
      </c>
      <c r="AE53" s="124">
        <v>0</v>
      </c>
      <c r="AF53" s="124">
        <v>0</v>
      </c>
      <c r="AG53" s="124">
        <v>0</v>
      </c>
      <c r="AH53" s="166">
        <v>0</v>
      </c>
      <c r="AI53" s="166">
        <v>0</v>
      </c>
      <c r="AJ53" s="166">
        <v>0</v>
      </c>
      <c r="AK53" s="166">
        <v>0</v>
      </c>
      <c r="AL53" s="166">
        <v>0</v>
      </c>
      <c r="AM53" s="166">
        <v>0</v>
      </c>
      <c r="AN53" s="166">
        <v>0</v>
      </c>
      <c r="AO53" s="166">
        <v>0</v>
      </c>
      <c r="AP53" s="166">
        <v>0</v>
      </c>
      <c r="AQ53" s="166">
        <v>0</v>
      </c>
      <c r="AR53" s="166">
        <v>0</v>
      </c>
      <c r="AS53" s="166">
        <v>0</v>
      </c>
      <c r="AT53" s="166">
        <v>0</v>
      </c>
      <c r="AU53" s="166">
        <v>0</v>
      </c>
      <c r="AV53" s="166">
        <v>0</v>
      </c>
      <c r="AW53" s="166">
        <v>0</v>
      </c>
      <c r="AX53" s="166">
        <v>0</v>
      </c>
      <c r="AY53" s="166">
        <v>0</v>
      </c>
      <c r="AZ53" s="166">
        <v>0</v>
      </c>
      <c r="BA53" s="166">
        <v>0</v>
      </c>
      <c r="BB53" s="166">
        <v>0</v>
      </c>
      <c r="BC53" s="166">
        <v>0</v>
      </c>
      <c r="BD53" s="166">
        <v>0</v>
      </c>
      <c r="BE53" s="166">
        <v>0</v>
      </c>
      <c r="BF53" s="166">
        <v>0</v>
      </c>
      <c r="BG53" s="166">
        <v>0</v>
      </c>
    </row>
    <row r="54" spans="1:59" ht="15" x14ac:dyDescent="0.25">
      <c r="A54" s="244">
        <f>PowellInflow.Unregulated!A54</f>
        <v>44958</v>
      </c>
      <c r="B54" s="117">
        <v>1</v>
      </c>
      <c r="C54" s="117">
        <v>1</v>
      </c>
      <c r="D54" s="117">
        <v>1</v>
      </c>
      <c r="E54" s="124">
        <v>0</v>
      </c>
      <c r="F54" s="124">
        <v>0</v>
      </c>
      <c r="G54" s="124">
        <v>0</v>
      </c>
      <c r="H54" s="124">
        <v>0</v>
      </c>
      <c r="I54" s="124">
        <v>0</v>
      </c>
      <c r="J54" s="124">
        <v>0</v>
      </c>
      <c r="K54" s="124">
        <v>0</v>
      </c>
      <c r="L54" s="124">
        <v>0</v>
      </c>
      <c r="M54" s="124">
        <v>0</v>
      </c>
      <c r="N54" s="124">
        <v>0</v>
      </c>
      <c r="O54" s="124">
        <v>0</v>
      </c>
      <c r="P54" s="124">
        <v>0</v>
      </c>
      <c r="Q54" s="124">
        <v>0</v>
      </c>
      <c r="R54" s="124">
        <v>0</v>
      </c>
      <c r="S54" s="124">
        <v>0</v>
      </c>
      <c r="T54" s="124">
        <v>0</v>
      </c>
      <c r="U54" s="124">
        <v>0</v>
      </c>
      <c r="V54" s="124">
        <v>0</v>
      </c>
      <c r="W54" s="124">
        <v>0</v>
      </c>
      <c r="X54" s="124">
        <v>0</v>
      </c>
      <c r="Y54" s="124">
        <v>0</v>
      </c>
      <c r="Z54" s="124">
        <v>0</v>
      </c>
      <c r="AA54" s="124">
        <v>0</v>
      </c>
      <c r="AB54" s="124">
        <v>0</v>
      </c>
      <c r="AC54" s="124">
        <v>0</v>
      </c>
      <c r="AD54" s="124">
        <v>0</v>
      </c>
      <c r="AE54" s="124">
        <v>0</v>
      </c>
      <c r="AF54" s="124">
        <v>0</v>
      </c>
      <c r="AG54" s="124">
        <v>0</v>
      </c>
      <c r="AH54" s="166">
        <v>0</v>
      </c>
      <c r="AI54" s="166">
        <v>0</v>
      </c>
      <c r="AJ54" s="166">
        <v>0</v>
      </c>
      <c r="AK54" s="166">
        <v>0</v>
      </c>
      <c r="AL54" s="166">
        <v>0</v>
      </c>
      <c r="AM54" s="166">
        <v>0</v>
      </c>
      <c r="AN54" s="166">
        <v>0</v>
      </c>
      <c r="AO54" s="166">
        <v>0</v>
      </c>
      <c r="AP54" s="166">
        <v>0</v>
      </c>
      <c r="AQ54" s="166">
        <v>0</v>
      </c>
      <c r="AR54" s="166">
        <v>0</v>
      </c>
      <c r="AS54" s="166">
        <v>0</v>
      </c>
      <c r="AT54" s="166">
        <v>0</v>
      </c>
      <c r="AU54" s="166">
        <v>0</v>
      </c>
      <c r="AV54" s="166">
        <v>0</v>
      </c>
      <c r="AW54" s="166">
        <v>0</v>
      </c>
      <c r="AX54" s="166">
        <v>0</v>
      </c>
      <c r="AY54" s="166">
        <v>0</v>
      </c>
      <c r="AZ54" s="166">
        <v>0</v>
      </c>
      <c r="BA54" s="166">
        <v>0</v>
      </c>
      <c r="BB54" s="166">
        <v>0</v>
      </c>
      <c r="BC54" s="166">
        <v>0</v>
      </c>
      <c r="BD54" s="166">
        <v>0</v>
      </c>
      <c r="BE54" s="166">
        <v>0</v>
      </c>
      <c r="BF54" s="166">
        <v>0</v>
      </c>
      <c r="BG54" s="166">
        <v>0</v>
      </c>
    </row>
    <row r="55" spans="1:59" ht="15" x14ac:dyDescent="0.25">
      <c r="A55" s="244">
        <f>PowellInflow.Unregulated!A55</f>
        <v>44986</v>
      </c>
      <c r="B55" s="117">
        <v>1</v>
      </c>
      <c r="C55" s="117">
        <v>1</v>
      </c>
      <c r="D55" s="117">
        <v>1</v>
      </c>
      <c r="E55" s="124">
        <v>0</v>
      </c>
      <c r="F55" s="124">
        <v>0</v>
      </c>
      <c r="G55" s="124">
        <v>0</v>
      </c>
      <c r="H55" s="124">
        <v>0</v>
      </c>
      <c r="I55" s="124">
        <v>0</v>
      </c>
      <c r="J55" s="124">
        <v>0</v>
      </c>
      <c r="K55" s="124">
        <v>0</v>
      </c>
      <c r="L55" s="124">
        <v>0</v>
      </c>
      <c r="M55" s="124">
        <v>0</v>
      </c>
      <c r="N55" s="124">
        <v>0</v>
      </c>
      <c r="O55" s="124">
        <v>0</v>
      </c>
      <c r="P55" s="124">
        <v>0</v>
      </c>
      <c r="Q55" s="124">
        <v>0</v>
      </c>
      <c r="R55" s="124">
        <v>0</v>
      </c>
      <c r="S55" s="124">
        <v>0</v>
      </c>
      <c r="T55" s="124">
        <v>0</v>
      </c>
      <c r="U55" s="124">
        <v>0</v>
      </c>
      <c r="V55" s="124">
        <v>0</v>
      </c>
      <c r="W55" s="124">
        <v>0</v>
      </c>
      <c r="X55" s="124">
        <v>0</v>
      </c>
      <c r="Y55" s="124">
        <v>0</v>
      </c>
      <c r="Z55" s="124">
        <v>0</v>
      </c>
      <c r="AA55" s="124">
        <v>0</v>
      </c>
      <c r="AB55" s="124">
        <v>0</v>
      </c>
      <c r="AC55" s="124">
        <v>0</v>
      </c>
      <c r="AD55" s="124">
        <v>0</v>
      </c>
      <c r="AE55" s="124">
        <v>0</v>
      </c>
      <c r="AF55" s="124">
        <v>0</v>
      </c>
      <c r="AG55" s="124">
        <v>0</v>
      </c>
      <c r="AH55" s="166">
        <v>0</v>
      </c>
      <c r="AI55" s="166">
        <v>0</v>
      </c>
      <c r="AJ55" s="166">
        <v>0</v>
      </c>
      <c r="AK55" s="166">
        <v>0</v>
      </c>
      <c r="AL55" s="166">
        <v>0</v>
      </c>
      <c r="AM55" s="166">
        <v>0</v>
      </c>
      <c r="AN55" s="166">
        <v>0</v>
      </c>
      <c r="AO55" s="166">
        <v>0</v>
      </c>
      <c r="AP55" s="166">
        <v>0</v>
      </c>
      <c r="AQ55" s="166">
        <v>0</v>
      </c>
      <c r="AR55" s="166">
        <v>0</v>
      </c>
      <c r="AS55" s="166">
        <v>0</v>
      </c>
      <c r="AT55" s="166">
        <v>0</v>
      </c>
      <c r="AU55" s="166">
        <v>0</v>
      </c>
      <c r="AV55" s="166">
        <v>0</v>
      </c>
      <c r="AW55" s="166">
        <v>0</v>
      </c>
      <c r="AX55" s="166">
        <v>0</v>
      </c>
      <c r="AY55" s="166">
        <v>0</v>
      </c>
      <c r="AZ55" s="166">
        <v>0</v>
      </c>
      <c r="BA55" s="166">
        <v>0</v>
      </c>
      <c r="BB55" s="166">
        <v>0</v>
      </c>
      <c r="BC55" s="166">
        <v>0</v>
      </c>
      <c r="BD55" s="166">
        <v>0</v>
      </c>
      <c r="BE55" s="166">
        <v>0</v>
      </c>
      <c r="BF55" s="166">
        <v>0</v>
      </c>
      <c r="BG55" s="166">
        <v>0</v>
      </c>
    </row>
    <row r="56" spans="1:59" ht="15" x14ac:dyDescent="0.25">
      <c r="A56" s="244">
        <f>PowellInflow.Unregulated!A56</f>
        <v>45017</v>
      </c>
      <c r="B56" s="117">
        <v>1</v>
      </c>
      <c r="C56" s="117">
        <v>1</v>
      </c>
      <c r="D56" s="117">
        <v>1</v>
      </c>
      <c r="E56" s="124">
        <v>0</v>
      </c>
      <c r="F56" s="124">
        <v>0</v>
      </c>
      <c r="G56" s="124">
        <v>0</v>
      </c>
      <c r="H56" s="124">
        <v>0</v>
      </c>
      <c r="I56" s="124">
        <v>0</v>
      </c>
      <c r="J56" s="124">
        <v>0</v>
      </c>
      <c r="K56" s="124">
        <v>0</v>
      </c>
      <c r="L56" s="124">
        <v>0</v>
      </c>
      <c r="M56" s="124">
        <v>0</v>
      </c>
      <c r="N56" s="124">
        <v>0</v>
      </c>
      <c r="O56" s="124">
        <v>0</v>
      </c>
      <c r="P56" s="124">
        <v>0</v>
      </c>
      <c r="Q56" s="124">
        <v>0</v>
      </c>
      <c r="R56" s="124">
        <v>0</v>
      </c>
      <c r="S56" s="124">
        <v>0</v>
      </c>
      <c r="T56" s="124">
        <v>0</v>
      </c>
      <c r="U56" s="124">
        <v>0</v>
      </c>
      <c r="V56" s="124">
        <v>0</v>
      </c>
      <c r="W56" s="124">
        <v>0</v>
      </c>
      <c r="X56" s="124">
        <v>0</v>
      </c>
      <c r="Y56" s="124">
        <v>0</v>
      </c>
      <c r="Z56" s="124">
        <v>0</v>
      </c>
      <c r="AA56" s="124">
        <v>0</v>
      </c>
      <c r="AB56" s="124">
        <v>0</v>
      </c>
      <c r="AC56" s="124">
        <v>0</v>
      </c>
      <c r="AD56" s="124">
        <v>0</v>
      </c>
      <c r="AE56" s="124">
        <v>0</v>
      </c>
      <c r="AF56" s="124">
        <v>0</v>
      </c>
      <c r="AG56" s="124">
        <v>0</v>
      </c>
      <c r="AH56" s="166">
        <v>0</v>
      </c>
      <c r="AI56" s="166">
        <v>0</v>
      </c>
      <c r="AJ56" s="166">
        <v>0</v>
      </c>
      <c r="AK56" s="166">
        <v>0</v>
      </c>
      <c r="AL56" s="166">
        <v>0</v>
      </c>
      <c r="AM56" s="166">
        <v>0</v>
      </c>
      <c r="AN56" s="166">
        <v>0</v>
      </c>
      <c r="AO56" s="166">
        <v>0</v>
      </c>
      <c r="AP56" s="166">
        <v>0</v>
      </c>
      <c r="AQ56" s="166">
        <v>0</v>
      </c>
      <c r="AR56" s="166">
        <v>0</v>
      </c>
      <c r="AS56" s="166">
        <v>0</v>
      </c>
      <c r="AT56" s="166">
        <v>0</v>
      </c>
      <c r="AU56" s="166">
        <v>0</v>
      </c>
      <c r="AV56" s="166">
        <v>0</v>
      </c>
      <c r="AW56" s="166">
        <v>0</v>
      </c>
      <c r="AX56" s="166">
        <v>0</v>
      </c>
      <c r="AY56" s="166">
        <v>0</v>
      </c>
      <c r="AZ56" s="166">
        <v>0</v>
      </c>
      <c r="BA56" s="166">
        <v>0</v>
      </c>
      <c r="BB56" s="166">
        <v>0</v>
      </c>
      <c r="BC56" s="166">
        <v>0</v>
      </c>
      <c r="BD56" s="166">
        <v>0</v>
      </c>
      <c r="BE56" s="166">
        <v>0</v>
      </c>
      <c r="BF56" s="166">
        <v>0</v>
      </c>
      <c r="BG56" s="166">
        <v>0</v>
      </c>
    </row>
    <row r="57" spans="1:59" ht="15" x14ac:dyDescent="0.25">
      <c r="A57" s="244">
        <f>PowellInflow.Unregulated!A57</f>
        <v>45047</v>
      </c>
      <c r="B57" s="117">
        <v>1</v>
      </c>
      <c r="C57" s="117">
        <v>1</v>
      </c>
      <c r="D57" s="117">
        <v>1</v>
      </c>
      <c r="E57" s="124">
        <v>0</v>
      </c>
      <c r="F57" s="124">
        <v>0</v>
      </c>
      <c r="G57" s="124">
        <v>0</v>
      </c>
      <c r="H57" s="124">
        <v>0</v>
      </c>
      <c r="I57" s="124">
        <v>0</v>
      </c>
      <c r="J57" s="124">
        <v>0</v>
      </c>
      <c r="K57" s="124">
        <v>0</v>
      </c>
      <c r="L57" s="124">
        <v>0</v>
      </c>
      <c r="M57" s="124">
        <v>0</v>
      </c>
      <c r="N57" s="124">
        <v>0</v>
      </c>
      <c r="O57" s="124">
        <v>0</v>
      </c>
      <c r="P57" s="124">
        <v>0</v>
      </c>
      <c r="Q57" s="124">
        <v>0</v>
      </c>
      <c r="R57" s="124">
        <v>0</v>
      </c>
      <c r="S57" s="124">
        <v>0</v>
      </c>
      <c r="T57" s="124">
        <v>0</v>
      </c>
      <c r="U57" s="124">
        <v>0</v>
      </c>
      <c r="V57" s="124">
        <v>0</v>
      </c>
      <c r="W57" s="124">
        <v>0</v>
      </c>
      <c r="X57" s="124">
        <v>0</v>
      </c>
      <c r="Y57" s="124">
        <v>0</v>
      </c>
      <c r="Z57" s="124">
        <v>0</v>
      </c>
      <c r="AA57" s="124">
        <v>0</v>
      </c>
      <c r="AB57" s="124">
        <v>0</v>
      </c>
      <c r="AC57" s="124">
        <v>0</v>
      </c>
      <c r="AD57" s="124">
        <v>0</v>
      </c>
      <c r="AE57" s="124">
        <v>0</v>
      </c>
      <c r="AF57" s="124">
        <v>0</v>
      </c>
      <c r="AG57" s="124">
        <v>0</v>
      </c>
      <c r="AH57" s="166">
        <v>0</v>
      </c>
      <c r="AI57" s="166">
        <v>0</v>
      </c>
      <c r="AJ57" s="166">
        <v>0</v>
      </c>
      <c r="AK57" s="166">
        <v>0</v>
      </c>
      <c r="AL57" s="166">
        <v>0</v>
      </c>
      <c r="AM57" s="166">
        <v>0</v>
      </c>
      <c r="AN57" s="166">
        <v>0</v>
      </c>
      <c r="AO57" s="166">
        <v>0</v>
      </c>
      <c r="AP57" s="166">
        <v>0</v>
      </c>
      <c r="AQ57" s="166">
        <v>0</v>
      </c>
      <c r="AR57" s="166">
        <v>0</v>
      </c>
      <c r="AS57" s="166">
        <v>0</v>
      </c>
      <c r="AT57" s="166">
        <v>0</v>
      </c>
      <c r="AU57" s="166">
        <v>0</v>
      </c>
      <c r="AV57" s="166">
        <v>0</v>
      </c>
      <c r="AW57" s="166">
        <v>0</v>
      </c>
      <c r="AX57" s="166">
        <v>0</v>
      </c>
      <c r="AY57" s="166">
        <v>0</v>
      </c>
      <c r="AZ57" s="166">
        <v>0</v>
      </c>
      <c r="BA57" s="166">
        <v>0</v>
      </c>
      <c r="BB57" s="166">
        <v>0</v>
      </c>
      <c r="BC57" s="166">
        <v>0</v>
      </c>
      <c r="BD57" s="166">
        <v>0</v>
      </c>
      <c r="BE57" s="166">
        <v>0</v>
      </c>
      <c r="BF57" s="166">
        <v>0</v>
      </c>
      <c r="BG57" s="166">
        <v>0</v>
      </c>
    </row>
    <row r="58" spans="1:59" ht="15" x14ac:dyDescent="0.25">
      <c r="A58" s="244">
        <f>PowellInflow.Unregulated!A58</f>
        <v>45078</v>
      </c>
      <c r="B58" s="117">
        <v>1</v>
      </c>
      <c r="C58" s="117">
        <v>1</v>
      </c>
      <c r="D58" s="117">
        <v>1</v>
      </c>
      <c r="E58" s="124">
        <v>0</v>
      </c>
      <c r="F58" s="124">
        <v>0</v>
      </c>
      <c r="G58" s="124">
        <v>0</v>
      </c>
      <c r="H58" s="124">
        <v>0</v>
      </c>
      <c r="I58" s="124">
        <v>0</v>
      </c>
      <c r="J58" s="124">
        <v>0</v>
      </c>
      <c r="K58" s="124">
        <v>0</v>
      </c>
      <c r="L58" s="124">
        <v>0</v>
      </c>
      <c r="M58" s="124">
        <v>0</v>
      </c>
      <c r="N58" s="124">
        <v>0</v>
      </c>
      <c r="O58" s="124">
        <v>0</v>
      </c>
      <c r="P58" s="124">
        <v>0</v>
      </c>
      <c r="Q58" s="124">
        <v>0</v>
      </c>
      <c r="R58" s="124">
        <v>0</v>
      </c>
      <c r="S58" s="124">
        <v>0</v>
      </c>
      <c r="T58" s="124">
        <v>0</v>
      </c>
      <c r="U58" s="124">
        <v>0</v>
      </c>
      <c r="V58" s="124">
        <v>0</v>
      </c>
      <c r="W58" s="124">
        <v>0</v>
      </c>
      <c r="X58" s="124">
        <v>0</v>
      </c>
      <c r="Y58" s="124">
        <v>0</v>
      </c>
      <c r="Z58" s="124">
        <v>0</v>
      </c>
      <c r="AA58" s="124">
        <v>0</v>
      </c>
      <c r="AB58" s="124">
        <v>0</v>
      </c>
      <c r="AC58" s="124">
        <v>0</v>
      </c>
      <c r="AD58" s="124">
        <v>0</v>
      </c>
      <c r="AE58" s="124">
        <v>0</v>
      </c>
      <c r="AF58" s="124">
        <v>0</v>
      </c>
      <c r="AG58" s="124">
        <v>0</v>
      </c>
      <c r="AH58" s="166">
        <v>0</v>
      </c>
      <c r="AI58" s="166">
        <v>0</v>
      </c>
      <c r="AJ58" s="166">
        <v>0</v>
      </c>
      <c r="AK58" s="166">
        <v>0</v>
      </c>
      <c r="AL58" s="166">
        <v>0</v>
      </c>
      <c r="AM58" s="166">
        <v>0</v>
      </c>
      <c r="AN58" s="166">
        <v>0</v>
      </c>
      <c r="AO58" s="166">
        <v>0</v>
      </c>
      <c r="AP58" s="166">
        <v>0</v>
      </c>
      <c r="AQ58" s="166">
        <v>0</v>
      </c>
      <c r="AR58" s="166">
        <v>0</v>
      </c>
      <c r="AS58" s="166">
        <v>0</v>
      </c>
      <c r="AT58" s="166">
        <v>0</v>
      </c>
      <c r="AU58" s="166">
        <v>0</v>
      </c>
      <c r="AV58" s="166">
        <v>0</v>
      </c>
      <c r="AW58" s="166">
        <v>0</v>
      </c>
      <c r="AX58" s="166">
        <v>0</v>
      </c>
      <c r="AY58" s="166">
        <v>0</v>
      </c>
      <c r="AZ58" s="166">
        <v>0</v>
      </c>
      <c r="BA58" s="166">
        <v>0</v>
      </c>
      <c r="BB58" s="166">
        <v>0</v>
      </c>
      <c r="BC58" s="166">
        <v>0</v>
      </c>
      <c r="BD58" s="166">
        <v>0</v>
      </c>
      <c r="BE58" s="166">
        <v>0</v>
      </c>
      <c r="BF58" s="166">
        <v>0</v>
      </c>
      <c r="BG58" s="166">
        <v>0</v>
      </c>
    </row>
    <row r="59" spans="1:59" ht="15" x14ac:dyDescent="0.25">
      <c r="A59" s="244">
        <f>PowellInflow.Unregulated!A59</f>
        <v>45108</v>
      </c>
      <c r="B59" s="117">
        <v>1</v>
      </c>
      <c r="C59" s="117">
        <v>1</v>
      </c>
      <c r="D59" s="117">
        <v>1</v>
      </c>
      <c r="E59" s="124">
        <v>0</v>
      </c>
      <c r="F59" s="124">
        <v>0</v>
      </c>
      <c r="G59" s="124">
        <v>0</v>
      </c>
      <c r="H59" s="124">
        <v>0</v>
      </c>
      <c r="I59" s="124">
        <v>0</v>
      </c>
      <c r="J59" s="124">
        <v>0</v>
      </c>
      <c r="K59" s="124">
        <v>0</v>
      </c>
      <c r="L59" s="124">
        <v>0</v>
      </c>
      <c r="M59" s="124">
        <v>0</v>
      </c>
      <c r="N59" s="124">
        <v>0</v>
      </c>
      <c r="O59" s="124">
        <v>0</v>
      </c>
      <c r="P59" s="124">
        <v>0</v>
      </c>
      <c r="Q59" s="124">
        <v>0</v>
      </c>
      <c r="R59" s="124">
        <v>0</v>
      </c>
      <c r="S59" s="124">
        <v>0</v>
      </c>
      <c r="T59" s="124">
        <v>0</v>
      </c>
      <c r="U59" s="124">
        <v>0</v>
      </c>
      <c r="V59" s="124">
        <v>0</v>
      </c>
      <c r="W59" s="124">
        <v>0</v>
      </c>
      <c r="X59" s="124">
        <v>0</v>
      </c>
      <c r="Y59" s="124">
        <v>0</v>
      </c>
      <c r="Z59" s="124">
        <v>0</v>
      </c>
      <c r="AA59" s="124">
        <v>0</v>
      </c>
      <c r="AB59" s="124">
        <v>0</v>
      </c>
      <c r="AC59" s="124">
        <v>0</v>
      </c>
      <c r="AD59" s="124">
        <v>0</v>
      </c>
      <c r="AE59" s="124">
        <v>0</v>
      </c>
      <c r="AF59" s="124">
        <v>0</v>
      </c>
      <c r="AG59" s="124">
        <v>0</v>
      </c>
      <c r="AH59" s="166">
        <v>0</v>
      </c>
      <c r="AI59" s="166">
        <v>0</v>
      </c>
      <c r="AJ59" s="166">
        <v>0</v>
      </c>
      <c r="AK59" s="166">
        <v>0</v>
      </c>
      <c r="AL59" s="166">
        <v>0</v>
      </c>
      <c r="AM59" s="166">
        <v>0</v>
      </c>
      <c r="AN59" s="166">
        <v>0</v>
      </c>
      <c r="AO59" s="166">
        <v>0</v>
      </c>
      <c r="AP59" s="166">
        <v>0</v>
      </c>
      <c r="AQ59" s="166">
        <v>0</v>
      </c>
      <c r="AR59" s="166">
        <v>0</v>
      </c>
      <c r="AS59" s="166">
        <v>0</v>
      </c>
      <c r="AT59" s="166">
        <v>0</v>
      </c>
      <c r="AU59" s="166">
        <v>0</v>
      </c>
      <c r="AV59" s="166">
        <v>0</v>
      </c>
      <c r="AW59" s="166">
        <v>0</v>
      </c>
      <c r="AX59" s="166">
        <v>0</v>
      </c>
      <c r="AY59" s="166">
        <v>0</v>
      </c>
      <c r="AZ59" s="166">
        <v>0</v>
      </c>
      <c r="BA59" s="166">
        <v>0</v>
      </c>
      <c r="BB59" s="166">
        <v>0</v>
      </c>
      <c r="BC59" s="166">
        <v>0</v>
      </c>
      <c r="BD59" s="166">
        <v>0</v>
      </c>
      <c r="BE59" s="166">
        <v>0</v>
      </c>
      <c r="BF59" s="166">
        <v>0</v>
      </c>
      <c r="BG59" s="166">
        <v>0</v>
      </c>
    </row>
    <row r="60" spans="1:59" ht="15" x14ac:dyDescent="0.25">
      <c r="A60" s="244">
        <f>PowellInflow.Unregulated!A60</f>
        <v>45139</v>
      </c>
      <c r="B60" s="117">
        <v>1</v>
      </c>
      <c r="C60" s="117">
        <v>1</v>
      </c>
      <c r="D60" s="117">
        <v>1</v>
      </c>
      <c r="E60" s="124">
        <v>0</v>
      </c>
      <c r="F60" s="124">
        <v>0</v>
      </c>
      <c r="G60" s="124">
        <v>0</v>
      </c>
      <c r="H60" s="124">
        <v>0</v>
      </c>
      <c r="I60" s="124">
        <v>0</v>
      </c>
      <c r="J60" s="124">
        <v>0</v>
      </c>
      <c r="K60" s="124">
        <v>0</v>
      </c>
      <c r="L60" s="124">
        <v>0</v>
      </c>
      <c r="M60" s="124">
        <v>0</v>
      </c>
      <c r="N60" s="124">
        <v>0</v>
      </c>
      <c r="O60" s="124">
        <v>0</v>
      </c>
      <c r="P60" s="124">
        <v>0</v>
      </c>
      <c r="Q60" s="124">
        <v>0</v>
      </c>
      <c r="R60" s="124">
        <v>0</v>
      </c>
      <c r="S60" s="124">
        <v>0</v>
      </c>
      <c r="T60" s="124">
        <v>0</v>
      </c>
      <c r="U60" s="124">
        <v>0</v>
      </c>
      <c r="V60" s="124">
        <v>0</v>
      </c>
      <c r="W60" s="124">
        <v>0</v>
      </c>
      <c r="X60" s="124">
        <v>0</v>
      </c>
      <c r="Y60" s="124">
        <v>0</v>
      </c>
      <c r="Z60" s="124">
        <v>0</v>
      </c>
      <c r="AA60" s="124">
        <v>0</v>
      </c>
      <c r="AB60" s="124">
        <v>0</v>
      </c>
      <c r="AC60" s="124">
        <v>0</v>
      </c>
      <c r="AD60" s="124">
        <v>0</v>
      </c>
      <c r="AE60" s="124">
        <v>0</v>
      </c>
      <c r="AF60" s="124">
        <v>0</v>
      </c>
      <c r="AG60" s="124">
        <v>0</v>
      </c>
      <c r="AH60" s="166">
        <v>0</v>
      </c>
      <c r="AI60" s="166">
        <v>0</v>
      </c>
      <c r="AJ60" s="166">
        <v>0</v>
      </c>
      <c r="AK60" s="166">
        <v>0</v>
      </c>
      <c r="AL60" s="166">
        <v>0</v>
      </c>
      <c r="AM60" s="166">
        <v>0</v>
      </c>
      <c r="AN60" s="166">
        <v>0</v>
      </c>
      <c r="AO60" s="166">
        <v>0</v>
      </c>
      <c r="AP60" s="166">
        <v>0</v>
      </c>
      <c r="AQ60" s="166">
        <v>0</v>
      </c>
      <c r="AR60" s="166">
        <v>0</v>
      </c>
      <c r="AS60" s="166">
        <v>0</v>
      </c>
      <c r="AT60" s="166">
        <v>0</v>
      </c>
      <c r="AU60" s="166">
        <v>0</v>
      </c>
      <c r="AV60" s="166">
        <v>0</v>
      </c>
      <c r="AW60" s="166">
        <v>0</v>
      </c>
      <c r="AX60" s="166">
        <v>0</v>
      </c>
      <c r="AY60" s="166">
        <v>0</v>
      </c>
      <c r="AZ60" s="166">
        <v>0</v>
      </c>
      <c r="BA60" s="166">
        <v>0</v>
      </c>
      <c r="BB60" s="166">
        <v>0</v>
      </c>
      <c r="BC60" s="166">
        <v>0</v>
      </c>
      <c r="BD60" s="166">
        <v>0</v>
      </c>
      <c r="BE60" s="166">
        <v>0</v>
      </c>
      <c r="BF60" s="166">
        <v>0</v>
      </c>
      <c r="BG60" s="166">
        <v>0</v>
      </c>
    </row>
    <row r="61" spans="1:59" ht="15" x14ac:dyDescent="0.25">
      <c r="A61" s="244">
        <f>PowellInflow.Unregulated!A61</f>
        <v>45170</v>
      </c>
      <c r="B61" s="117">
        <v>1</v>
      </c>
      <c r="C61" s="117">
        <v>1</v>
      </c>
      <c r="D61" s="117">
        <v>1</v>
      </c>
      <c r="E61" s="124">
        <v>0</v>
      </c>
      <c r="F61" s="124">
        <v>0</v>
      </c>
      <c r="G61" s="124">
        <v>0</v>
      </c>
      <c r="H61" s="124">
        <v>0</v>
      </c>
      <c r="I61" s="124">
        <v>0</v>
      </c>
      <c r="J61" s="124">
        <v>0</v>
      </c>
      <c r="K61" s="124">
        <v>0</v>
      </c>
      <c r="L61" s="124">
        <v>0</v>
      </c>
      <c r="M61" s="124">
        <v>0</v>
      </c>
      <c r="N61" s="124">
        <v>0</v>
      </c>
      <c r="O61" s="124">
        <v>0</v>
      </c>
      <c r="P61" s="124">
        <v>0</v>
      </c>
      <c r="Q61" s="124">
        <v>0</v>
      </c>
      <c r="R61" s="124">
        <v>0</v>
      </c>
      <c r="S61" s="124">
        <v>0</v>
      </c>
      <c r="T61" s="124">
        <v>0</v>
      </c>
      <c r="U61" s="124">
        <v>0</v>
      </c>
      <c r="V61" s="124">
        <v>0</v>
      </c>
      <c r="W61" s="124">
        <v>0</v>
      </c>
      <c r="X61" s="124">
        <v>0</v>
      </c>
      <c r="Y61" s="124">
        <v>0</v>
      </c>
      <c r="Z61" s="124">
        <v>0</v>
      </c>
      <c r="AA61" s="124">
        <v>0</v>
      </c>
      <c r="AB61" s="124">
        <v>0</v>
      </c>
      <c r="AC61" s="124">
        <v>0</v>
      </c>
      <c r="AD61" s="124">
        <v>0</v>
      </c>
      <c r="AE61" s="124">
        <v>0</v>
      </c>
      <c r="AF61" s="124">
        <v>0</v>
      </c>
      <c r="AG61" s="124">
        <v>0</v>
      </c>
      <c r="AH61" s="166">
        <v>0</v>
      </c>
      <c r="AI61" s="166">
        <v>0</v>
      </c>
      <c r="AJ61" s="166">
        <v>0</v>
      </c>
      <c r="AK61" s="166">
        <v>0</v>
      </c>
      <c r="AL61" s="166">
        <v>0</v>
      </c>
      <c r="AM61" s="166">
        <v>0</v>
      </c>
      <c r="AN61" s="166">
        <v>0</v>
      </c>
      <c r="AO61" s="166">
        <v>0</v>
      </c>
      <c r="AP61" s="166">
        <v>0</v>
      </c>
      <c r="AQ61" s="166">
        <v>0</v>
      </c>
      <c r="AR61" s="166">
        <v>0</v>
      </c>
      <c r="AS61" s="166">
        <v>0</v>
      </c>
      <c r="AT61" s="166">
        <v>0</v>
      </c>
      <c r="AU61" s="166">
        <v>0</v>
      </c>
      <c r="AV61" s="166">
        <v>0</v>
      </c>
      <c r="AW61" s="166">
        <v>0</v>
      </c>
      <c r="AX61" s="166">
        <v>0</v>
      </c>
      <c r="AY61" s="166">
        <v>0</v>
      </c>
      <c r="AZ61" s="166">
        <v>0</v>
      </c>
      <c r="BA61" s="166">
        <v>0</v>
      </c>
      <c r="BB61" s="166">
        <v>0</v>
      </c>
      <c r="BC61" s="166">
        <v>0</v>
      </c>
      <c r="BD61" s="166">
        <v>0</v>
      </c>
      <c r="BE61" s="166">
        <v>0</v>
      </c>
      <c r="BF61" s="166">
        <v>0</v>
      </c>
      <c r="BG61" s="166">
        <v>0</v>
      </c>
    </row>
    <row r="62" spans="1:59" ht="15" x14ac:dyDescent="0.25">
      <c r="A62" s="244">
        <f>PowellInflow.Unregulated!A62</f>
        <v>45200</v>
      </c>
      <c r="B62" s="117">
        <v>1</v>
      </c>
      <c r="C62" s="117">
        <v>1</v>
      </c>
      <c r="D62" s="117">
        <v>1</v>
      </c>
      <c r="E62" s="124">
        <v>0</v>
      </c>
      <c r="F62" s="124">
        <v>0</v>
      </c>
      <c r="G62" s="124">
        <v>0</v>
      </c>
      <c r="H62" s="124">
        <v>0</v>
      </c>
      <c r="I62" s="124">
        <v>0</v>
      </c>
      <c r="J62" s="124">
        <v>0</v>
      </c>
      <c r="K62" s="124">
        <v>0</v>
      </c>
      <c r="L62" s="124">
        <v>0</v>
      </c>
      <c r="M62" s="124">
        <v>0</v>
      </c>
      <c r="N62" s="124">
        <v>0</v>
      </c>
      <c r="O62" s="124">
        <v>0</v>
      </c>
      <c r="P62" s="124">
        <v>0</v>
      </c>
      <c r="Q62" s="124">
        <v>0</v>
      </c>
      <c r="R62" s="124">
        <v>0</v>
      </c>
      <c r="S62" s="124">
        <v>0</v>
      </c>
      <c r="T62" s="124">
        <v>0</v>
      </c>
      <c r="U62" s="124">
        <v>0</v>
      </c>
      <c r="V62" s="124">
        <v>0</v>
      </c>
      <c r="W62" s="124">
        <v>0</v>
      </c>
      <c r="X62" s="124">
        <v>0</v>
      </c>
      <c r="Y62" s="124">
        <v>0</v>
      </c>
      <c r="Z62" s="124">
        <v>0</v>
      </c>
      <c r="AA62" s="124">
        <v>0</v>
      </c>
      <c r="AB62" s="124">
        <v>0</v>
      </c>
      <c r="AC62" s="124">
        <v>0</v>
      </c>
      <c r="AD62" s="124">
        <v>0</v>
      </c>
      <c r="AE62" s="124">
        <v>0</v>
      </c>
      <c r="AF62" s="124">
        <v>0</v>
      </c>
      <c r="AG62" s="124">
        <v>0</v>
      </c>
      <c r="AH62" s="166">
        <v>0</v>
      </c>
      <c r="AI62" s="166">
        <v>0</v>
      </c>
      <c r="AJ62" s="166">
        <v>0</v>
      </c>
      <c r="AK62" s="166">
        <v>0</v>
      </c>
      <c r="AL62" s="166">
        <v>0</v>
      </c>
      <c r="AM62" s="166">
        <v>0</v>
      </c>
      <c r="AN62" s="166">
        <v>0</v>
      </c>
      <c r="AO62" s="166">
        <v>0</v>
      </c>
      <c r="AP62" s="166">
        <v>0</v>
      </c>
      <c r="AQ62" s="166">
        <v>0</v>
      </c>
      <c r="AR62" s="166">
        <v>0</v>
      </c>
      <c r="AS62" s="166">
        <v>0</v>
      </c>
      <c r="AT62" s="166">
        <v>0</v>
      </c>
      <c r="AU62" s="166">
        <v>0</v>
      </c>
      <c r="AV62" s="166">
        <v>0</v>
      </c>
      <c r="AW62" s="166">
        <v>0</v>
      </c>
      <c r="AX62" s="166">
        <v>0</v>
      </c>
      <c r="AY62" s="166">
        <v>0</v>
      </c>
      <c r="AZ62" s="166">
        <v>0</v>
      </c>
      <c r="BA62" s="166">
        <v>0</v>
      </c>
      <c r="BB62" s="166">
        <v>0</v>
      </c>
      <c r="BC62" s="166">
        <v>0</v>
      </c>
      <c r="BD62" s="166">
        <v>0</v>
      </c>
      <c r="BE62" s="166">
        <v>0</v>
      </c>
      <c r="BF62" s="166">
        <v>0</v>
      </c>
      <c r="BG62" s="166">
        <v>0</v>
      </c>
    </row>
    <row r="63" spans="1:59" ht="15" x14ac:dyDescent="0.25">
      <c r="A63" s="244">
        <f>PowellInflow.Unregulated!A63</f>
        <v>45231</v>
      </c>
      <c r="B63" s="117">
        <v>1</v>
      </c>
      <c r="C63" s="117">
        <v>1</v>
      </c>
      <c r="D63" s="117">
        <v>1</v>
      </c>
      <c r="E63" s="124">
        <v>0</v>
      </c>
      <c r="F63" s="124">
        <v>0</v>
      </c>
      <c r="G63" s="124">
        <v>0</v>
      </c>
      <c r="H63" s="124">
        <v>0</v>
      </c>
      <c r="I63" s="124">
        <v>0</v>
      </c>
      <c r="J63" s="124">
        <v>0</v>
      </c>
      <c r="K63" s="124">
        <v>0</v>
      </c>
      <c r="L63" s="124">
        <v>0</v>
      </c>
      <c r="M63" s="124">
        <v>0</v>
      </c>
      <c r="N63" s="124">
        <v>0</v>
      </c>
      <c r="O63" s="124">
        <v>0</v>
      </c>
      <c r="P63" s="124">
        <v>0</v>
      </c>
      <c r="Q63" s="124">
        <v>0</v>
      </c>
      <c r="R63" s="124">
        <v>0</v>
      </c>
      <c r="S63" s="124">
        <v>0</v>
      </c>
      <c r="T63" s="124">
        <v>0</v>
      </c>
      <c r="U63" s="124">
        <v>0</v>
      </c>
      <c r="V63" s="124">
        <v>0</v>
      </c>
      <c r="W63" s="124">
        <v>0</v>
      </c>
      <c r="X63" s="124">
        <v>0</v>
      </c>
      <c r="Y63" s="124">
        <v>0</v>
      </c>
      <c r="Z63" s="124">
        <v>0</v>
      </c>
      <c r="AA63" s="124">
        <v>0</v>
      </c>
      <c r="AB63" s="124">
        <v>0</v>
      </c>
      <c r="AC63" s="124">
        <v>0</v>
      </c>
      <c r="AD63" s="124">
        <v>0</v>
      </c>
      <c r="AE63" s="124">
        <v>0</v>
      </c>
      <c r="AF63" s="124">
        <v>0</v>
      </c>
      <c r="AG63" s="124">
        <v>0</v>
      </c>
      <c r="AH63" s="166">
        <v>0</v>
      </c>
      <c r="AI63" s="166">
        <v>0</v>
      </c>
      <c r="AJ63" s="166">
        <v>0</v>
      </c>
      <c r="AK63" s="166">
        <v>0</v>
      </c>
      <c r="AL63" s="166">
        <v>0</v>
      </c>
      <c r="AM63" s="166">
        <v>0</v>
      </c>
      <c r="AN63" s="166">
        <v>0</v>
      </c>
      <c r="AO63" s="166">
        <v>0</v>
      </c>
      <c r="AP63" s="166">
        <v>0</v>
      </c>
      <c r="AQ63" s="166">
        <v>0</v>
      </c>
      <c r="AR63" s="166">
        <v>0</v>
      </c>
      <c r="AS63" s="166">
        <v>0</v>
      </c>
      <c r="AT63" s="166">
        <v>0</v>
      </c>
      <c r="AU63" s="166">
        <v>0</v>
      </c>
      <c r="AV63" s="166">
        <v>0</v>
      </c>
      <c r="AW63" s="166">
        <v>0</v>
      </c>
      <c r="AX63" s="166">
        <v>0</v>
      </c>
      <c r="AY63" s="166">
        <v>0</v>
      </c>
      <c r="AZ63" s="166">
        <v>0</v>
      </c>
      <c r="BA63" s="166">
        <v>0</v>
      </c>
      <c r="BB63" s="166">
        <v>0</v>
      </c>
      <c r="BC63" s="166">
        <v>0</v>
      </c>
      <c r="BD63" s="166">
        <v>0</v>
      </c>
      <c r="BE63" s="166">
        <v>0</v>
      </c>
      <c r="BF63" s="166">
        <v>0</v>
      </c>
      <c r="BG63" s="166">
        <v>0</v>
      </c>
    </row>
    <row r="64" spans="1:59" ht="15" x14ac:dyDescent="0.25">
      <c r="A64" s="244">
        <f>PowellInflow.Unregulated!A64</f>
        <v>0</v>
      </c>
      <c r="B64" s="117">
        <v>1</v>
      </c>
      <c r="C64" s="117">
        <v>1</v>
      </c>
      <c r="D64" s="117">
        <v>1</v>
      </c>
      <c r="E64" s="124">
        <v>0</v>
      </c>
      <c r="F64" s="124">
        <v>0</v>
      </c>
      <c r="G64" s="124">
        <v>0</v>
      </c>
      <c r="H64" s="124">
        <v>0</v>
      </c>
      <c r="I64" s="124">
        <v>0</v>
      </c>
      <c r="J64" s="124">
        <v>0</v>
      </c>
      <c r="K64" s="124">
        <v>0</v>
      </c>
      <c r="L64" s="124">
        <v>0</v>
      </c>
      <c r="M64" s="124">
        <v>0</v>
      </c>
      <c r="N64" s="124">
        <v>0</v>
      </c>
      <c r="O64" s="124">
        <v>0</v>
      </c>
      <c r="P64" s="124">
        <v>0</v>
      </c>
      <c r="Q64" s="124">
        <v>0</v>
      </c>
      <c r="R64" s="124">
        <v>0</v>
      </c>
      <c r="S64" s="124">
        <v>0</v>
      </c>
      <c r="T64" s="124">
        <v>0</v>
      </c>
      <c r="U64" s="124">
        <v>0</v>
      </c>
      <c r="V64" s="124">
        <v>0</v>
      </c>
      <c r="W64" s="124">
        <v>0</v>
      </c>
      <c r="X64" s="124">
        <v>0</v>
      </c>
      <c r="Y64" s="124">
        <v>0</v>
      </c>
      <c r="Z64" s="124">
        <v>0</v>
      </c>
      <c r="AA64" s="124">
        <v>0</v>
      </c>
      <c r="AB64" s="124">
        <v>0</v>
      </c>
      <c r="AC64" s="124">
        <v>0</v>
      </c>
      <c r="AD64" s="124">
        <v>0</v>
      </c>
      <c r="AE64" s="124">
        <v>0</v>
      </c>
      <c r="AF64" s="124">
        <v>0</v>
      </c>
      <c r="AG64" s="124">
        <v>0</v>
      </c>
      <c r="AH64" s="166">
        <v>0</v>
      </c>
      <c r="AI64" s="166">
        <v>0</v>
      </c>
      <c r="AJ64" s="166">
        <v>0</v>
      </c>
      <c r="AK64" s="166">
        <v>0</v>
      </c>
      <c r="AL64" s="166">
        <v>0</v>
      </c>
      <c r="AM64" s="166">
        <v>0</v>
      </c>
      <c r="AN64" s="166">
        <v>0</v>
      </c>
      <c r="AO64" s="166">
        <v>0</v>
      </c>
      <c r="AP64" s="166">
        <v>0</v>
      </c>
      <c r="AQ64" s="166">
        <v>0</v>
      </c>
      <c r="AR64" s="166">
        <v>0</v>
      </c>
      <c r="AS64" s="166">
        <v>0</v>
      </c>
      <c r="AT64" s="166">
        <v>0</v>
      </c>
      <c r="AU64" s="166">
        <v>0</v>
      </c>
      <c r="AV64" s="166">
        <v>0</v>
      </c>
      <c r="AW64" s="166">
        <v>0</v>
      </c>
      <c r="AX64" s="166">
        <v>0</v>
      </c>
      <c r="AY64" s="166">
        <v>0</v>
      </c>
      <c r="AZ64" s="166">
        <v>0</v>
      </c>
      <c r="BA64" s="166">
        <v>0</v>
      </c>
      <c r="BB64" s="166">
        <v>0</v>
      </c>
      <c r="BC64" s="166">
        <v>0</v>
      </c>
      <c r="BD64" s="166">
        <v>0</v>
      </c>
      <c r="BE64" s="166">
        <v>0</v>
      </c>
      <c r="BF64" s="166">
        <v>0</v>
      </c>
      <c r="BG64" s="166">
        <v>0</v>
      </c>
    </row>
    <row r="65" spans="1:59" ht="15" x14ac:dyDescent="0.25">
      <c r="A65" s="244">
        <f>PowellInflow.Unregulated!A65</f>
        <v>0</v>
      </c>
      <c r="B65" s="117">
        <v>1</v>
      </c>
      <c r="C65" s="117">
        <v>1</v>
      </c>
      <c r="D65" s="117">
        <v>1</v>
      </c>
      <c r="E65" s="124">
        <v>0</v>
      </c>
      <c r="F65" s="124">
        <v>0</v>
      </c>
      <c r="G65" s="124">
        <v>0</v>
      </c>
      <c r="H65" s="124">
        <v>0</v>
      </c>
      <c r="I65" s="124">
        <v>0</v>
      </c>
      <c r="J65" s="124">
        <v>0</v>
      </c>
      <c r="K65" s="124">
        <v>0</v>
      </c>
      <c r="L65" s="124">
        <v>0</v>
      </c>
      <c r="M65" s="124">
        <v>0</v>
      </c>
      <c r="N65" s="124">
        <v>0</v>
      </c>
      <c r="O65" s="124">
        <v>0</v>
      </c>
      <c r="P65" s="124">
        <v>0</v>
      </c>
      <c r="Q65" s="124">
        <v>0</v>
      </c>
      <c r="R65" s="124">
        <v>0</v>
      </c>
      <c r="S65" s="124">
        <v>0</v>
      </c>
      <c r="T65" s="124">
        <v>0</v>
      </c>
      <c r="U65" s="124">
        <v>0</v>
      </c>
      <c r="V65" s="124">
        <v>0</v>
      </c>
      <c r="W65" s="124">
        <v>0</v>
      </c>
      <c r="X65" s="124">
        <v>0</v>
      </c>
      <c r="Y65" s="124">
        <v>0</v>
      </c>
      <c r="Z65" s="124">
        <v>0</v>
      </c>
      <c r="AA65" s="124">
        <v>0</v>
      </c>
      <c r="AB65" s="124">
        <v>0</v>
      </c>
      <c r="AC65" s="124">
        <v>0</v>
      </c>
      <c r="AD65" s="124">
        <v>0</v>
      </c>
      <c r="AE65" s="124">
        <v>0</v>
      </c>
      <c r="AF65" s="124">
        <v>0</v>
      </c>
      <c r="AG65" s="124">
        <v>0</v>
      </c>
      <c r="AH65" s="166">
        <v>0</v>
      </c>
      <c r="AI65" s="166">
        <v>0</v>
      </c>
      <c r="AJ65" s="166">
        <v>0</v>
      </c>
      <c r="AK65" s="166">
        <v>0</v>
      </c>
      <c r="AL65" s="166">
        <v>0</v>
      </c>
      <c r="AM65" s="166">
        <v>0</v>
      </c>
      <c r="AN65" s="166">
        <v>0</v>
      </c>
      <c r="AO65" s="166">
        <v>0</v>
      </c>
      <c r="AP65" s="166">
        <v>0</v>
      </c>
      <c r="AQ65" s="166">
        <v>0</v>
      </c>
      <c r="AR65" s="166">
        <v>0</v>
      </c>
      <c r="AS65" s="166">
        <v>0</v>
      </c>
      <c r="AT65" s="166">
        <v>0</v>
      </c>
      <c r="AU65" s="166">
        <v>0</v>
      </c>
      <c r="AV65" s="166">
        <v>0</v>
      </c>
      <c r="AW65" s="166">
        <v>0</v>
      </c>
      <c r="AX65" s="166">
        <v>0</v>
      </c>
      <c r="AY65" s="166">
        <v>0</v>
      </c>
      <c r="AZ65" s="166">
        <v>0</v>
      </c>
      <c r="BA65" s="166">
        <v>0</v>
      </c>
      <c r="BB65" s="166">
        <v>0</v>
      </c>
      <c r="BC65" s="166">
        <v>0</v>
      </c>
      <c r="BD65" s="166">
        <v>0</v>
      </c>
      <c r="BE65" s="166">
        <v>0</v>
      </c>
      <c r="BF65" s="166">
        <v>0</v>
      </c>
      <c r="BG65" s="166">
        <v>0</v>
      </c>
    </row>
    <row r="66" spans="1:59" ht="15" x14ac:dyDescent="0.25">
      <c r="A66" s="244">
        <f>PowellInflow.Unregulated!A66</f>
        <v>0</v>
      </c>
      <c r="B66" s="117">
        <v>1</v>
      </c>
      <c r="C66" s="117">
        <v>1</v>
      </c>
      <c r="D66" s="117">
        <v>1</v>
      </c>
      <c r="E66" s="124">
        <v>0</v>
      </c>
      <c r="F66" s="124">
        <v>0</v>
      </c>
      <c r="G66" s="124">
        <v>0</v>
      </c>
      <c r="H66" s="124">
        <v>0</v>
      </c>
      <c r="I66" s="124">
        <v>0</v>
      </c>
      <c r="J66" s="124">
        <v>0</v>
      </c>
      <c r="K66" s="124">
        <v>0</v>
      </c>
      <c r="L66" s="124">
        <v>0</v>
      </c>
      <c r="M66" s="124">
        <v>0</v>
      </c>
      <c r="N66" s="124">
        <v>0</v>
      </c>
      <c r="O66" s="124">
        <v>0</v>
      </c>
      <c r="P66" s="124">
        <v>0</v>
      </c>
      <c r="Q66" s="124">
        <v>0</v>
      </c>
      <c r="R66" s="124">
        <v>0</v>
      </c>
      <c r="S66" s="124">
        <v>0</v>
      </c>
      <c r="T66" s="124">
        <v>0</v>
      </c>
      <c r="U66" s="124">
        <v>0</v>
      </c>
      <c r="V66" s="124">
        <v>0</v>
      </c>
      <c r="W66" s="124">
        <v>0</v>
      </c>
      <c r="X66" s="124">
        <v>0</v>
      </c>
      <c r="Y66" s="124">
        <v>0</v>
      </c>
      <c r="Z66" s="124">
        <v>0</v>
      </c>
      <c r="AA66" s="124">
        <v>0</v>
      </c>
      <c r="AB66" s="124">
        <v>0</v>
      </c>
      <c r="AC66" s="124">
        <v>0</v>
      </c>
      <c r="AD66" s="124">
        <v>0</v>
      </c>
      <c r="AE66" s="124">
        <v>0</v>
      </c>
      <c r="AF66" s="124">
        <v>0</v>
      </c>
      <c r="AG66" s="124">
        <v>0</v>
      </c>
      <c r="AH66" s="166">
        <v>0</v>
      </c>
      <c r="AI66" s="166">
        <v>0</v>
      </c>
      <c r="AJ66" s="166">
        <v>0</v>
      </c>
      <c r="AK66" s="166">
        <v>0</v>
      </c>
      <c r="AL66" s="166">
        <v>0</v>
      </c>
      <c r="AM66" s="166">
        <v>0</v>
      </c>
      <c r="AN66" s="166">
        <v>0</v>
      </c>
      <c r="AO66" s="166">
        <v>0</v>
      </c>
      <c r="AP66" s="166">
        <v>0</v>
      </c>
      <c r="AQ66" s="166">
        <v>0</v>
      </c>
      <c r="AR66" s="166">
        <v>0</v>
      </c>
      <c r="AS66" s="166">
        <v>0</v>
      </c>
      <c r="AT66" s="166">
        <v>0</v>
      </c>
      <c r="AU66" s="166">
        <v>0</v>
      </c>
      <c r="AV66" s="166">
        <v>0</v>
      </c>
      <c r="AW66" s="166">
        <v>0</v>
      </c>
      <c r="AX66" s="166">
        <v>0</v>
      </c>
      <c r="AY66" s="166">
        <v>0</v>
      </c>
      <c r="AZ66" s="166">
        <v>0</v>
      </c>
      <c r="BA66" s="166">
        <v>0</v>
      </c>
      <c r="BB66" s="166">
        <v>0</v>
      </c>
      <c r="BC66" s="166">
        <v>0</v>
      </c>
      <c r="BD66" s="166">
        <v>0</v>
      </c>
      <c r="BE66" s="166">
        <v>0</v>
      </c>
      <c r="BF66" s="166">
        <v>0</v>
      </c>
      <c r="BG66" s="166">
        <v>0</v>
      </c>
    </row>
    <row r="67" spans="1:59" ht="15" x14ac:dyDescent="0.25">
      <c r="A67" s="244">
        <f>PowellInflow.Unregulated!A67</f>
        <v>0</v>
      </c>
      <c r="B67" s="117">
        <v>1</v>
      </c>
      <c r="C67" s="117">
        <v>1</v>
      </c>
      <c r="D67" s="117">
        <v>1</v>
      </c>
      <c r="E67" s="124">
        <v>0</v>
      </c>
      <c r="F67" s="124">
        <v>0</v>
      </c>
      <c r="G67" s="124">
        <v>0</v>
      </c>
      <c r="H67" s="124">
        <v>0</v>
      </c>
      <c r="I67" s="124">
        <v>0</v>
      </c>
      <c r="J67" s="124">
        <v>0</v>
      </c>
      <c r="K67" s="124">
        <v>0</v>
      </c>
      <c r="L67" s="124">
        <v>0</v>
      </c>
      <c r="M67" s="124">
        <v>0</v>
      </c>
      <c r="N67" s="124">
        <v>0</v>
      </c>
      <c r="O67" s="124">
        <v>0</v>
      </c>
      <c r="P67" s="124">
        <v>0</v>
      </c>
      <c r="Q67" s="124">
        <v>0</v>
      </c>
      <c r="R67" s="124">
        <v>0</v>
      </c>
      <c r="S67" s="124">
        <v>0</v>
      </c>
      <c r="T67" s="124">
        <v>0</v>
      </c>
      <c r="U67" s="124">
        <v>0</v>
      </c>
      <c r="V67" s="124">
        <v>0</v>
      </c>
      <c r="W67" s="124">
        <v>0</v>
      </c>
      <c r="X67" s="124">
        <v>0</v>
      </c>
      <c r="Y67" s="124">
        <v>0</v>
      </c>
      <c r="Z67" s="124">
        <v>0</v>
      </c>
      <c r="AA67" s="124">
        <v>0</v>
      </c>
      <c r="AB67" s="124">
        <v>0</v>
      </c>
      <c r="AC67" s="124">
        <v>0</v>
      </c>
      <c r="AD67" s="124">
        <v>0</v>
      </c>
      <c r="AE67" s="124">
        <v>0</v>
      </c>
      <c r="AF67" s="124">
        <v>0</v>
      </c>
      <c r="AG67" s="124">
        <v>0</v>
      </c>
      <c r="AH67" s="166">
        <v>0</v>
      </c>
      <c r="AI67" s="166">
        <v>0</v>
      </c>
      <c r="AJ67" s="166">
        <v>0</v>
      </c>
      <c r="AK67" s="166">
        <v>0</v>
      </c>
      <c r="AL67" s="166">
        <v>0</v>
      </c>
      <c r="AM67" s="166">
        <v>0</v>
      </c>
      <c r="AN67" s="166">
        <v>0</v>
      </c>
      <c r="AO67" s="166">
        <v>0</v>
      </c>
      <c r="AP67" s="166">
        <v>0</v>
      </c>
      <c r="AQ67" s="166">
        <v>0</v>
      </c>
      <c r="AR67" s="166">
        <v>0</v>
      </c>
      <c r="AS67" s="166">
        <v>0</v>
      </c>
      <c r="AT67" s="166">
        <v>0</v>
      </c>
      <c r="AU67" s="166">
        <v>0</v>
      </c>
      <c r="AV67" s="166">
        <v>0</v>
      </c>
      <c r="AW67" s="166">
        <v>0</v>
      </c>
      <c r="AX67" s="166">
        <v>0</v>
      </c>
      <c r="AY67" s="166">
        <v>0</v>
      </c>
      <c r="AZ67" s="166">
        <v>0</v>
      </c>
      <c r="BA67" s="166">
        <v>0</v>
      </c>
      <c r="BB67" s="166">
        <v>0</v>
      </c>
      <c r="BC67" s="166">
        <v>0</v>
      </c>
      <c r="BD67" s="166">
        <v>0</v>
      </c>
      <c r="BE67" s="166">
        <v>0</v>
      </c>
      <c r="BF67" s="166">
        <v>0</v>
      </c>
      <c r="BG67" s="166">
        <v>0</v>
      </c>
    </row>
    <row r="68" spans="1:59" ht="15" x14ac:dyDescent="0.25">
      <c r="A68" s="244">
        <f>PowellInflow.Unregulated!A68</f>
        <v>0</v>
      </c>
      <c r="B68" s="117">
        <v>1</v>
      </c>
      <c r="C68" s="117">
        <v>1</v>
      </c>
      <c r="D68" s="117">
        <v>1</v>
      </c>
      <c r="E68" s="124">
        <v>0</v>
      </c>
      <c r="F68" s="124">
        <v>0</v>
      </c>
      <c r="G68" s="124">
        <v>0</v>
      </c>
      <c r="H68" s="124">
        <v>0</v>
      </c>
      <c r="I68" s="124">
        <v>0</v>
      </c>
      <c r="J68" s="124">
        <v>0</v>
      </c>
      <c r="K68" s="124">
        <v>0</v>
      </c>
      <c r="L68" s="124">
        <v>0</v>
      </c>
      <c r="M68" s="124">
        <v>0</v>
      </c>
      <c r="N68" s="124">
        <v>0</v>
      </c>
      <c r="O68" s="124">
        <v>0</v>
      </c>
      <c r="P68" s="124">
        <v>0</v>
      </c>
      <c r="Q68" s="124">
        <v>0</v>
      </c>
      <c r="R68" s="124">
        <v>0</v>
      </c>
      <c r="S68" s="124">
        <v>0</v>
      </c>
      <c r="T68" s="124">
        <v>0</v>
      </c>
      <c r="U68" s="124">
        <v>0</v>
      </c>
      <c r="V68" s="124">
        <v>0</v>
      </c>
      <c r="W68" s="124">
        <v>0</v>
      </c>
      <c r="X68" s="124">
        <v>0</v>
      </c>
      <c r="Y68" s="124">
        <v>0</v>
      </c>
      <c r="Z68" s="124">
        <v>0</v>
      </c>
      <c r="AA68" s="124">
        <v>0</v>
      </c>
      <c r="AB68" s="124">
        <v>0</v>
      </c>
      <c r="AC68" s="124">
        <v>0</v>
      </c>
      <c r="AD68" s="124">
        <v>0</v>
      </c>
      <c r="AE68" s="124">
        <v>0</v>
      </c>
      <c r="AF68" s="124">
        <v>0</v>
      </c>
      <c r="AG68" s="124">
        <v>0</v>
      </c>
      <c r="AH68" s="166">
        <v>0</v>
      </c>
      <c r="AI68" s="166">
        <v>0</v>
      </c>
      <c r="AJ68" s="166">
        <v>0</v>
      </c>
      <c r="AK68" s="166">
        <v>0</v>
      </c>
      <c r="AL68" s="166">
        <v>0</v>
      </c>
      <c r="AM68" s="166">
        <v>0</v>
      </c>
      <c r="AN68" s="166">
        <v>0</v>
      </c>
      <c r="AO68" s="166">
        <v>0</v>
      </c>
      <c r="AP68" s="166">
        <v>0</v>
      </c>
      <c r="AQ68" s="166">
        <v>0</v>
      </c>
      <c r="AR68" s="166">
        <v>0</v>
      </c>
      <c r="AS68" s="166">
        <v>0</v>
      </c>
      <c r="AT68" s="166">
        <v>0</v>
      </c>
      <c r="AU68" s="166">
        <v>0</v>
      </c>
      <c r="AV68" s="166">
        <v>0</v>
      </c>
      <c r="AW68" s="166">
        <v>0</v>
      </c>
      <c r="AX68" s="166">
        <v>0</v>
      </c>
      <c r="AY68" s="166">
        <v>0</v>
      </c>
      <c r="AZ68" s="166">
        <v>0</v>
      </c>
      <c r="BA68" s="166">
        <v>0</v>
      </c>
      <c r="BB68" s="166">
        <v>0</v>
      </c>
      <c r="BC68" s="166">
        <v>0</v>
      </c>
      <c r="BD68" s="166">
        <v>0</v>
      </c>
      <c r="BE68" s="166">
        <v>0</v>
      </c>
      <c r="BF68" s="166">
        <v>0</v>
      </c>
      <c r="BG68" s="166">
        <v>0</v>
      </c>
    </row>
    <row r="69" spans="1:59" ht="15" x14ac:dyDescent="0.25">
      <c r="A69" s="244">
        <f>PowellInflow.Unregulated!A69</f>
        <v>0</v>
      </c>
      <c r="B69" s="117">
        <v>1</v>
      </c>
      <c r="C69" s="117">
        <v>1</v>
      </c>
      <c r="D69" s="117">
        <v>1</v>
      </c>
      <c r="E69" s="124">
        <v>0</v>
      </c>
      <c r="F69" s="124">
        <v>0</v>
      </c>
      <c r="G69" s="124">
        <v>0</v>
      </c>
      <c r="H69" s="124">
        <v>0</v>
      </c>
      <c r="I69" s="124">
        <v>0</v>
      </c>
      <c r="J69" s="124">
        <v>0</v>
      </c>
      <c r="K69" s="124">
        <v>0</v>
      </c>
      <c r="L69" s="124">
        <v>0</v>
      </c>
      <c r="M69" s="124">
        <v>0</v>
      </c>
      <c r="N69" s="124">
        <v>0</v>
      </c>
      <c r="O69" s="124">
        <v>0</v>
      </c>
      <c r="P69" s="124">
        <v>0</v>
      </c>
      <c r="Q69" s="124">
        <v>0</v>
      </c>
      <c r="R69" s="124">
        <v>0</v>
      </c>
      <c r="S69" s="124">
        <v>0</v>
      </c>
      <c r="T69" s="124">
        <v>0</v>
      </c>
      <c r="U69" s="124">
        <v>0</v>
      </c>
      <c r="V69" s="124">
        <v>0</v>
      </c>
      <c r="W69" s="124">
        <v>0</v>
      </c>
      <c r="X69" s="124">
        <v>0</v>
      </c>
      <c r="Y69" s="124">
        <v>0</v>
      </c>
      <c r="Z69" s="124">
        <v>0</v>
      </c>
      <c r="AA69" s="124">
        <v>0</v>
      </c>
      <c r="AB69" s="124">
        <v>0</v>
      </c>
      <c r="AC69" s="124">
        <v>0</v>
      </c>
      <c r="AD69" s="124">
        <v>0</v>
      </c>
      <c r="AE69" s="124">
        <v>0</v>
      </c>
      <c r="AF69" s="124">
        <v>0</v>
      </c>
      <c r="AG69" s="124">
        <v>0</v>
      </c>
      <c r="AH69" s="166">
        <v>0</v>
      </c>
      <c r="AI69" s="166">
        <v>0</v>
      </c>
      <c r="AJ69" s="166">
        <v>0</v>
      </c>
      <c r="AK69" s="166">
        <v>0</v>
      </c>
      <c r="AL69" s="166">
        <v>0</v>
      </c>
      <c r="AM69" s="166">
        <v>0</v>
      </c>
      <c r="AN69" s="166">
        <v>0</v>
      </c>
      <c r="AO69" s="166">
        <v>0</v>
      </c>
      <c r="AP69" s="166">
        <v>0</v>
      </c>
      <c r="AQ69" s="166">
        <v>0</v>
      </c>
      <c r="AR69" s="166">
        <v>0</v>
      </c>
      <c r="AS69" s="166">
        <v>0</v>
      </c>
      <c r="AT69" s="166">
        <v>0</v>
      </c>
      <c r="AU69" s="166">
        <v>0</v>
      </c>
      <c r="AV69" s="166">
        <v>0</v>
      </c>
      <c r="AW69" s="166">
        <v>0</v>
      </c>
      <c r="AX69" s="166">
        <v>0</v>
      </c>
      <c r="AY69" s="166">
        <v>0</v>
      </c>
      <c r="AZ69" s="166">
        <v>0</v>
      </c>
      <c r="BA69" s="166">
        <v>0</v>
      </c>
      <c r="BB69" s="166">
        <v>0</v>
      </c>
      <c r="BC69" s="166">
        <v>0</v>
      </c>
      <c r="BD69" s="166">
        <v>0</v>
      </c>
      <c r="BE69" s="166">
        <v>0</v>
      </c>
      <c r="BF69" s="166">
        <v>0</v>
      </c>
      <c r="BG69" s="166">
        <v>0</v>
      </c>
    </row>
    <row r="70" spans="1:59" ht="15" x14ac:dyDescent="0.25">
      <c r="A70" s="244">
        <f>PowellInflow.Unregulated!A70</f>
        <v>0</v>
      </c>
      <c r="B70" s="117">
        <v>1</v>
      </c>
      <c r="C70" s="117">
        <v>1</v>
      </c>
      <c r="D70" s="117">
        <v>1</v>
      </c>
      <c r="E70" s="124">
        <v>0</v>
      </c>
      <c r="F70" s="124">
        <v>0</v>
      </c>
      <c r="G70" s="124">
        <v>0</v>
      </c>
      <c r="H70" s="124">
        <v>0</v>
      </c>
      <c r="I70" s="124">
        <v>0</v>
      </c>
      <c r="J70" s="124">
        <v>0</v>
      </c>
      <c r="K70" s="124">
        <v>0</v>
      </c>
      <c r="L70" s="124">
        <v>0</v>
      </c>
      <c r="M70" s="124">
        <v>0</v>
      </c>
      <c r="N70" s="124">
        <v>0</v>
      </c>
      <c r="O70" s="124">
        <v>0</v>
      </c>
      <c r="P70" s="124">
        <v>0</v>
      </c>
      <c r="Q70" s="124">
        <v>0</v>
      </c>
      <c r="R70" s="124">
        <v>0</v>
      </c>
      <c r="S70" s="124">
        <v>0</v>
      </c>
      <c r="T70" s="124">
        <v>0</v>
      </c>
      <c r="U70" s="124">
        <v>0</v>
      </c>
      <c r="V70" s="124">
        <v>0</v>
      </c>
      <c r="W70" s="124">
        <v>0</v>
      </c>
      <c r="X70" s="124">
        <v>0</v>
      </c>
      <c r="Y70" s="124">
        <v>0</v>
      </c>
      <c r="Z70" s="124">
        <v>0</v>
      </c>
      <c r="AA70" s="124">
        <v>0</v>
      </c>
      <c r="AB70" s="124">
        <v>0</v>
      </c>
      <c r="AC70" s="124">
        <v>0</v>
      </c>
      <c r="AD70" s="124">
        <v>0</v>
      </c>
      <c r="AE70" s="124">
        <v>0</v>
      </c>
      <c r="AF70" s="124">
        <v>0</v>
      </c>
      <c r="AG70" s="124">
        <v>0</v>
      </c>
      <c r="AH70" s="166">
        <v>0</v>
      </c>
      <c r="AI70" s="166">
        <v>0</v>
      </c>
      <c r="AJ70" s="166">
        <v>0</v>
      </c>
      <c r="AK70" s="166">
        <v>0</v>
      </c>
      <c r="AL70" s="166">
        <v>0</v>
      </c>
      <c r="AM70" s="166">
        <v>0</v>
      </c>
      <c r="AN70" s="166">
        <v>0</v>
      </c>
      <c r="AO70" s="166">
        <v>0</v>
      </c>
      <c r="AP70" s="166">
        <v>0</v>
      </c>
      <c r="AQ70" s="166">
        <v>0</v>
      </c>
      <c r="AR70" s="166">
        <v>0</v>
      </c>
      <c r="AS70" s="166">
        <v>0</v>
      </c>
      <c r="AT70" s="166">
        <v>0</v>
      </c>
      <c r="AU70" s="166">
        <v>0</v>
      </c>
      <c r="AV70" s="166">
        <v>0</v>
      </c>
      <c r="AW70" s="166">
        <v>0</v>
      </c>
      <c r="AX70" s="166">
        <v>0</v>
      </c>
      <c r="AY70" s="166">
        <v>0</v>
      </c>
      <c r="AZ70" s="166">
        <v>0</v>
      </c>
      <c r="BA70" s="166">
        <v>0</v>
      </c>
      <c r="BB70" s="166">
        <v>0</v>
      </c>
      <c r="BC70" s="166">
        <v>0</v>
      </c>
      <c r="BD70" s="166">
        <v>0</v>
      </c>
      <c r="BE70" s="166">
        <v>0</v>
      </c>
      <c r="BF70" s="166">
        <v>0</v>
      </c>
      <c r="BG70" s="166">
        <v>0</v>
      </c>
    </row>
    <row r="71" spans="1:59" ht="15" x14ac:dyDescent="0.25">
      <c r="A71" s="244">
        <f>PowellInflow.Unregulated!A71</f>
        <v>0</v>
      </c>
      <c r="B71" s="117">
        <v>1</v>
      </c>
      <c r="C71" s="117">
        <v>1</v>
      </c>
      <c r="D71" s="117">
        <v>1</v>
      </c>
      <c r="E71" s="124">
        <v>0</v>
      </c>
      <c r="F71" s="124">
        <v>0</v>
      </c>
      <c r="G71" s="124">
        <v>0</v>
      </c>
      <c r="H71" s="124">
        <v>0</v>
      </c>
      <c r="I71" s="124">
        <v>0</v>
      </c>
      <c r="J71" s="124">
        <v>0</v>
      </c>
      <c r="K71" s="124">
        <v>0</v>
      </c>
      <c r="L71" s="124">
        <v>0</v>
      </c>
      <c r="M71" s="124">
        <v>0</v>
      </c>
      <c r="N71" s="124">
        <v>0</v>
      </c>
      <c r="O71" s="124">
        <v>0</v>
      </c>
      <c r="P71" s="124">
        <v>0</v>
      </c>
      <c r="Q71" s="124">
        <v>0</v>
      </c>
      <c r="R71" s="124">
        <v>0</v>
      </c>
      <c r="S71" s="124">
        <v>0</v>
      </c>
      <c r="T71" s="124">
        <v>0</v>
      </c>
      <c r="U71" s="124">
        <v>0</v>
      </c>
      <c r="V71" s="124">
        <v>0</v>
      </c>
      <c r="W71" s="124">
        <v>0</v>
      </c>
      <c r="X71" s="124">
        <v>0</v>
      </c>
      <c r="Y71" s="124">
        <v>0</v>
      </c>
      <c r="Z71" s="124">
        <v>0</v>
      </c>
      <c r="AA71" s="124">
        <v>0</v>
      </c>
      <c r="AB71" s="124">
        <v>0</v>
      </c>
      <c r="AC71" s="124">
        <v>0</v>
      </c>
      <c r="AD71" s="124">
        <v>0</v>
      </c>
      <c r="AE71" s="124">
        <v>0</v>
      </c>
      <c r="AF71" s="124">
        <v>0</v>
      </c>
      <c r="AG71" s="124">
        <v>0</v>
      </c>
      <c r="AH71" s="166">
        <v>0</v>
      </c>
      <c r="AI71" s="166">
        <v>0</v>
      </c>
      <c r="AJ71" s="166">
        <v>0</v>
      </c>
      <c r="AK71" s="166">
        <v>0</v>
      </c>
      <c r="AL71" s="166">
        <v>0</v>
      </c>
      <c r="AM71" s="166">
        <v>0</v>
      </c>
      <c r="AN71" s="166">
        <v>0</v>
      </c>
      <c r="AO71" s="166">
        <v>0</v>
      </c>
      <c r="AP71" s="166">
        <v>0</v>
      </c>
      <c r="AQ71" s="166">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row>
    <row r="72" spans="1:59" ht="15" x14ac:dyDescent="0.25">
      <c r="A72" s="244">
        <f>PowellInflow.Unregulated!A72</f>
        <v>0</v>
      </c>
      <c r="B72" s="163">
        <v>1</v>
      </c>
      <c r="C72" s="163">
        <v>1</v>
      </c>
      <c r="D72" s="163">
        <v>1</v>
      </c>
      <c r="E72" s="166">
        <v>0</v>
      </c>
      <c r="F72" s="166">
        <v>0</v>
      </c>
      <c r="G72" s="166">
        <v>0</v>
      </c>
      <c r="H72" s="166">
        <v>0</v>
      </c>
      <c r="I72" s="166">
        <v>0</v>
      </c>
      <c r="J72" s="166">
        <v>0</v>
      </c>
      <c r="K72" s="166">
        <v>0</v>
      </c>
      <c r="L72" s="166">
        <v>0</v>
      </c>
      <c r="M72" s="166">
        <v>0</v>
      </c>
      <c r="N72" s="166">
        <v>0</v>
      </c>
      <c r="O72" s="166">
        <v>0</v>
      </c>
      <c r="P72" s="166">
        <v>0</v>
      </c>
      <c r="Q72" s="166">
        <v>0</v>
      </c>
      <c r="R72" s="166">
        <v>0</v>
      </c>
      <c r="S72" s="166">
        <v>0</v>
      </c>
      <c r="T72" s="166">
        <v>0</v>
      </c>
      <c r="U72" s="166">
        <v>0</v>
      </c>
      <c r="V72" s="166">
        <v>0</v>
      </c>
      <c r="W72" s="166">
        <v>0</v>
      </c>
      <c r="X72" s="166">
        <v>0</v>
      </c>
      <c r="Y72" s="166">
        <v>0</v>
      </c>
      <c r="Z72" s="166">
        <v>0</v>
      </c>
      <c r="AA72" s="166">
        <v>0</v>
      </c>
      <c r="AB72" s="166">
        <v>0</v>
      </c>
      <c r="AC72" s="166">
        <v>0</v>
      </c>
      <c r="AD72" s="166">
        <v>0</v>
      </c>
      <c r="AE72" s="166">
        <v>0</v>
      </c>
      <c r="AF72" s="166">
        <v>0</v>
      </c>
      <c r="AG72" s="166">
        <v>0</v>
      </c>
      <c r="AH72" s="166">
        <v>0</v>
      </c>
      <c r="AI72" s="166">
        <v>0</v>
      </c>
      <c r="AJ72" s="166">
        <v>0</v>
      </c>
      <c r="AK72" s="166">
        <v>0</v>
      </c>
      <c r="AL72" s="166">
        <v>0</v>
      </c>
      <c r="AM72" s="166">
        <v>0</v>
      </c>
      <c r="AN72" s="166">
        <v>0</v>
      </c>
      <c r="AO72" s="166">
        <v>0</v>
      </c>
      <c r="AP72" s="166">
        <v>0</v>
      </c>
      <c r="AQ72" s="166">
        <v>0</v>
      </c>
      <c r="AR72" s="166">
        <v>0</v>
      </c>
      <c r="AS72" s="166">
        <v>0</v>
      </c>
      <c r="AT72" s="166">
        <v>0</v>
      </c>
      <c r="AU72" s="166">
        <v>0</v>
      </c>
      <c r="AV72" s="166">
        <v>0</v>
      </c>
      <c r="AW72" s="166">
        <v>0</v>
      </c>
      <c r="AX72" s="166">
        <v>0</v>
      </c>
      <c r="AY72" s="166">
        <v>0</v>
      </c>
      <c r="AZ72" s="166">
        <v>0</v>
      </c>
      <c r="BA72" s="166">
        <v>0</v>
      </c>
      <c r="BB72" s="166">
        <v>0</v>
      </c>
      <c r="BC72" s="166">
        <v>0</v>
      </c>
      <c r="BD72" s="166">
        <v>0</v>
      </c>
      <c r="BE72" s="166">
        <v>0</v>
      </c>
      <c r="BF72" s="166">
        <v>0</v>
      </c>
      <c r="BG72" s="166">
        <v>0</v>
      </c>
    </row>
    <row r="73" spans="1:59" ht="15" x14ac:dyDescent="0.25">
      <c r="A73" s="244">
        <f>PowellInflow.Unregulated!A73</f>
        <v>0</v>
      </c>
      <c r="B73" s="163">
        <v>1</v>
      </c>
      <c r="C73" s="163">
        <v>1</v>
      </c>
      <c r="D73" s="163">
        <v>1</v>
      </c>
      <c r="E73" s="166">
        <v>0</v>
      </c>
      <c r="F73" s="166">
        <v>0</v>
      </c>
      <c r="G73" s="166">
        <v>0</v>
      </c>
      <c r="H73" s="166">
        <v>0</v>
      </c>
      <c r="I73" s="166">
        <v>0</v>
      </c>
      <c r="J73" s="166">
        <v>0</v>
      </c>
      <c r="K73" s="166">
        <v>0</v>
      </c>
      <c r="L73" s="166">
        <v>0</v>
      </c>
      <c r="M73" s="166">
        <v>0</v>
      </c>
      <c r="N73" s="166">
        <v>0</v>
      </c>
      <c r="O73" s="166">
        <v>0</v>
      </c>
      <c r="P73" s="166">
        <v>0</v>
      </c>
      <c r="Q73" s="166">
        <v>0</v>
      </c>
      <c r="R73" s="166">
        <v>0</v>
      </c>
      <c r="S73" s="166">
        <v>0</v>
      </c>
      <c r="T73" s="166">
        <v>0</v>
      </c>
      <c r="U73" s="166">
        <v>0</v>
      </c>
      <c r="V73" s="166">
        <v>0</v>
      </c>
      <c r="W73" s="166">
        <v>0</v>
      </c>
      <c r="X73" s="166">
        <v>0</v>
      </c>
      <c r="Y73" s="166">
        <v>0</v>
      </c>
      <c r="Z73" s="166">
        <v>0</v>
      </c>
      <c r="AA73" s="166">
        <v>0</v>
      </c>
      <c r="AB73" s="166">
        <v>0</v>
      </c>
      <c r="AC73" s="166">
        <v>0</v>
      </c>
      <c r="AD73" s="166">
        <v>0</v>
      </c>
      <c r="AE73" s="166">
        <v>0</v>
      </c>
      <c r="AF73" s="166">
        <v>0</v>
      </c>
      <c r="AG73" s="166">
        <v>0</v>
      </c>
      <c r="AH73" s="166">
        <v>0</v>
      </c>
      <c r="AI73" s="166">
        <v>0</v>
      </c>
      <c r="AJ73" s="166">
        <v>0</v>
      </c>
      <c r="AK73" s="166">
        <v>0</v>
      </c>
      <c r="AL73" s="166">
        <v>0</v>
      </c>
      <c r="AM73" s="166">
        <v>0</v>
      </c>
      <c r="AN73" s="166">
        <v>0</v>
      </c>
      <c r="AO73" s="166">
        <v>0</v>
      </c>
      <c r="AP73" s="166">
        <v>0</v>
      </c>
      <c r="AQ73" s="166">
        <v>0</v>
      </c>
      <c r="AR73" s="166">
        <v>0</v>
      </c>
      <c r="AS73" s="166">
        <v>0</v>
      </c>
      <c r="AT73" s="166">
        <v>0</v>
      </c>
      <c r="AU73" s="166">
        <v>0</v>
      </c>
      <c r="AV73" s="166">
        <v>0</v>
      </c>
      <c r="AW73" s="166">
        <v>0</v>
      </c>
      <c r="AX73" s="166">
        <v>0</v>
      </c>
      <c r="AY73" s="166">
        <v>0</v>
      </c>
      <c r="AZ73" s="166">
        <v>0</v>
      </c>
      <c r="BA73" s="166">
        <v>0</v>
      </c>
      <c r="BB73" s="166">
        <v>0</v>
      </c>
      <c r="BC73" s="166">
        <v>0</v>
      </c>
      <c r="BD73" s="166">
        <v>0</v>
      </c>
      <c r="BE73" s="166">
        <v>0</v>
      </c>
      <c r="BF73" s="166">
        <v>0</v>
      </c>
      <c r="BG73" s="166">
        <v>0</v>
      </c>
    </row>
    <row r="74" spans="1:59" ht="15" x14ac:dyDescent="0.25">
      <c r="A74" s="244">
        <f>PowellInflow.Unregulated!A74</f>
        <v>0</v>
      </c>
      <c r="B74" s="163">
        <v>1</v>
      </c>
      <c r="C74" s="163">
        <v>1</v>
      </c>
      <c r="D74" s="163">
        <v>1</v>
      </c>
      <c r="E74" s="166">
        <v>0</v>
      </c>
      <c r="F74" s="166">
        <v>0</v>
      </c>
      <c r="G74" s="166">
        <v>0</v>
      </c>
      <c r="H74" s="166">
        <v>0</v>
      </c>
      <c r="I74" s="166">
        <v>0</v>
      </c>
      <c r="J74" s="166">
        <v>0</v>
      </c>
      <c r="K74" s="166">
        <v>0</v>
      </c>
      <c r="L74" s="166">
        <v>0</v>
      </c>
      <c r="M74" s="166">
        <v>0</v>
      </c>
      <c r="N74" s="166">
        <v>0</v>
      </c>
      <c r="O74" s="166">
        <v>0</v>
      </c>
      <c r="P74" s="166">
        <v>0</v>
      </c>
      <c r="Q74" s="166">
        <v>0</v>
      </c>
      <c r="R74" s="166">
        <v>0</v>
      </c>
      <c r="S74" s="166">
        <v>0</v>
      </c>
      <c r="T74" s="166">
        <v>0</v>
      </c>
      <c r="U74" s="166">
        <v>0</v>
      </c>
      <c r="V74" s="166">
        <v>0</v>
      </c>
      <c r="W74" s="166">
        <v>0</v>
      </c>
      <c r="X74" s="166">
        <v>0</v>
      </c>
      <c r="Y74" s="166">
        <v>0</v>
      </c>
      <c r="Z74" s="166">
        <v>0</v>
      </c>
      <c r="AA74" s="166">
        <v>0</v>
      </c>
      <c r="AB74" s="166">
        <v>0</v>
      </c>
      <c r="AC74" s="166">
        <v>0</v>
      </c>
      <c r="AD74" s="166">
        <v>0</v>
      </c>
      <c r="AE74" s="166">
        <v>0</v>
      </c>
      <c r="AF74" s="166">
        <v>0</v>
      </c>
      <c r="AG74" s="166">
        <v>0</v>
      </c>
      <c r="AH74" s="166">
        <v>0</v>
      </c>
      <c r="AI74" s="166">
        <v>0</v>
      </c>
      <c r="AJ74" s="166">
        <v>0</v>
      </c>
      <c r="AK74" s="166">
        <v>0</v>
      </c>
      <c r="AL74" s="166">
        <v>0</v>
      </c>
      <c r="AM74" s="166">
        <v>0</v>
      </c>
      <c r="AN74" s="166">
        <v>0</v>
      </c>
      <c r="AO74" s="166">
        <v>0</v>
      </c>
      <c r="AP74" s="166">
        <v>0</v>
      </c>
      <c r="AQ74" s="166">
        <v>0</v>
      </c>
      <c r="AR74" s="166">
        <v>0</v>
      </c>
      <c r="AS74" s="166">
        <v>0</v>
      </c>
      <c r="AT74" s="166">
        <v>0</v>
      </c>
      <c r="AU74" s="166">
        <v>0</v>
      </c>
      <c r="AV74" s="166">
        <v>0</v>
      </c>
      <c r="AW74" s="166">
        <v>0</v>
      </c>
      <c r="AX74" s="166">
        <v>0</v>
      </c>
      <c r="AY74" s="166">
        <v>0</v>
      </c>
      <c r="AZ74" s="166">
        <v>0</v>
      </c>
      <c r="BA74" s="166">
        <v>0</v>
      </c>
      <c r="BB74" s="166">
        <v>0</v>
      </c>
      <c r="BC74" s="166">
        <v>0</v>
      </c>
      <c r="BD74" s="166">
        <v>0</v>
      </c>
      <c r="BE74" s="166">
        <v>0</v>
      </c>
      <c r="BF74" s="166">
        <v>0</v>
      </c>
      <c r="BG74" s="166">
        <v>0</v>
      </c>
    </row>
    <row r="75" spans="1:59" ht="15" x14ac:dyDescent="0.25">
      <c r="A75" s="244">
        <f>PowellInflow.Unregulated!A75</f>
        <v>0</v>
      </c>
      <c r="B75" s="163">
        <v>1</v>
      </c>
      <c r="C75" s="163">
        <v>1</v>
      </c>
      <c r="D75" s="163">
        <v>1</v>
      </c>
      <c r="E75" s="166">
        <v>0</v>
      </c>
      <c r="F75" s="166">
        <v>0</v>
      </c>
      <c r="G75" s="166">
        <v>0</v>
      </c>
      <c r="H75" s="166">
        <v>0</v>
      </c>
      <c r="I75" s="166">
        <v>0</v>
      </c>
      <c r="J75" s="166">
        <v>0</v>
      </c>
      <c r="K75" s="166">
        <v>0</v>
      </c>
      <c r="L75" s="166">
        <v>0</v>
      </c>
      <c r="M75" s="166">
        <v>0</v>
      </c>
      <c r="N75" s="166">
        <v>0</v>
      </c>
      <c r="O75" s="166">
        <v>0</v>
      </c>
      <c r="P75" s="166">
        <v>0</v>
      </c>
      <c r="Q75" s="166">
        <v>0</v>
      </c>
      <c r="R75" s="166">
        <v>0</v>
      </c>
      <c r="S75" s="166">
        <v>0</v>
      </c>
      <c r="T75" s="166">
        <v>0</v>
      </c>
      <c r="U75" s="166">
        <v>0</v>
      </c>
      <c r="V75" s="166">
        <v>0</v>
      </c>
      <c r="W75" s="166">
        <v>0</v>
      </c>
      <c r="X75" s="166">
        <v>0</v>
      </c>
      <c r="Y75" s="166">
        <v>0</v>
      </c>
      <c r="Z75" s="166">
        <v>0</v>
      </c>
      <c r="AA75" s="166">
        <v>0</v>
      </c>
      <c r="AB75" s="166">
        <v>0</v>
      </c>
      <c r="AC75" s="166">
        <v>0</v>
      </c>
      <c r="AD75" s="166">
        <v>0</v>
      </c>
      <c r="AE75" s="166">
        <v>0</v>
      </c>
      <c r="AF75" s="166">
        <v>0</v>
      </c>
      <c r="AG75" s="166">
        <v>0</v>
      </c>
      <c r="AH75" s="166">
        <v>0</v>
      </c>
      <c r="AI75" s="166">
        <v>0</v>
      </c>
      <c r="AJ75" s="166">
        <v>0</v>
      </c>
      <c r="AK75" s="166">
        <v>0</v>
      </c>
      <c r="AL75" s="166">
        <v>0</v>
      </c>
      <c r="AM75" s="166">
        <v>0</v>
      </c>
      <c r="AN75" s="166">
        <v>0</v>
      </c>
      <c r="AO75" s="166">
        <v>0</v>
      </c>
      <c r="AP75" s="166">
        <v>0</v>
      </c>
      <c r="AQ75" s="166">
        <v>0</v>
      </c>
      <c r="AR75" s="166">
        <v>0</v>
      </c>
      <c r="AS75" s="166">
        <v>0</v>
      </c>
      <c r="AT75" s="166">
        <v>0</v>
      </c>
      <c r="AU75" s="166">
        <v>0</v>
      </c>
      <c r="AV75" s="166">
        <v>0</v>
      </c>
      <c r="AW75" s="166">
        <v>0</v>
      </c>
      <c r="AX75" s="166">
        <v>0</v>
      </c>
      <c r="AY75" s="166">
        <v>0</v>
      </c>
      <c r="AZ75" s="166">
        <v>0</v>
      </c>
      <c r="BA75" s="166">
        <v>0</v>
      </c>
      <c r="BB75" s="166">
        <v>0</v>
      </c>
      <c r="BC75" s="166">
        <v>0</v>
      </c>
      <c r="BD75" s="166">
        <v>0</v>
      </c>
      <c r="BE75" s="166">
        <v>0</v>
      </c>
      <c r="BF75" s="166">
        <v>0</v>
      </c>
      <c r="BG75" s="166">
        <v>0</v>
      </c>
    </row>
    <row r="76" spans="1:59" ht="15" x14ac:dyDescent="0.25">
      <c r="A76" s="244">
        <f>PowellInflow.Unregulated!A76</f>
        <v>0</v>
      </c>
      <c r="B76" s="163">
        <v>1</v>
      </c>
      <c r="C76" s="163">
        <v>1</v>
      </c>
      <c r="D76" s="163">
        <v>1</v>
      </c>
      <c r="E76" s="166">
        <v>0</v>
      </c>
      <c r="F76" s="166">
        <v>0</v>
      </c>
      <c r="G76" s="166">
        <v>0</v>
      </c>
      <c r="H76" s="166">
        <v>0</v>
      </c>
      <c r="I76" s="166">
        <v>0</v>
      </c>
      <c r="J76" s="166">
        <v>0</v>
      </c>
      <c r="K76" s="166">
        <v>0</v>
      </c>
      <c r="L76" s="166">
        <v>0</v>
      </c>
      <c r="M76" s="166">
        <v>0</v>
      </c>
      <c r="N76" s="166">
        <v>0</v>
      </c>
      <c r="O76" s="166">
        <v>0</v>
      </c>
      <c r="P76" s="166">
        <v>0</v>
      </c>
      <c r="Q76" s="166">
        <v>0</v>
      </c>
      <c r="R76" s="166">
        <v>0</v>
      </c>
      <c r="S76" s="166">
        <v>0</v>
      </c>
      <c r="T76" s="166">
        <v>0</v>
      </c>
      <c r="U76" s="166">
        <v>0</v>
      </c>
      <c r="V76" s="166">
        <v>0</v>
      </c>
      <c r="W76" s="166">
        <v>0</v>
      </c>
      <c r="X76" s="166">
        <v>0</v>
      </c>
      <c r="Y76" s="166">
        <v>0</v>
      </c>
      <c r="Z76" s="166">
        <v>0</v>
      </c>
      <c r="AA76" s="166">
        <v>0</v>
      </c>
      <c r="AB76" s="166">
        <v>0</v>
      </c>
      <c r="AC76" s="166">
        <v>0</v>
      </c>
      <c r="AD76" s="166">
        <v>0</v>
      </c>
      <c r="AE76" s="166">
        <v>0</v>
      </c>
      <c r="AF76" s="166">
        <v>0</v>
      </c>
      <c r="AG76" s="166">
        <v>0</v>
      </c>
      <c r="AH76" s="166">
        <v>0</v>
      </c>
      <c r="AI76" s="166">
        <v>0</v>
      </c>
      <c r="AJ76" s="166">
        <v>0</v>
      </c>
      <c r="AK76" s="166">
        <v>0</v>
      </c>
      <c r="AL76" s="166">
        <v>0</v>
      </c>
      <c r="AM76" s="166">
        <v>0</v>
      </c>
      <c r="AN76" s="166">
        <v>0</v>
      </c>
      <c r="AO76" s="166">
        <v>0</v>
      </c>
      <c r="AP76" s="166">
        <v>0</v>
      </c>
      <c r="AQ76" s="166">
        <v>0</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row>
    <row r="77" spans="1:59" ht="15" x14ac:dyDescent="0.25">
      <c r="A77" s="244">
        <f>PowellInflow.Unregulated!A77</f>
        <v>0</v>
      </c>
      <c r="B77" s="163">
        <v>1</v>
      </c>
      <c r="C77" s="163">
        <v>1</v>
      </c>
      <c r="D77" s="163">
        <v>1</v>
      </c>
      <c r="E77" s="166">
        <v>0</v>
      </c>
      <c r="F77" s="166">
        <v>0</v>
      </c>
      <c r="G77" s="166">
        <v>0</v>
      </c>
      <c r="H77" s="166">
        <v>0</v>
      </c>
      <c r="I77" s="166">
        <v>0</v>
      </c>
      <c r="J77" s="166">
        <v>0</v>
      </c>
      <c r="K77" s="166">
        <v>0</v>
      </c>
      <c r="L77" s="166">
        <v>0</v>
      </c>
      <c r="M77" s="166">
        <v>0</v>
      </c>
      <c r="N77" s="166">
        <v>0</v>
      </c>
      <c r="O77" s="166">
        <v>0</v>
      </c>
      <c r="P77" s="166">
        <v>0</v>
      </c>
      <c r="Q77" s="166">
        <v>0</v>
      </c>
      <c r="R77" s="166">
        <v>0</v>
      </c>
      <c r="S77" s="166">
        <v>0</v>
      </c>
      <c r="T77" s="166">
        <v>0</v>
      </c>
      <c r="U77" s="166">
        <v>0</v>
      </c>
      <c r="V77" s="166">
        <v>0</v>
      </c>
      <c r="W77" s="166">
        <v>0</v>
      </c>
      <c r="X77" s="166">
        <v>0</v>
      </c>
      <c r="Y77" s="166">
        <v>0</v>
      </c>
      <c r="Z77" s="166">
        <v>0</v>
      </c>
      <c r="AA77" s="166">
        <v>0</v>
      </c>
      <c r="AB77" s="166">
        <v>0</v>
      </c>
      <c r="AC77" s="166">
        <v>0</v>
      </c>
      <c r="AD77" s="166">
        <v>0</v>
      </c>
      <c r="AE77" s="166">
        <v>0</v>
      </c>
      <c r="AF77" s="166">
        <v>0</v>
      </c>
      <c r="AG77" s="166">
        <v>0</v>
      </c>
      <c r="AH77" s="166">
        <v>0</v>
      </c>
      <c r="AI77" s="166">
        <v>0</v>
      </c>
      <c r="AJ77" s="166">
        <v>0</v>
      </c>
      <c r="AK77" s="166">
        <v>0</v>
      </c>
      <c r="AL77" s="166">
        <v>0</v>
      </c>
      <c r="AM77" s="166">
        <v>0</v>
      </c>
      <c r="AN77" s="166">
        <v>0</v>
      </c>
      <c r="AO77" s="166">
        <v>0</v>
      </c>
      <c r="AP77" s="166">
        <v>0</v>
      </c>
      <c r="AQ77" s="166">
        <v>0</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row>
    <row r="78" spans="1:59" ht="15" x14ac:dyDescent="0.25">
      <c r="A78" s="244">
        <f>PowellInflow.Unregulated!A78</f>
        <v>0</v>
      </c>
      <c r="B78" s="163">
        <v>1</v>
      </c>
      <c r="C78" s="163">
        <v>1</v>
      </c>
      <c r="D78" s="163">
        <v>1</v>
      </c>
      <c r="E78" s="166">
        <v>0</v>
      </c>
      <c r="F78" s="166">
        <v>0</v>
      </c>
      <c r="G78" s="166">
        <v>0</v>
      </c>
      <c r="H78" s="166">
        <v>0</v>
      </c>
      <c r="I78" s="166">
        <v>0</v>
      </c>
      <c r="J78" s="166">
        <v>0</v>
      </c>
      <c r="K78" s="166">
        <v>0</v>
      </c>
      <c r="L78" s="166">
        <v>0</v>
      </c>
      <c r="M78" s="166">
        <v>0</v>
      </c>
      <c r="N78" s="166">
        <v>0</v>
      </c>
      <c r="O78" s="166">
        <v>0</v>
      </c>
      <c r="P78" s="166">
        <v>0</v>
      </c>
      <c r="Q78" s="166">
        <v>0</v>
      </c>
      <c r="R78" s="166">
        <v>0</v>
      </c>
      <c r="S78" s="166">
        <v>0</v>
      </c>
      <c r="T78" s="166">
        <v>0</v>
      </c>
      <c r="U78" s="166">
        <v>0</v>
      </c>
      <c r="V78" s="166">
        <v>0</v>
      </c>
      <c r="W78" s="166">
        <v>0</v>
      </c>
      <c r="X78" s="166">
        <v>0</v>
      </c>
      <c r="Y78" s="166">
        <v>0</v>
      </c>
      <c r="Z78" s="166">
        <v>0</v>
      </c>
      <c r="AA78" s="166">
        <v>0</v>
      </c>
      <c r="AB78" s="166">
        <v>0</v>
      </c>
      <c r="AC78" s="166">
        <v>0</v>
      </c>
      <c r="AD78" s="166">
        <v>0</v>
      </c>
      <c r="AE78" s="166">
        <v>0</v>
      </c>
      <c r="AF78" s="166">
        <v>0</v>
      </c>
      <c r="AG78" s="166">
        <v>0</v>
      </c>
      <c r="AH78" s="166">
        <v>0</v>
      </c>
      <c r="AI78" s="166">
        <v>0</v>
      </c>
      <c r="AJ78" s="166">
        <v>0</v>
      </c>
      <c r="AK78" s="166">
        <v>0</v>
      </c>
      <c r="AL78" s="166">
        <v>0</v>
      </c>
      <c r="AM78" s="166">
        <v>0</v>
      </c>
      <c r="AN78" s="166">
        <v>0</v>
      </c>
      <c r="AO78" s="166">
        <v>0</v>
      </c>
      <c r="AP78" s="166">
        <v>0</v>
      </c>
      <c r="AQ78" s="166">
        <v>0</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row>
    <row r="79" spans="1:59" ht="15" x14ac:dyDescent="0.25">
      <c r="A79" s="244">
        <f>PowellInflow.Unregulated!A79</f>
        <v>0</v>
      </c>
      <c r="B79" s="163">
        <v>1</v>
      </c>
      <c r="C79" s="163">
        <v>1</v>
      </c>
      <c r="D79" s="163">
        <v>1</v>
      </c>
      <c r="E79" s="166">
        <v>0</v>
      </c>
      <c r="F79" s="166">
        <v>0</v>
      </c>
      <c r="G79" s="166">
        <v>0</v>
      </c>
      <c r="H79" s="166">
        <v>0</v>
      </c>
      <c r="I79" s="166">
        <v>0</v>
      </c>
      <c r="J79" s="166">
        <v>0</v>
      </c>
      <c r="K79" s="166">
        <v>0</v>
      </c>
      <c r="L79" s="166">
        <v>0</v>
      </c>
      <c r="M79" s="166">
        <v>0</v>
      </c>
      <c r="N79" s="166">
        <v>0</v>
      </c>
      <c r="O79" s="166">
        <v>0</v>
      </c>
      <c r="P79" s="166">
        <v>0</v>
      </c>
      <c r="Q79" s="166">
        <v>0</v>
      </c>
      <c r="R79" s="166">
        <v>0</v>
      </c>
      <c r="S79" s="166">
        <v>0</v>
      </c>
      <c r="T79" s="166">
        <v>0</v>
      </c>
      <c r="U79" s="166">
        <v>0</v>
      </c>
      <c r="V79" s="166">
        <v>0</v>
      </c>
      <c r="W79" s="166">
        <v>0</v>
      </c>
      <c r="X79" s="166">
        <v>0</v>
      </c>
      <c r="Y79" s="166">
        <v>0</v>
      </c>
      <c r="Z79" s="166">
        <v>0</v>
      </c>
      <c r="AA79" s="166">
        <v>0</v>
      </c>
      <c r="AB79" s="166">
        <v>0</v>
      </c>
      <c r="AC79" s="166">
        <v>0</v>
      </c>
      <c r="AD79" s="166">
        <v>0</v>
      </c>
      <c r="AE79" s="166">
        <v>0</v>
      </c>
      <c r="AF79" s="166">
        <v>0</v>
      </c>
      <c r="AG79" s="166">
        <v>0</v>
      </c>
      <c r="AH79" s="166">
        <v>0</v>
      </c>
      <c r="AI79" s="166">
        <v>0</v>
      </c>
      <c r="AJ79" s="166">
        <v>0</v>
      </c>
      <c r="AK79" s="166">
        <v>0</v>
      </c>
      <c r="AL79" s="166">
        <v>0</v>
      </c>
      <c r="AM79" s="166">
        <v>0</v>
      </c>
      <c r="AN79" s="166">
        <v>0</v>
      </c>
      <c r="AO79" s="166">
        <v>0</v>
      </c>
      <c r="AP79" s="166">
        <v>0</v>
      </c>
      <c r="AQ79" s="166">
        <v>0</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row>
    <row r="80" spans="1:59" ht="15" x14ac:dyDescent="0.25">
      <c r="A80" s="244">
        <f>PowellInflow.Unregulated!A80</f>
        <v>0</v>
      </c>
      <c r="B80" s="163">
        <v>1</v>
      </c>
      <c r="C80" s="163">
        <v>1</v>
      </c>
      <c r="D80" s="163">
        <v>1</v>
      </c>
      <c r="E80" s="166">
        <v>0</v>
      </c>
      <c r="F80" s="166">
        <v>0</v>
      </c>
      <c r="G80" s="166">
        <v>0</v>
      </c>
      <c r="H80" s="166">
        <v>0</v>
      </c>
      <c r="I80" s="166">
        <v>0</v>
      </c>
      <c r="J80" s="166">
        <v>0</v>
      </c>
      <c r="K80" s="166">
        <v>0</v>
      </c>
      <c r="L80" s="166">
        <v>0</v>
      </c>
      <c r="M80" s="166">
        <v>0</v>
      </c>
      <c r="N80" s="166">
        <v>0</v>
      </c>
      <c r="O80" s="166">
        <v>0</v>
      </c>
      <c r="P80" s="166">
        <v>0</v>
      </c>
      <c r="Q80" s="166">
        <v>0</v>
      </c>
      <c r="R80" s="166">
        <v>0</v>
      </c>
      <c r="S80" s="166">
        <v>0</v>
      </c>
      <c r="T80" s="166">
        <v>0</v>
      </c>
      <c r="U80" s="166">
        <v>0</v>
      </c>
      <c r="V80" s="166">
        <v>0</v>
      </c>
      <c r="W80" s="166">
        <v>0</v>
      </c>
      <c r="X80" s="166">
        <v>0</v>
      </c>
      <c r="Y80" s="166">
        <v>0</v>
      </c>
      <c r="Z80" s="166">
        <v>0</v>
      </c>
      <c r="AA80" s="166">
        <v>0</v>
      </c>
      <c r="AB80" s="166">
        <v>0</v>
      </c>
      <c r="AC80" s="166">
        <v>0</v>
      </c>
      <c r="AD80" s="166">
        <v>0</v>
      </c>
      <c r="AE80" s="166">
        <v>0</v>
      </c>
      <c r="AF80" s="166">
        <v>0</v>
      </c>
      <c r="AG80" s="166">
        <v>0</v>
      </c>
      <c r="AH80" s="166">
        <v>0</v>
      </c>
      <c r="AI80" s="166">
        <v>0</v>
      </c>
      <c r="AJ80" s="166">
        <v>0</v>
      </c>
      <c r="AK80" s="166">
        <v>0</v>
      </c>
      <c r="AL80" s="166">
        <v>0</v>
      </c>
      <c r="AM80" s="166">
        <v>0</v>
      </c>
      <c r="AN80" s="166">
        <v>0</v>
      </c>
      <c r="AO80" s="166">
        <v>0</v>
      </c>
      <c r="AP80" s="166">
        <v>0</v>
      </c>
      <c r="AQ80" s="166">
        <v>0</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row>
    <row r="81" spans="1:59" ht="15" x14ac:dyDescent="0.25">
      <c r="A81" s="243"/>
      <c r="B81" s="163">
        <v>1</v>
      </c>
      <c r="C81" s="163">
        <v>1</v>
      </c>
      <c r="D81" s="163">
        <v>1</v>
      </c>
      <c r="E81" s="166">
        <v>0</v>
      </c>
      <c r="F81" s="166">
        <v>0</v>
      </c>
      <c r="G81" s="166">
        <v>0</v>
      </c>
      <c r="H81" s="166">
        <v>0</v>
      </c>
      <c r="I81" s="166">
        <v>0</v>
      </c>
      <c r="J81" s="166">
        <v>0</v>
      </c>
      <c r="K81" s="166">
        <v>0</v>
      </c>
      <c r="L81" s="166">
        <v>0</v>
      </c>
      <c r="M81" s="166">
        <v>0</v>
      </c>
      <c r="N81" s="166">
        <v>0</v>
      </c>
      <c r="O81" s="166">
        <v>0</v>
      </c>
      <c r="P81" s="166">
        <v>0</v>
      </c>
      <c r="Q81" s="166">
        <v>0</v>
      </c>
      <c r="R81" s="166">
        <v>0</v>
      </c>
      <c r="S81" s="166">
        <v>0</v>
      </c>
      <c r="T81" s="166">
        <v>0</v>
      </c>
      <c r="U81" s="166">
        <v>0</v>
      </c>
      <c r="V81" s="166">
        <v>0</v>
      </c>
      <c r="W81" s="166">
        <v>0</v>
      </c>
      <c r="X81" s="166">
        <v>0</v>
      </c>
      <c r="Y81" s="166">
        <v>0</v>
      </c>
      <c r="Z81" s="166">
        <v>0</v>
      </c>
      <c r="AA81" s="166">
        <v>0</v>
      </c>
      <c r="AB81" s="166">
        <v>0</v>
      </c>
      <c r="AC81" s="166">
        <v>0</v>
      </c>
      <c r="AD81" s="166">
        <v>0</v>
      </c>
      <c r="AE81" s="166">
        <v>0</v>
      </c>
      <c r="AF81" s="166">
        <v>0</v>
      </c>
      <c r="AG81" s="166">
        <v>0</v>
      </c>
      <c r="AH81" s="166">
        <v>0</v>
      </c>
      <c r="AI81" s="166">
        <v>0</v>
      </c>
      <c r="AJ81" s="166">
        <v>0</v>
      </c>
      <c r="AK81" s="166">
        <v>0</v>
      </c>
      <c r="AL81" s="166">
        <v>0</v>
      </c>
      <c r="AM81" s="166">
        <v>0</v>
      </c>
      <c r="AN81" s="166">
        <v>0</v>
      </c>
      <c r="AO81" s="166">
        <v>0</v>
      </c>
      <c r="AP81" s="166">
        <v>0</v>
      </c>
      <c r="AQ81" s="166">
        <v>0</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row>
    <row r="82" spans="1:59" ht="15" x14ac:dyDescent="0.25">
      <c r="A82" s="243"/>
      <c r="B82" s="163">
        <v>1</v>
      </c>
      <c r="C82" s="163">
        <v>1</v>
      </c>
      <c r="D82" s="163">
        <v>1</v>
      </c>
      <c r="E82" s="166">
        <v>0</v>
      </c>
      <c r="F82" s="166">
        <v>0</v>
      </c>
      <c r="G82" s="166">
        <v>0</v>
      </c>
      <c r="H82" s="166">
        <v>0</v>
      </c>
      <c r="I82" s="166">
        <v>0</v>
      </c>
      <c r="J82" s="166">
        <v>0</v>
      </c>
      <c r="K82" s="166">
        <v>0</v>
      </c>
      <c r="L82" s="166">
        <v>0</v>
      </c>
      <c r="M82" s="166">
        <v>0</v>
      </c>
      <c r="N82" s="166">
        <v>0</v>
      </c>
      <c r="O82" s="166">
        <v>0</v>
      </c>
      <c r="P82" s="166">
        <v>0</v>
      </c>
      <c r="Q82" s="166">
        <v>0</v>
      </c>
      <c r="R82" s="166">
        <v>0</v>
      </c>
      <c r="S82" s="166">
        <v>0</v>
      </c>
      <c r="T82" s="166">
        <v>0</v>
      </c>
      <c r="U82" s="166">
        <v>0</v>
      </c>
      <c r="V82" s="166">
        <v>0</v>
      </c>
      <c r="W82" s="166">
        <v>0</v>
      </c>
      <c r="X82" s="166">
        <v>0</v>
      </c>
      <c r="Y82" s="166">
        <v>0</v>
      </c>
      <c r="Z82" s="166">
        <v>0</v>
      </c>
      <c r="AA82" s="166">
        <v>0</v>
      </c>
      <c r="AB82" s="166">
        <v>0</v>
      </c>
      <c r="AC82" s="166">
        <v>0</v>
      </c>
      <c r="AD82" s="166">
        <v>0</v>
      </c>
      <c r="AE82" s="166">
        <v>0</v>
      </c>
      <c r="AF82" s="166">
        <v>0</v>
      </c>
      <c r="AG82" s="166">
        <v>0</v>
      </c>
      <c r="AH82" s="166">
        <v>0</v>
      </c>
      <c r="AI82" s="166">
        <v>0</v>
      </c>
      <c r="AJ82" s="166">
        <v>0</v>
      </c>
      <c r="AK82" s="166">
        <v>0</v>
      </c>
      <c r="AL82" s="166">
        <v>0</v>
      </c>
      <c r="AM82" s="166">
        <v>0</v>
      </c>
      <c r="AN82" s="166">
        <v>0</v>
      </c>
      <c r="AO82" s="166">
        <v>0</v>
      </c>
      <c r="AP82" s="166">
        <v>0</v>
      </c>
      <c r="AQ82" s="166">
        <v>0</v>
      </c>
      <c r="AR82" s="166">
        <v>0</v>
      </c>
      <c r="AS82" s="166">
        <v>0</v>
      </c>
      <c r="AT82" s="166">
        <v>0</v>
      </c>
      <c r="AU82" s="166">
        <v>0</v>
      </c>
      <c r="AV82" s="166">
        <v>0</v>
      </c>
      <c r="AW82" s="166">
        <v>0</v>
      </c>
      <c r="AX82" s="166">
        <v>0</v>
      </c>
      <c r="AY82" s="166">
        <v>0</v>
      </c>
      <c r="AZ82" s="166">
        <v>0</v>
      </c>
      <c r="BA82" s="166">
        <v>0</v>
      </c>
      <c r="BB82" s="166">
        <v>0</v>
      </c>
      <c r="BC82" s="166">
        <v>0</v>
      </c>
      <c r="BD82" s="166">
        <v>0</v>
      </c>
      <c r="BE82" s="166">
        <v>0</v>
      </c>
      <c r="BF82" s="166">
        <v>0</v>
      </c>
      <c r="BG82" s="166">
        <v>0</v>
      </c>
    </row>
    <row r="83" spans="1:59" ht="15" x14ac:dyDescent="0.25">
      <c r="A83" s="243"/>
      <c r="B83" s="163">
        <v>1</v>
      </c>
      <c r="C83" s="163">
        <v>1</v>
      </c>
      <c r="D83" s="163">
        <v>1</v>
      </c>
      <c r="E83" s="166">
        <v>0</v>
      </c>
      <c r="F83" s="166">
        <v>0</v>
      </c>
      <c r="G83" s="166">
        <v>0</v>
      </c>
      <c r="H83" s="166">
        <v>0</v>
      </c>
      <c r="I83" s="166">
        <v>0</v>
      </c>
      <c r="J83" s="166">
        <v>0</v>
      </c>
      <c r="K83" s="166">
        <v>0</v>
      </c>
      <c r="L83" s="166">
        <v>0</v>
      </c>
      <c r="M83" s="166">
        <v>0</v>
      </c>
      <c r="N83" s="166">
        <v>0</v>
      </c>
      <c r="O83" s="166">
        <v>0</v>
      </c>
      <c r="P83" s="166">
        <v>0</v>
      </c>
      <c r="Q83" s="166">
        <v>0</v>
      </c>
      <c r="R83" s="166">
        <v>0</v>
      </c>
      <c r="S83" s="166">
        <v>0</v>
      </c>
      <c r="T83" s="166">
        <v>0</v>
      </c>
      <c r="U83" s="166">
        <v>0</v>
      </c>
      <c r="V83" s="166">
        <v>0</v>
      </c>
      <c r="W83" s="166">
        <v>0</v>
      </c>
      <c r="X83" s="166">
        <v>0</v>
      </c>
      <c r="Y83" s="166">
        <v>0</v>
      </c>
      <c r="Z83" s="166">
        <v>0</v>
      </c>
      <c r="AA83" s="166">
        <v>0</v>
      </c>
      <c r="AB83" s="166">
        <v>0</v>
      </c>
      <c r="AC83" s="166">
        <v>0</v>
      </c>
      <c r="AD83" s="166">
        <v>0</v>
      </c>
      <c r="AE83" s="166">
        <v>0</v>
      </c>
      <c r="AF83" s="166">
        <v>0</v>
      </c>
      <c r="AG83" s="166">
        <v>0</v>
      </c>
      <c r="AH83" s="166">
        <v>0</v>
      </c>
      <c r="AI83" s="166">
        <v>0</v>
      </c>
      <c r="AJ83" s="166">
        <v>0</v>
      </c>
      <c r="AK83" s="166">
        <v>0</v>
      </c>
      <c r="AL83" s="166">
        <v>0</v>
      </c>
      <c r="AM83" s="166">
        <v>0</v>
      </c>
      <c r="AN83" s="166">
        <v>0</v>
      </c>
      <c r="AO83" s="166">
        <v>0</v>
      </c>
      <c r="AP83" s="166">
        <v>0</v>
      </c>
      <c r="AQ83" s="166">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row>
    <row r="84" spans="1:59" ht="15" x14ac:dyDescent="0.25">
      <c r="A84" s="243"/>
      <c r="B84" s="163">
        <v>1</v>
      </c>
      <c r="C84" s="163">
        <v>1</v>
      </c>
      <c r="D84" s="163">
        <v>1</v>
      </c>
      <c r="E84" s="166">
        <v>0</v>
      </c>
      <c r="F84" s="166">
        <v>0</v>
      </c>
      <c r="G84" s="166">
        <v>0</v>
      </c>
      <c r="H84" s="166">
        <v>0</v>
      </c>
      <c r="I84" s="166">
        <v>0</v>
      </c>
      <c r="J84" s="166">
        <v>0</v>
      </c>
      <c r="K84" s="166">
        <v>0</v>
      </c>
      <c r="L84" s="166">
        <v>0</v>
      </c>
      <c r="M84" s="166">
        <v>0</v>
      </c>
      <c r="N84" s="166">
        <v>0</v>
      </c>
      <c r="O84" s="166">
        <v>0</v>
      </c>
      <c r="P84" s="166">
        <v>0</v>
      </c>
      <c r="Q84" s="166">
        <v>0</v>
      </c>
      <c r="R84" s="166">
        <v>0</v>
      </c>
      <c r="S84" s="166">
        <v>0</v>
      </c>
      <c r="T84" s="166">
        <v>0</v>
      </c>
      <c r="U84" s="166">
        <v>0</v>
      </c>
      <c r="V84" s="166">
        <v>0</v>
      </c>
      <c r="W84" s="166">
        <v>0</v>
      </c>
      <c r="X84" s="166">
        <v>0</v>
      </c>
      <c r="Y84" s="166">
        <v>0</v>
      </c>
      <c r="Z84" s="166">
        <v>0</v>
      </c>
      <c r="AA84" s="166">
        <v>0</v>
      </c>
      <c r="AB84" s="166">
        <v>0</v>
      </c>
      <c r="AC84" s="166">
        <v>0</v>
      </c>
      <c r="AD84" s="166">
        <v>0</v>
      </c>
      <c r="AE84" s="166">
        <v>0</v>
      </c>
      <c r="AF84" s="166">
        <v>0</v>
      </c>
      <c r="AG84" s="166">
        <v>0</v>
      </c>
      <c r="AH84" s="166">
        <v>0</v>
      </c>
      <c r="AI84" s="166">
        <v>0</v>
      </c>
      <c r="AJ84" s="166">
        <v>0</v>
      </c>
      <c r="AK84" s="166">
        <v>0</v>
      </c>
      <c r="AL84" s="166">
        <v>0</v>
      </c>
      <c r="AM84" s="166">
        <v>0</v>
      </c>
      <c r="AN84" s="166">
        <v>0</v>
      </c>
      <c r="AO84" s="166">
        <v>0</v>
      </c>
      <c r="AP84" s="166">
        <v>0</v>
      </c>
      <c r="AQ84" s="166">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row>
    <row r="85" spans="1:59" ht="15" x14ac:dyDescent="0.25">
      <c r="A85" s="243"/>
      <c r="B85" s="163">
        <v>1</v>
      </c>
      <c r="C85" s="163">
        <v>1</v>
      </c>
      <c r="D85" s="163">
        <v>1</v>
      </c>
      <c r="E85" s="166">
        <v>0</v>
      </c>
      <c r="F85" s="166">
        <v>0</v>
      </c>
      <c r="G85" s="166">
        <v>0</v>
      </c>
      <c r="H85" s="166">
        <v>0</v>
      </c>
      <c r="I85" s="166">
        <v>0</v>
      </c>
      <c r="J85" s="166">
        <v>0</v>
      </c>
      <c r="K85" s="166">
        <v>0</v>
      </c>
      <c r="L85" s="166">
        <v>0</v>
      </c>
      <c r="M85" s="166">
        <v>0</v>
      </c>
      <c r="N85" s="166">
        <v>0</v>
      </c>
      <c r="O85" s="166">
        <v>0</v>
      </c>
      <c r="P85" s="166">
        <v>0</v>
      </c>
      <c r="Q85" s="166">
        <v>0</v>
      </c>
      <c r="R85" s="166">
        <v>0</v>
      </c>
      <c r="S85" s="166">
        <v>0</v>
      </c>
      <c r="T85" s="166">
        <v>0</v>
      </c>
      <c r="U85" s="166">
        <v>0</v>
      </c>
      <c r="V85" s="166">
        <v>0</v>
      </c>
      <c r="W85" s="166">
        <v>0</v>
      </c>
      <c r="X85" s="166">
        <v>0</v>
      </c>
      <c r="Y85" s="166">
        <v>0</v>
      </c>
      <c r="Z85" s="166">
        <v>0</v>
      </c>
      <c r="AA85" s="166">
        <v>0</v>
      </c>
      <c r="AB85" s="166">
        <v>0</v>
      </c>
      <c r="AC85" s="166">
        <v>0</v>
      </c>
      <c r="AD85" s="166">
        <v>0</v>
      </c>
      <c r="AE85" s="166">
        <v>0</v>
      </c>
      <c r="AF85" s="166">
        <v>0</v>
      </c>
      <c r="AG85" s="166">
        <v>0</v>
      </c>
      <c r="AH85" s="166">
        <v>0</v>
      </c>
      <c r="AI85" s="166">
        <v>0</v>
      </c>
      <c r="AJ85" s="166">
        <v>0</v>
      </c>
      <c r="AK85" s="166">
        <v>0</v>
      </c>
      <c r="AL85" s="166">
        <v>0</v>
      </c>
      <c r="AM85" s="166">
        <v>0</v>
      </c>
      <c r="AN85" s="166">
        <v>0</v>
      </c>
      <c r="AO85" s="166">
        <v>0</v>
      </c>
      <c r="AP85" s="166">
        <v>0</v>
      </c>
      <c r="AQ85" s="166">
        <v>0</v>
      </c>
      <c r="AR85" s="166">
        <v>0</v>
      </c>
      <c r="AS85" s="166">
        <v>0</v>
      </c>
      <c r="AT85" s="166">
        <v>0</v>
      </c>
      <c r="AU85" s="166">
        <v>0</v>
      </c>
      <c r="AV85" s="166">
        <v>0</v>
      </c>
      <c r="AW85" s="166">
        <v>0</v>
      </c>
      <c r="AX85" s="166">
        <v>0</v>
      </c>
      <c r="AY85" s="166">
        <v>0</v>
      </c>
      <c r="AZ85" s="166">
        <v>0</v>
      </c>
      <c r="BA85" s="166">
        <v>0</v>
      </c>
      <c r="BB85" s="166">
        <v>0</v>
      </c>
      <c r="BC85" s="166">
        <v>0</v>
      </c>
      <c r="BD85" s="166">
        <v>0</v>
      </c>
      <c r="BE85" s="166">
        <v>0</v>
      </c>
      <c r="BF85" s="166">
        <v>0</v>
      </c>
      <c r="BG85" s="166">
        <v>0</v>
      </c>
    </row>
    <row r="86" spans="1:59" ht="15" x14ac:dyDescent="0.25">
      <c r="A86" s="243"/>
      <c r="B86" s="163">
        <v>1</v>
      </c>
      <c r="C86" s="163">
        <v>1</v>
      </c>
      <c r="D86" s="163">
        <v>1</v>
      </c>
      <c r="E86" s="166">
        <v>0</v>
      </c>
      <c r="F86" s="166">
        <v>0</v>
      </c>
      <c r="G86" s="166">
        <v>0</v>
      </c>
      <c r="H86" s="166">
        <v>0</v>
      </c>
      <c r="I86" s="166">
        <v>0</v>
      </c>
      <c r="J86" s="166">
        <v>0</v>
      </c>
      <c r="K86" s="166">
        <v>0</v>
      </c>
      <c r="L86" s="166">
        <v>0</v>
      </c>
      <c r="M86" s="166">
        <v>0</v>
      </c>
      <c r="N86" s="166">
        <v>0</v>
      </c>
      <c r="O86" s="166">
        <v>0</v>
      </c>
      <c r="P86" s="166">
        <v>0</v>
      </c>
      <c r="Q86" s="166">
        <v>0</v>
      </c>
      <c r="R86" s="166">
        <v>0</v>
      </c>
      <c r="S86" s="166">
        <v>0</v>
      </c>
      <c r="T86" s="166">
        <v>0</v>
      </c>
      <c r="U86" s="166">
        <v>0</v>
      </c>
      <c r="V86" s="166">
        <v>0</v>
      </c>
      <c r="W86" s="166">
        <v>0</v>
      </c>
      <c r="X86" s="166">
        <v>0</v>
      </c>
      <c r="Y86" s="166">
        <v>0</v>
      </c>
      <c r="Z86" s="166">
        <v>0</v>
      </c>
      <c r="AA86" s="166">
        <v>0</v>
      </c>
      <c r="AB86" s="166">
        <v>0</v>
      </c>
      <c r="AC86" s="166">
        <v>0</v>
      </c>
      <c r="AD86" s="166">
        <v>0</v>
      </c>
      <c r="AE86" s="166">
        <v>0</v>
      </c>
      <c r="AF86" s="166">
        <v>0</v>
      </c>
      <c r="AG86" s="166">
        <v>0</v>
      </c>
      <c r="AH86" s="166">
        <v>0</v>
      </c>
      <c r="AI86" s="166">
        <v>0</v>
      </c>
      <c r="AJ86" s="166">
        <v>0</v>
      </c>
      <c r="AK86" s="166">
        <v>0</v>
      </c>
      <c r="AL86" s="166">
        <v>0</v>
      </c>
      <c r="AM86" s="166">
        <v>0</v>
      </c>
      <c r="AN86" s="166">
        <v>0</v>
      </c>
      <c r="AO86" s="166">
        <v>0</v>
      </c>
      <c r="AP86" s="166">
        <v>0</v>
      </c>
      <c r="AQ86" s="166">
        <v>0</v>
      </c>
      <c r="AR86" s="166">
        <v>0</v>
      </c>
      <c r="AS86" s="166">
        <v>0</v>
      </c>
      <c r="AT86" s="166">
        <v>0</v>
      </c>
      <c r="AU86" s="166">
        <v>0</v>
      </c>
      <c r="AV86" s="166">
        <v>0</v>
      </c>
      <c r="AW86" s="166">
        <v>0</v>
      </c>
      <c r="AX86" s="166">
        <v>0</v>
      </c>
      <c r="AY86" s="166">
        <v>0</v>
      </c>
      <c r="AZ86" s="166">
        <v>0</v>
      </c>
      <c r="BA86" s="166">
        <v>0</v>
      </c>
      <c r="BB86" s="166">
        <v>0</v>
      </c>
      <c r="BC86" s="166">
        <v>0</v>
      </c>
      <c r="BD86" s="166">
        <v>0</v>
      </c>
      <c r="BE86" s="166">
        <v>0</v>
      </c>
      <c r="BF86" s="166">
        <v>0</v>
      </c>
      <c r="BG86" s="166">
        <v>0</v>
      </c>
    </row>
    <row r="87" spans="1:59" ht="15" x14ac:dyDescent="0.25">
      <c r="A87" s="243"/>
      <c r="B87" s="163">
        <v>1</v>
      </c>
      <c r="C87" s="163">
        <v>1</v>
      </c>
      <c r="D87" s="163">
        <v>1</v>
      </c>
      <c r="E87" s="166">
        <v>0</v>
      </c>
      <c r="F87" s="166">
        <v>0</v>
      </c>
      <c r="G87" s="166">
        <v>0</v>
      </c>
      <c r="H87" s="166">
        <v>0</v>
      </c>
      <c r="I87" s="166">
        <v>0</v>
      </c>
      <c r="J87" s="166">
        <v>0</v>
      </c>
      <c r="K87" s="166">
        <v>0</v>
      </c>
      <c r="L87" s="166">
        <v>0</v>
      </c>
      <c r="M87" s="166">
        <v>0</v>
      </c>
      <c r="N87" s="166">
        <v>0</v>
      </c>
      <c r="O87" s="166">
        <v>0</v>
      </c>
      <c r="P87" s="166">
        <v>0</v>
      </c>
      <c r="Q87" s="166">
        <v>0</v>
      </c>
      <c r="R87" s="166">
        <v>0</v>
      </c>
      <c r="S87" s="166">
        <v>0</v>
      </c>
      <c r="T87" s="166">
        <v>0</v>
      </c>
      <c r="U87" s="166">
        <v>0</v>
      </c>
      <c r="V87" s="166">
        <v>0</v>
      </c>
      <c r="W87" s="166">
        <v>0</v>
      </c>
      <c r="X87" s="166">
        <v>0</v>
      </c>
      <c r="Y87" s="166">
        <v>0</v>
      </c>
      <c r="Z87" s="166">
        <v>0</v>
      </c>
      <c r="AA87" s="166">
        <v>0</v>
      </c>
      <c r="AB87" s="166">
        <v>0</v>
      </c>
      <c r="AC87" s="166">
        <v>0</v>
      </c>
      <c r="AD87" s="166">
        <v>0</v>
      </c>
      <c r="AE87" s="166">
        <v>0</v>
      </c>
      <c r="AF87" s="166">
        <v>0</v>
      </c>
      <c r="AG87" s="166">
        <v>0</v>
      </c>
      <c r="AH87" s="166">
        <v>0</v>
      </c>
      <c r="AI87" s="166">
        <v>0</v>
      </c>
      <c r="AJ87" s="166">
        <v>0</v>
      </c>
      <c r="AK87" s="166">
        <v>0</v>
      </c>
      <c r="AL87" s="166">
        <v>0</v>
      </c>
      <c r="AM87" s="166">
        <v>0</v>
      </c>
      <c r="AN87" s="166">
        <v>0</v>
      </c>
      <c r="AO87" s="166">
        <v>0</v>
      </c>
      <c r="AP87" s="166">
        <v>0</v>
      </c>
      <c r="AQ87" s="166">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row>
    <row r="88" spans="1:59" ht="15" x14ac:dyDescent="0.25">
      <c r="A88" s="243"/>
      <c r="B88" s="163">
        <v>1</v>
      </c>
      <c r="C88" s="163">
        <v>1</v>
      </c>
      <c r="D88" s="163">
        <v>1</v>
      </c>
      <c r="E88" s="166">
        <v>0</v>
      </c>
      <c r="F88" s="166">
        <v>0</v>
      </c>
      <c r="G88" s="166">
        <v>0</v>
      </c>
      <c r="H88" s="166">
        <v>0</v>
      </c>
      <c r="I88" s="166">
        <v>0</v>
      </c>
      <c r="J88" s="166">
        <v>0</v>
      </c>
      <c r="K88" s="166">
        <v>0</v>
      </c>
      <c r="L88" s="166">
        <v>0</v>
      </c>
      <c r="M88" s="166">
        <v>0</v>
      </c>
      <c r="N88" s="166">
        <v>0</v>
      </c>
      <c r="O88" s="166">
        <v>0</v>
      </c>
      <c r="P88" s="166">
        <v>0</v>
      </c>
      <c r="Q88" s="166">
        <v>0</v>
      </c>
      <c r="R88" s="166">
        <v>0</v>
      </c>
      <c r="S88" s="166">
        <v>0</v>
      </c>
      <c r="T88" s="166">
        <v>0</v>
      </c>
      <c r="U88" s="166">
        <v>0</v>
      </c>
      <c r="V88" s="166">
        <v>0</v>
      </c>
      <c r="W88" s="166">
        <v>0</v>
      </c>
      <c r="X88" s="166">
        <v>0</v>
      </c>
      <c r="Y88" s="166">
        <v>0</v>
      </c>
      <c r="Z88" s="166">
        <v>0</v>
      </c>
      <c r="AA88" s="166">
        <v>0</v>
      </c>
      <c r="AB88" s="166">
        <v>0</v>
      </c>
      <c r="AC88" s="166">
        <v>0</v>
      </c>
      <c r="AD88" s="166">
        <v>0</v>
      </c>
      <c r="AE88" s="166">
        <v>0</v>
      </c>
      <c r="AF88" s="166">
        <v>0</v>
      </c>
      <c r="AG88" s="166">
        <v>0</v>
      </c>
      <c r="AH88" s="166">
        <v>0</v>
      </c>
      <c r="AI88" s="166">
        <v>0</v>
      </c>
      <c r="AJ88" s="166">
        <v>0</v>
      </c>
      <c r="AK88" s="166">
        <v>0</v>
      </c>
      <c r="AL88" s="166">
        <v>0</v>
      </c>
      <c r="AM88" s="166">
        <v>0</v>
      </c>
      <c r="AN88" s="166">
        <v>0</v>
      </c>
      <c r="AO88" s="166">
        <v>0</v>
      </c>
      <c r="AP88" s="166">
        <v>0</v>
      </c>
      <c r="AQ88" s="166">
        <v>0</v>
      </c>
      <c r="AR88" s="166">
        <v>0</v>
      </c>
      <c r="AS88" s="166">
        <v>0</v>
      </c>
      <c r="AT88" s="166">
        <v>0</v>
      </c>
      <c r="AU88" s="166">
        <v>0</v>
      </c>
      <c r="AV88" s="166">
        <v>0</v>
      </c>
      <c r="AW88" s="166">
        <v>0</v>
      </c>
      <c r="AX88" s="166">
        <v>0</v>
      </c>
      <c r="AY88" s="166">
        <v>0</v>
      </c>
      <c r="AZ88" s="166">
        <v>0</v>
      </c>
      <c r="BA88" s="166">
        <v>0</v>
      </c>
      <c r="BB88" s="166">
        <v>0</v>
      </c>
      <c r="BC88" s="166">
        <v>0</v>
      </c>
      <c r="BD88" s="166">
        <v>0</v>
      </c>
      <c r="BE88" s="166">
        <v>0</v>
      </c>
      <c r="BF88" s="166">
        <v>0</v>
      </c>
      <c r="BG88" s="166">
        <v>0</v>
      </c>
    </row>
    <row r="89" spans="1:59" ht="15" x14ac:dyDescent="0.25">
      <c r="A89" s="243"/>
      <c r="B89" s="163">
        <v>1</v>
      </c>
      <c r="C89" s="163">
        <v>1</v>
      </c>
      <c r="D89" s="163">
        <v>1</v>
      </c>
      <c r="E89" s="166">
        <v>0</v>
      </c>
      <c r="F89" s="166">
        <v>0</v>
      </c>
      <c r="G89" s="166">
        <v>0</v>
      </c>
      <c r="H89" s="166">
        <v>0</v>
      </c>
      <c r="I89" s="166">
        <v>0</v>
      </c>
      <c r="J89" s="166">
        <v>0</v>
      </c>
      <c r="K89" s="166">
        <v>0</v>
      </c>
      <c r="L89" s="166">
        <v>0</v>
      </c>
      <c r="M89" s="166">
        <v>0</v>
      </c>
      <c r="N89" s="166">
        <v>0</v>
      </c>
      <c r="O89" s="166">
        <v>0</v>
      </c>
      <c r="P89" s="166">
        <v>0</v>
      </c>
      <c r="Q89" s="166">
        <v>0</v>
      </c>
      <c r="R89" s="166">
        <v>0</v>
      </c>
      <c r="S89" s="166">
        <v>0</v>
      </c>
      <c r="T89" s="166">
        <v>0</v>
      </c>
      <c r="U89" s="166">
        <v>0</v>
      </c>
      <c r="V89" s="166">
        <v>0</v>
      </c>
      <c r="W89" s="166">
        <v>0</v>
      </c>
      <c r="X89" s="166">
        <v>0</v>
      </c>
      <c r="Y89" s="166">
        <v>0</v>
      </c>
      <c r="Z89" s="166">
        <v>0</v>
      </c>
      <c r="AA89" s="166">
        <v>0</v>
      </c>
      <c r="AB89" s="166">
        <v>0</v>
      </c>
      <c r="AC89" s="166">
        <v>0</v>
      </c>
      <c r="AD89" s="166">
        <v>0</v>
      </c>
      <c r="AE89" s="166">
        <v>0</v>
      </c>
      <c r="AF89" s="166">
        <v>0</v>
      </c>
      <c r="AG89" s="166">
        <v>0</v>
      </c>
      <c r="AH89" s="166">
        <v>0</v>
      </c>
      <c r="AI89" s="166">
        <v>0</v>
      </c>
      <c r="AJ89" s="166">
        <v>0</v>
      </c>
      <c r="AK89" s="166">
        <v>0</v>
      </c>
      <c r="AL89" s="166">
        <v>0</v>
      </c>
      <c r="AM89" s="166">
        <v>0</v>
      </c>
      <c r="AN89" s="166">
        <v>0</v>
      </c>
      <c r="AO89" s="166">
        <v>0</v>
      </c>
      <c r="AP89" s="166">
        <v>0</v>
      </c>
      <c r="AQ89" s="166">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row>
    <row r="90" spans="1:59" ht="15" x14ac:dyDescent="0.25">
      <c r="A90" s="243"/>
      <c r="B90" s="163">
        <v>1</v>
      </c>
      <c r="C90" s="163">
        <v>1</v>
      </c>
      <c r="D90" s="163">
        <v>1</v>
      </c>
      <c r="E90" s="166">
        <v>0</v>
      </c>
      <c r="F90" s="166">
        <v>0</v>
      </c>
      <c r="G90" s="166">
        <v>0</v>
      </c>
      <c r="H90" s="166">
        <v>0</v>
      </c>
      <c r="I90" s="166">
        <v>0</v>
      </c>
      <c r="J90" s="166">
        <v>0</v>
      </c>
      <c r="K90" s="166">
        <v>0</v>
      </c>
      <c r="L90" s="166">
        <v>0</v>
      </c>
      <c r="M90" s="166">
        <v>0</v>
      </c>
      <c r="N90" s="166">
        <v>0</v>
      </c>
      <c r="O90" s="166">
        <v>0</v>
      </c>
      <c r="P90" s="166">
        <v>0</v>
      </c>
      <c r="Q90" s="166">
        <v>0</v>
      </c>
      <c r="R90" s="166">
        <v>0</v>
      </c>
      <c r="S90" s="166">
        <v>0</v>
      </c>
      <c r="T90" s="166">
        <v>0</v>
      </c>
      <c r="U90" s="166">
        <v>0</v>
      </c>
      <c r="V90" s="166">
        <v>0</v>
      </c>
      <c r="W90" s="166">
        <v>0</v>
      </c>
      <c r="X90" s="166">
        <v>0</v>
      </c>
      <c r="Y90" s="166">
        <v>0</v>
      </c>
      <c r="Z90" s="166">
        <v>0</v>
      </c>
      <c r="AA90" s="166">
        <v>0</v>
      </c>
      <c r="AB90" s="166">
        <v>0</v>
      </c>
      <c r="AC90" s="166">
        <v>0</v>
      </c>
      <c r="AD90" s="166">
        <v>0</v>
      </c>
      <c r="AE90" s="166">
        <v>0</v>
      </c>
      <c r="AF90" s="166">
        <v>0</v>
      </c>
      <c r="AG90" s="166">
        <v>0</v>
      </c>
      <c r="AH90" s="166">
        <v>0</v>
      </c>
      <c r="AI90" s="166">
        <v>0</v>
      </c>
      <c r="AJ90" s="166">
        <v>0</v>
      </c>
      <c r="AK90" s="166">
        <v>0</v>
      </c>
      <c r="AL90" s="166">
        <v>0</v>
      </c>
      <c r="AM90" s="166">
        <v>0</v>
      </c>
      <c r="AN90" s="166">
        <v>0</v>
      </c>
      <c r="AO90" s="166">
        <v>0</v>
      </c>
      <c r="AP90" s="166">
        <v>0</v>
      </c>
      <c r="AQ90" s="166">
        <v>0</v>
      </c>
      <c r="AR90" s="166">
        <v>0</v>
      </c>
      <c r="AS90" s="166">
        <v>0</v>
      </c>
      <c r="AT90" s="166">
        <v>0</v>
      </c>
      <c r="AU90" s="166">
        <v>0</v>
      </c>
      <c r="AV90" s="166">
        <v>0</v>
      </c>
      <c r="AW90" s="166">
        <v>0</v>
      </c>
      <c r="AX90" s="166">
        <v>0</v>
      </c>
      <c r="AY90" s="166">
        <v>0</v>
      </c>
      <c r="AZ90" s="166">
        <v>0</v>
      </c>
      <c r="BA90" s="166">
        <v>0</v>
      </c>
      <c r="BB90" s="166">
        <v>0</v>
      </c>
      <c r="BC90" s="166">
        <v>0</v>
      </c>
      <c r="BD90" s="166">
        <v>0</v>
      </c>
      <c r="BE90" s="166">
        <v>0</v>
      </c>
      <c r="BF90" s="166">
        <v>0</v>
      </c>
      <c r="BG90" s="166">
        <v>0</v>
      </c>
    </row>
    <row r="91" spans="1:59" ht="15" x14ac:dyDescent="0.25">
      <c r="A91" s="243"/>
      <c r="B91" s="163">
        <v>1</v>
      </c>
      <c r="C91" s="163">
        <v>1</v>
      </c>
      <c r="D91" s="163">
        <v>1</v>
      </c>
      <c r="E91" s="166">
        <v>0</v>
      </c>
      <c r="F91" s="166">
        <v>0</v>
      </c>
      <c r="G91" s="166">
        <v>0</v>
      </c>
      <c r="H91" s="166">
        <v>0</v>
      </c>
      <c r="I91" s="166">
        <v>0</v>
      </c>
      <c r="J91" s="166">
        <v>0</v>
      </c>
      <c r="K91" s="166">
        <v>0</v>
      </c>
      <c r="L91" s="166">
        <v>0</v>
      </c>
      <c r="M91" s="166">
        <v>0</v>
      </c>
      <c r="N91" s="166">
        <v>0</v>
      </c>
      <c r="O91" s="166">
        <v>0</v>
      </c>
      <c r="P91" s="166">
        <v>0</v>
      </c>
      <c r="Q91" s="166">
        <v>0</v>
      </c>
      <c r="R91" s="166">
        <v>0</v>
      </c>
      <c r="S91" s="166">
        <v>0</v>
      </c>
      <c r="T91" s="166">
        <v>0</v>
      </c>
      <c r="U91" s="166">
        <v>0</v>
      </c>
      <c r="V91" s="166">
        <v>0</v>
      </c>
      <c r="W91" s="166">
        <v>0</v>
      </c>
      <c r="X91" s="166">
        <v>0</v>
      </c>
      <c r="Y91" s="166">
        <v>0</v>
      </c>
      <c r="Z91" s="166">
        <v>0</v>
      </c>
      <c r="AA91" s="166">
        <v>0</v>
      </c>
      <c r="AB91" s="166">
        <v>0</v>
      </c>
      <c r="AC91" s="166">
        <v>0</v>
      </c>
      <c r="AD91" s="166">
        <v>0</v>
      </c>
      <c r="AE91" s="166">
        <v>0</v>
      </c>
      <c r="AF91" s="166">
        <v>0</v>
      </c>
      <c r="AG91" s="166">
        <v>0</v>
      </c>
      <c r="AH91" s="166">
        <v>0</v>
      </c>
      <c r="AI91" s="166">
        <v>0</v>
      </c>
      <c r="AJ91" s="166">
        <v>0</v>
      </c>
      <c r="AK91" s="166">
        <v>0</v>
      </c>
      <c r="AL91" s="166">
        <v>0</v>
      </c>
      <c r="AM91" s="166">
        <v>0</v>
      </c>
      <c r="AN91" s="166">
        <v>0</v>
      </c>
      <c r="AO91" s="166">
        <v>0</v>
      </c>
      <c r="AP91" s="166">
        <v>0</v>
      </c>
      <c r="AQ91" s="166">
        <v>0</v>
      </c>
      <c r="AR91" s="166">
        <v>0</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row>
    <row r="92" spans="1:59" ht="15" x14ac:dyDescent="0.25">
      <c r="A92" s="243"/>
      <c r="B92" s="163">
        <v>1</v>
      </c>
      <c r="C92" s="163">
        <v>1</v>
      </c>
      <c r="D92" s="163">
        <v>1</v>
      </c>
      <c r="E92" s="166">
        <v>0</v>
      </c>
      <c r="F92" s="166">
        <v>0</v>
      </c>
      <c r="G92" s="166">
        <v>0</v>
      </c>
      <c r="H92" s="166">
        <v>0</v>
      </c>
      <c r="I92" s="166">
        <v>0</v>
      </c>
      <c r="J92" s="166">
        <v>0</v>
      </c>
      <c r="K92" s="166">
        <v>0</v>
      </c>
      <c r="L92" s="166">
        <v>0</v>
      </c>
      <c r="M92" s="166">
        <v>0</v>
      </c>
      <c r="N92" s="166">
        <v>0</v>
      </c>
      <c r="O92" s="166">
        <v>0</v>
      </c>
      <c r="P92" s="166">
        <v>0</v>
      </c>
      <c r="Q92" s="166">
        <v>0</v>
      </c>
      <c r="R92" s="166">
        <v>0</v>
      </c>
      <c r="S92" s="166">
        <v>0</v>
      </c>
      <c r="T92" s="166">
        <v>0</v>
      </c>
      <c r="U92" s="166">
        <v>0</v>
      </c>
      <c r="V92" s="166">
        <v>0</v>
      </c>
      <c r="W92" s="166">
        <v>0</v>
      </c>
      <c r="X92" s="166">
        <v>0</v>
      </c>
      <c r="Y92" s="166">
        <v>0</v>
      </c>
      <c r="Z92" s="166">
        <v>0</v>
      </c>
      <c r="AA92" s="166">
        <v>0</v>
      </c>
      <c r="AB92" s="166">
        <v>0</v>
      </c>
      <c r="AC92" s="166">
        <v>0</v>
      </c>
      <c r="AD92" s="166">
        <v>0</v>
      </c>
      <c r="AE92" s="166">
        <v>0</v>
      </c>
      <c r="AF92" s="166">
        <v>0</v>
      </c>
      <c r="AG92" s="166">
        <v>0</v>
      </c>
      <c r="AH92" s="166">
        <v>0</v>
      </c>
      <c r="AI92" s="166">
        <v>0</v>
      </c>
      <c r="AJ92" s="166">
        <v>0</v>
      </c>
      <c r="AK92" s="166">
        <v>0</v>
      </c>
      <c r="AL92" s="166">
        <v>0</v>
      </c>
      <c r="AM92" s="166">
        <v>0</v>
      </c>
      <c r="AN92" s="166">
        <v>0</v>
      </c>
      <c r="AO92" s="166">
        <v>0</v>
      </c>
      <c r="AP92" s="166">
        <v>0</v>
      </c>
      <c r="AQ92" s="166">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row>
    <row r="93" spans="1:59" ht="15" x14ac:dyDescent="0.25">
      <c r="A93" s="243"/>
      <c r="B93" s="163">
        <v>1</v>
      </c>
      <c r="C93" s="163">
        <v>1</v>
      </c>
      <c r="D93" s="163">
        <v>1</v>
      </c>
      <c r="E93" s="166">
        <v>0</v>
      </c>
      <c r="F93" s="166">
        <v>0</v>
      </c>
      <c r="G93" s="166">
        <v>0</v>
      </c>
      <c r="H93" s="166">
        <v>0</v>
      </c>
      <c r="I93" s="166">
        <v>0</v>
      </c>
      <c r="J93" s="166">
        <v>0</v>
      </c>
      <c r="K93" s="166">
        <v>0</v>
      </c>
      <c r="L93" s="166">
        <v>0</v>
      </c>
      <c r="M93" s="166">
        <v>0</v>
      </c>
      <c r="N93" s="166">
        <v>0</v>
      </c>
      <c r="O93" s="166">
        <v>0</v>
      </c>
      <c r="P93" s="166">
        <v>0</v>
      </c>
      <c r="Q93" s="166">
        <v>0</v>
      </c>
      <c r="R93" s="166">
        <v>0</v>
      </c>
      <c r="S93" s="166">
        <v>0</v>
      </c>
      <c r="T93" s="166">
        <v>0</v>
      </c>
      <c r="U93" s="166">
        <v>0</v>
      </c>
      <c r="V93" s="166">
        <v>0</v>
      </c>
      <c r="W93" s="166">
        <v>0</v>
      </c>
      <c r="X93" s="166">
        <v>0</v>
      </c>
      <c r="Y93" s="166">
        <v>0</v>
      </c>
      <c r="Z93" s="166">
        <v>0</v>
      </c>
      <c r="AA93" s="166">
        <v>0</v>
      </c>
      <c r="AB93" s="166">
        <v>0</v>
      </c>
      <c r="AC93" s="166">
        <v>0</v>
      </c>
      <c r="AD93" s="166">
        <v>0</v>
      </c>
      <c r="AE93" s="166">
        <v>0</v>
      </c>
      <c r="AF93" s="166">
        <v>0</v>
      </c>
      <c r="AG93" s="166">
        <v>0</v>
      </c>
      <c r="AH93" s="166">
        <v>0</v>
      </c>
      <c r="AI93" s="166">
        <v>0</v>
      </c>
      <c r="AJ93" s="166">
        <v>0</v>
      </c>
      <c r="AK93" s="166">
        <v>0</v>
      </c>
      <c r="AL93" s="166">
        <v>0</v>
      </c>
      <c r="AM93" s="166">
        <v>0</v>
      </c>
      <c r="AN93" s="166">
        <v>0</v>
      </c>
      <c r="AO93" s="166">
        <v>0</v>
      </c>
      <c r="AP93" s="166">
        <v>0</v>
      </c>
      <c r="AQ93" s="166">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row>
    <row r="94" spans="1:59" ht="15" x14ac:dyDescent="0.25">
      <c r="A94" s="243"/>
      <c r="B94" s="163">
        <v>1</v>
      </c>
      <c r="C94" s="163">
        <v>1</v>
      </c>
      <c r="D94" s="163">
        <v>1</v>
      </c>
      <c r="E94" s="166">
        <v>0</v>
      </c>
      <c r="F94" s="166">
        <v>0</v>
      </c>
      <c r="G94" s="166">
        <v>0</v>
      </c>
      <c r="H94" s="166">
        <v>0</v>
      </c>
      <c r="I94" s="166">
        <v>0</v>
      </c>
      <c r="J94" s="166">
        <v>0</v>
      </c>
      <c r="K94" s="166">
        <v>0</v>
      </c>
      <c r="L94" s="166">
        <v>0</v>
      </c>
      <c r="M94" s="166">
        <v>0</v>
      </c>
      <c r="N94" s="166">
        <v>0</v>
      </c>
      <c r="O94" s="166">
        <v>0</v>
      </c>
      <c r="P94" s="166">
        <v>0</v>
      </c>
      <c r="Q94" s="166">
        <v>0</v>
      </c>
      <c r="R94" s="166">
        <v>0</v>
      </c>
      <c r="S94" s="166">
        <v>0</v>
      </c>
      <c r="T94" s="166">
        <v>0</v>
      </c>
      <c r="U94" s="166">
        <v>0</v>
      </c>
      <c r="V94" s="166">
        <v>0</v>
      </c>
      <c r="W94" s="166">
        <v>0</v>
      </c>
      <c r="X94" s="166">
        <v>0</v>
      </c>
      <c r="Y94" s="166">
        <v>0</v>
      </c>
      <c r="Z94" s="166">
        <v>0</v>
      </c>
      <c r="AA94" s="166">
        <v>0</v>
      </c>
      <c r="AB94" s="166">
        <v>0</v>
      </c>
      <c r="AC94" s="166">
        <v>0</v>
      </c>
      <c r="AD94" s="166">
        <v>0</v>
      </c>
      <c r="AE94" s="166">
        <v>0</v>
      </c>
      <c r="AF94" s="166">
        <v>0</v>
      </c>
      <c r="AG94" s="166">
        <v>0</v>
      </c>
      <c r="AH94" s="166">
        <v>0</v>
      </c>
      <c r="AI94" s="166">
        <v>0</v>
      </c>
      <c r="AJ94" s="166">
        <v>0</v>
      </c>
      <c r="AK94" s="166">
        <v>0</v>
      </c>
      <c r="AL94" s="166">
        <v>0</v>
      </c>
      <c r="AM94" s="166">
        <v>0</v>
      </c>
      <c r="AN94" s="166">
        <v>0</v>
      </c>
      <c r="AO94" s="166">
        <v>0</v>
      </c>
      <c r="AP94" s="166">
        <v>0</v>
      </c>
      <c r="AQ94" s="166">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row>
    <row r="95" spans="1:59" ht="15" x14ac:dyDescent="0.25">
      <c r="A95" s="243"/>
      <c r="B95" s="163">
        <v>1</v>
      </c>
      <c r="C95" s="163">
        <v>1</v>
      </c>
      <c r="D95" s="163">
        <v>1</v>
      </c>
      <c r="E95" s="166">
        <v>0</v>
      </c>
      <c r="F95" s="166">
        <v>0</v>
      </c>
      <c r="G95" s="166">
        <v>0</v>
      </c>
      <c r="H95" s="166">
        <v>0</v>
      </c>
      <c r="I95" s="166">
        <v>0</v>
      </c>
      <c r="J95" s="166">
        <v>0</v>
      </c>
      <c r="K95" s="166">
        <v>0</v>
      </c>
      <c r="L95" s="166">
        <v>0</v>
      </c>
      <c r="M95" s="166">
        <v>0</v>
      </c>
      <c r="N95" s="166">
        <v>0</v>
      </c>
      <c r="O95" s="166">
        <v>0</v>
      </c>
      <c r="P95" s="166">
        <v>0</v>
      </c>
      <c r="Q95" s="166">
        <v>0</v>
      </c>
      <c r="R95" s="166">
        <v>0</v>
      </c>
      <c r="S95" s="166">
        <v>0</v>
      </c>
      <c r="T95" s="166">
        <v>0</v>
      </c>
      <c r="U95" s="166">
        <v>0</v>
      </c>
      <c r="V95" s="166">
        <v>0</v>
      </c>
      <c r="W95" s="166">
        <v>0</v>
      </c>
      <c r="X95" s="166">
        <v>0</v>
      </c>
      <c r="Y95" s="166">
        <v>0</v>
      </c>
      <c r="Z95" s="166">
        <v>0</v>
      </c>
      <c r="AA95" s="166">
        <v>0</v>
      </c>
      <c r="AB95" s="166">
        <v>0</v>
      </c>
      <c r="AC95" s="166">
        <v>0</v>
      </c>
      <c r="AD95" s="166">
        <v>0</v>
      </c>
      <c r="AE95" s="166">
        <v>0</v>
      </c>
      <c r="AF95" s="166">
        <v>0</v>
      </c>
      <c r="AG95" s="166">
        <v>0</v>
      </c>
      <c r="AH95" s="166">
        <v>0</v>
      </c>
      <c r="AI95" s="166">
        <v>0</v>
      </c>
      <c r="AJ95" s="166">
        <v>0</v>
      </c>
      <c r="AK95" s="166">
        <v>0</v>
      </c>
      <c r="AL95" s="166">
        <v>0</v>
      </c>
      <c r="AM95" s="166">
        <v>0</v>
      </c>
      <c r="AN95" s="166">
        <v>0</v>
      </c>
      <c r="AO95" s="166">
        <v>0</v>
      </c>
      <c r="AP95" s="166">
        <v>0</v>
      </c>
      <c r="AQ95" s="166">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row>
    <row r="96" spans="1:59" ht="15" x14ac:dyDescent="0.25">
      <c r="A96" s="243"/>
      <c r="B96" s="163">
        <v>1</v>
      </c>
      <c r="C96" s="163">
        <v>1</v>
      </c>
      <c r="D96" s="163">
        <v>1</v>
      </c>
      <c r="E96" s="166">
        <v>0</v>
      </c>
      <c r="F96" s="166">
        <v>0</v>
      </c>
      <c r="G96" s="166">
        <v>0</v>
      </c>
      <c r="H96" s="166">
        <v>0</v>
      </c>
      <c r="I96" s="166">
        <v>0</v>
      </c>
      <c r="J96" s="166">
        <v>0</v>
      </c>
      <c r="K96" s="166">
        <v>0</v>
      </c>
      <c r="L96" s="166">
        <v>0</v>
      </c>
      <c r="M96" s="166">
        <v>0</v>
      </c>
      <c r="N96" s="166">
        <v>0</v>
      </c>
      <c r="O96" s="166">
        <v>0</v>
      </c>
      <c r="P96" s="166">
        <v>0</v>
      </c>
      <c r="Q96" s="166">
        <v>0</v>
      </c>
      <c r="R96" s="166">
        <v>0</v>
      </c>
      <c r="S96" s="166">
        <v>0</v>
      </c>
      <c r="T96" s="166">
        <v>0</v>
      </c>
      <c r="U96" s="166">
        <v>0</v>
      </c>
      <c r="V96" s="166">
        <v>0</v>
      </c>
      <c r="W96" s="166">
        <v>0</v>
      </c>
      <c r="X96" s="166">
        <v>0</v>
      </c>
      <c r="Y96" s="166">
        <v>0</v>
      </c>
      <c r="Z96" s="166">
        <v>0</v>
      </c>
      <c r="AA96" s="166">
        <v>0</v>
      </c>
      <c r="AB96" s="166">
        <v>0</v>
      </c>
      <c r="AC96" s="166">
        <v>0</v>
      </c>
      <c r="AD96" s="166">
        <v>0</v>
      </c>
      <c r="AE96" s="166">
        <v>0</v>
      </c>
      <c r="AF96" s="166">
        <v>0</v>
      </c>
      <c r="AG96" s="166">
        <v>0</v>
      </c>
      <c r="AH96" s="166">
        <v>0</v>
      </c>
      <c r="AI96" s="166">
        <v>0</v>
      </c>
      <c r="AJ96" s="166">
        <v>0</v>
      </c>
      <c r="AK96" s="166">
        <v>0</v>
      </c>
      <c r="AL96" s="166">
        <v>0</v>
      </c>
      <c r="AM96" s="166">
        <v>0</v>
      </c>
      <c r="AN96" s="166">
        <v>0</v>
      </c>
      <c r="AO96" s="166">
        <v>0</v>
      </c>
      <c r="AP96" s="166">
        <v>0</v>
      </c>
      <c r="AQ96" s="166">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row>
    <row r="97" spans="1:59" ht="15" x14ac:dyDescent="0.25">
      <c r="A97" s="243"/>
      <c r="B97" s="163">
        <v>1</v>
      </c>
      <c r="C97" s="163">
        <v>1</v>
      </c>
      <c r="D97" s="163">
        <v>1</v>
      </c>
      <c r="E97" s="166">
        <v>0</v>
      </c>
      <c r="F97" s="166">
        <v>0</v>
      </c>
      <c r="G97" s="166">
        <v>0</v>
      </c>
      <c r="H97" s="166">
        <v>0</v>
      </c>
      <c r="I97" s="166">
        <v>0</v>
      </c>
      <c r="J97" s="166">
        <v>0</v>
      </c>
      <c r="K97" s="166">
        <v>0</v>
      </c>
      <c r="L97" s="166">
        <v>0</v>
      </c>
      <c r="M97" s="166">
        <v>0</v>
      </c>
      <c r="N97" s="166">
        <v>0</v>
      </c>
      <c r="O97" s="166">
        <v>0</v>
      </c>
      <c r="P97" s="166">
        <v>0</v>
      </c>
      <c r="Q97" s="166">
        <v>0</v>
      </c>
      <c r="R97" s="166">
        <v>0</v>
      </c>
      <c r="S97" s="166">
        <v>0</v>
      </c>
      <c r="T97" s="166">
        <v>0</v>
      </c>
      <c r="U97" s="166">
        <v>0</v>
      </c>
      <c r="V97" s="166">
        <v>0</v>
      </c>
      <c r="W97" s="166">
        <v>0</v>
      </c>
      <c r="X97" s="166">
        <v>0</v>
      </c>
      <c r="Y97" s="166">
        <v>0</v>
      </c>
      <c r="Z97" s="166">
        <v>0</v>
      </c>
      <c r="AA97" s="166">
        <v>0</v>
      </c>
      <c r="AB97" s="166">
        <v>0</v>
      </c>
      <c r="AC97" s="166">
        <v>0</v>
      </c>
      <c r="AD97" s="166">
        <v>0</v>
      </c>
      <c r="AE97" s="166">
        <v>0</v>
      </c>
      <c r="AF97" s="166">
        <v>0</v>
      </c>
      <c r="AG97" s="166">
        <v>0</v>
      </c>
      <c r="AH97" s="166">
        <v>0</v>
      </c>
      <c r="AI97" s="166">
        <v>0</v>
      </c>
      <c r="AJ97" s="166">
        <v>0</v>
      </c>
      <c r="AK97" s="166">
        <v>0</v>
      </c>
      <c r="AL97" s="166">
        <v>0</v>
      </c>
      <c r="AM97" s="166">
        <v>0</v>
      </c>
      <c r="AN97" s="166">
        <v>0</v>
      </c>
      <c r="AO97" s="166">
        <v>0</v>
      </c>
      <c r="AP97" s="166">
        <v>0</v>
      </c>
      <c r="AQ97" s="166">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row>
    <row r="98" spans="1:59" ht="15" x14ac:dyDescent="0.25">
      <c r="A98" s="243"/>
      <c r="B98" s="163">
        <v>1</v>
      </c>
      <c r="C98" s="163">
        <v>1</v>
      </c>
      <c r="D98" s="163">
        <v>1</v>
      </c>
      <c r="E98" s="166">
        <v>0</v>
      </c>
      <c r="F98" s="166">
        <v>0</v>
      </c>
      <c r="G98" s="166">
        <v>0</v>
      </c>
      <c r="H98" s="166">
        <v>0</v>
      </c>
      <c r="I98" s="166">
        <v>0</v>
      </c>
      <c r="J98" s="166">
        <v>0</v>
      </c>
      <c r="K98" s="166">
        <v>0</v>
      </c>
      <c r="L98" s="166">
        <v>0</v>
      </c>
      <c r="M98" s="166">
        <v>0</v>
      </c>
      <c r="N98" s="166">
        <v>0</v>
      </c>
      <c r="O98" s="166">
        <v>0</v>
      </c>
      <c r="P98" s="166">
        <v>0</v>
      </c>
      <c r="Q98" s="166">
        <v>0</v>
      </c>
      <c r="R98" s="166">
        <v>0</v>
      </c>
      <c r="S98" s="166">
        <v>0</v>
      </c>
      <c r="T98" s="166">
        <v>0</v>
      </c>
      <c r="U98" s="166">
        <v>0</v>
      </c>
      <c r="V98" s="166">
        <v>0</v>
      </c>
      <c r="W98" s="166">
        <v>0</v>
      </c>
      <c r="X98" s="166">
        <v>0</v>
      </c>
      <c r="Y98" s="166">
        <v>0</v>
      </c>
      <c r="Z98" s="166">
        <v>0</v>
      </c>
      <c r="AA98" s="166">
        <v>0</v>
      </c>
      <c r="AB98" s="166">
        <v>0</v>
      </c>
      <c r="AC98" s="166">
        <v>0</v>
      </c>
      <c r="AD98" s="166">
        <v>0</v>
      </c>
      <c r="AE98" s="166">
        <v>0</v>
      </c>
      <c r="AF98" s="166">
        <v>0</v>
      </c>
      <c r="AG98" s="166">
        <v>0</v>
      </c>
      <c r="AH98" s="166">
        <v>0</v>
      </c>
      <c r="AI98" s="166">
        <v>0</v>
      </c>
      <c r="AJ98" s="166">
        <v>0</v>
      </c>
      <c r="AK98" s="166">
        <v>0</v>
      </c>
      <c r="AL98" s="166">
        <v>0</v>
      </c>
      <c r="AM98" s="166">
        <v>0</v>
      </c>
      <c r="AN98" s="166">
        <v>0</v>
      </c>
      <c r="AO98" s="166">
        <v>0</v>
      </c>
      <c r="AP98" s="166">
        <v>0</v>
      </c>
      <c r="AQ98" s="166">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row>
    <row r="99" spans="1:59" ht="15" x14ac:dyDescent="0.25">
      <c r="A99" s="243"/>
      <c r="B99" s="163">
        <v>1</v>
      </c>
      <c r="C99" s="163">
        <v>1</v>
      </c>
      <c r="D99" s="163">
        <v>1</v>
      </c>
      <c r="E99" s="166">
        <v>0</v>
      </c>
      <c r="F99" s="166">
        <v>0</v>
      </c>
      <c r="G99" s="166">
        <v>0</v>
      </c>
      <c r="H99" s="166">
        <v>0</v>
      </c>
      <c r="I99" s="166">
        <v>0</v>
      </c>
      <c r="J99" s="166">
        <v>0</v>
      </c>
      <c r="K99" s="166">
        <v>0</v>
      </c>
      <c r="L99" s="166">
        <v>0</v>
      </c>
      <c r="M99" s="166">
        <v>0</v>
      </c>
      <c r="N99" s="166">
        <v>0</v>
      </c>
      <c r="O99" s="166">
        <v>0</v>
      </c>
      <c r="P99" s="166">
        <v>0</v>
      </c>
      <c r="Q99" s="166">
        <v>0</v>
      </c>
      <c r="R99" s="166">
        <v>0</v>
      </c>
      <c r="S99" s="166">
        <v>0</v>
      </c>
      <c r="T99" s="166">
        <v>0</v>
      </c>
      <c r="U99" s="166">
        <v>0</v>
      </c>
      <c r="V99" s="166">
        <v>0</v>
      </c>
      <c r="W99" s="166">
        <v>0</v>
      </c>
      <c r="X99" s="166">
        <v>0</v>
      </c>
      <c r="Y99" s="166">
        <v>0</v>
      </c>
      <c r="Z99" s="166">
        <v>0</v>
      </c>
      <c r="AA99" s="166">
        <v>0</v>
      </c>
      <c r="AB99" s="166">
        <v>0</v>
      </c>
      <c r="AC99" s="166">
        <v>0</v>
      </c>
      <c r="AD99" s="166">
        <v>0</v>
      </c>
      <c r="AE99" s="166">
        <v>0</v>
      </c>
      <c r="AF99" s="166">
        <v>0</v>
      </c>
      <c r="AG99" s="166">
        <v>0</v>
      </c>
      <c r="AH99" s="166">
        <v>0</v>
      </c>
      <c r="AI99" s="166">
        <v>0</v>
      </c>
      <c r="AJ99" s="166">
        <v>0</v>
      </c>
      <c r="AK99" s="166">
        <v>0</v>
      </c>
      <c r="AL99" s="166">
        <v>0</v>
      </c>
      <c r="AM99" s="166">
        <v>0</v>
      </c>
      <c r="AN99" s="166">
        <v>0</v>
      </c>
      <c r="AO99" s="166">
        <v>0</v>
      </c>
      <c r="AP99" s="166">
        <v>0</v>
      </c>
      <c r="AQ99" s="166">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row>
    <row r="100" spans="1:59" ht="15" x14ac:dyDescent="0.25">
      <c r="A100" s="243"/>
      <c r="B100" s="163">
        <v>1</v>
      </c>
      <c r="C100" s="163">
        <v>1</v>
      </c>
      <c r="D100" s="163">
        <v>1</v>
      </c>
      <c r="E100" s="166">
        <v>0</v>
      </c>
      <c r="F100" s="166">
        <v>0</v>
      </c>
      <c r="G100" s="166">
        <v>0</v>
      </c>
      <c r="H100" s="166">
        <v>0</v>
      </c>
      <c r="I100" s="166">
        <v>0</v>
      </c>
      <c r="J100" s="166">
        <v>0</v>
      </c>
      <c r="K100" s="166">
        <v>0</v>
      </c>
      <c r="L100" s="166">
        <v>0</v>
      </c>
      <c r="M100" s="166">
        <v>0</v>
      </c>
      <c r="N100" s="166">
        <v>0</v>
      </c>
      <c r="O100" s="166">
        <v>0</v>
      </c>
      <c r="P100" s="166">
        <v>0</v>
      </c>
      <c r="Q100" s="166">
        <v>0</v>
      </c>
      <c r="R100" s="166">
        <v>0</v>
      </c>
      <c r="S100" s="166">
        <v>0</v>
      </c>
      <c r="T100" s="166">
        <v>0</v>
      </c>
      <c r="U100" s="166">
        <v>0</v>
      </c>
      <c r="V100" s="166">
        <v>0</v>
      </c>
      <c r="W100" s="166">
        <v>0</v>
      </c>
      <c r="X100" s="166">
        <v>0</v>
      </c>
      <c r="Y100" s="166">
        <v>0</v>
      </c>
      <c r="Z100" s="166">
        <v>0</v>
      </c>
      <c r="AA100" s="166">
        <v>0</v>
      </c>
      <c r="AB100" s="166">
        <v>0</v>
      </c>
      <c r="AC100" s="166">
        <v>0</v>
      </c>
      <c r="AD100" s="166">
        <v>0</v>
      </c>
      <c r="AE100" s="166">
        <v>0</v>
      </c>
      <c r="AF100" s="166">
        <v>0</v>
      </c>
      <c r="AG100" s="166">
        <v>0</v>
      </c>
      <c r="AH100" s="166">
        <v>0</v>
      </c>
      <c r="AI100" s="166">
        <v>0</v>
      </c>
      <c r="AJ100" s="166">
        <v>0</v>
      </c>
      <c r="AK100" s="166">
        <v>0</v>
      </c>
      <c r="AL100" s="166">
        <v>0</v>
      </c>
      <c r="AM100" s="166">
        <v>0</v>
      </c>
      <c r="AN100" s="166">
        <v>0</v>
      </c>
      <c r="AO100" s="166">
        <v>0</v>
      </c>
      <c r="AP100" s="166">
        <v>0</v>
      </c>
      <c r="AQ100" s="166">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row>
    <row r="101" spans="1:59" ht="15" x14ac:dyDescent="0.25">
      <c r="A101" s="243"/>
      <c r="B101" s="163">
        <v>1</v>
      </c>
      <c r="C101" s="163">
        <v>1</v>
      </c>
      <c r="D101" s="163">
        <v>1</v>
      </c>
      <c r="E101" s="166">
        <v>0</v>
      </c>
      <c r="F101" s="166">
        <v>0</v>
      </c>
      <c r="G101" s="166">
        <v>0</v>
      </c>
      <c r="H101" s="166">
        <v>0</v>
      </c>
      <c r="I101" s="166">
        <v>0</v>
      </c>
      <c r="J101" s="166">
        <v>0</v>
      </c>
      <c r="K101" s="166">
        <v>0</v>
      </c>
      <c r="L101" s="166">
        <v>0</v>
      </c>
      <c r="M101" s="166">
        <v>0</v>
      </c>
      <c r="N101" s="166">
        <v>0</v>
      </c>
      <c r="O101" s="166">
        <v>0</v>
      </c>
      <c r="P101" s="166">
        <v>0</v>
      </c>
      <c r="Q101" s="166">
        <v>0</v>
      </c>
      <c r="R101" s="166">
        <v>0</v>
      </c>
      <c r="S101" s="166">
        <v>0</v>
      </c>
      <c r="T101" s="166">
        <v>0</v>
      </c>
      <c r="U101" s="166">
        <v>0</v>
      </c>
      <c r="V101" s="166">
        <v>0</v>
      </c>
      <c r="W101" s="166">
        <v>0</v>
      </c>
      <c r="X101" s="166">
        <v>0</v>
      </c>
      <c r="Y101" s="166">
        <v>0</v>
      </c>
      <c r="Z101" s="166">
        <v>0</v>
      </c>
      <c r="AA101" s="166">
        <v>0</v>
      </c>
      <c r="AB101" s="166">
        <v>0</v>
      </c>
      <c r="AC101" s="166">
        <v>0</v>
      </c>
      <c r="AD101" s="166">
        <v>0</v>
      </c>
      <c r="AE101" s="166">
        <v>0</v>
      </c>
      <c r="AF101" s="166">
        <v>0</v>
      </c>
      <c r="AG101" s="166">
        <v>0</v>
      </c>
      <c r="AH101" s="166">
        <v>0</v>
      </c>
      <c r="AI101" s="166">
        <v>0</v>
      </c>
      <c r="AJ101" s="166">
        <v>0</v>
      </c>
      <c r="AK101" s="166">
        <v>0</v>
      </c>
      <c r="AL101" s="166">
        <v>0</v>
      </c>
      <c r="AM101" s="166">
        <v>0</v>
      </c>
      <c r="AN101" s="166">
        <v>0</v>
      </c>
      <c r="AO101" s="166">
        <v>0</v>
      </c>
      <c r="AP101" s="166">
        <v>0</v>
      </c>
      <c r="AQ101" s="166">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row>
    <row r="102" spans="1:59" ht="15" x14ac:dyDescent="0.25">
      <c r="A102" s="243"/>
      <c r="B102" s="163">
        <v>1</v>
      </c>
      <c r="C102" s="163">
        <v>1</v>
      </c>
      <c r="D102" s="163">
        <v>1</v>
      </c>
      <c r="E102" s="166">
        <v>0</v>
      </c>
      <c r="F102" s="166">
        <v>0</v>
      </c>
      <c r="G102" s="166">
        <v>0</v>
      </c>
      <c r="H102" s="166">
        <v>0</v>
      </c>
      <c r="I102" s="166">
        <v>0</v>
      </c>
      <c r="J102" s="166">
        <v>0</v>
      </c>
      <c r="K102" s="166">
        <v>0</v>
      </c>
      <c r="L102" s="166">
        <v>0</v>
      </c>
      <c r="M102" s="166">
        <v>0</v>
      </c>
      <c r="N102" s="166">
        <v>0</v>
      </c>
      <c r="O102" s="166">
        <v>0</v>
      </c>
      <c r="P102" s="166">
        <v>0</v>
      </c>
      <c r="Q102" s="166">
        <v>0</v>
      </c>
      <c r="R102" s="166">
        <v>0</v>
      </c>
      <c r="S102" s="166">
        <v>0</v>
      </c>
      <c r="T102" s="166">
        <v>0</v>
      </c>
      <c r="U102" s="166">
        <v>0</v>
      </c>
      <c r="V102" s="166">
        <v>0</v>
      </c>
      <c r="W102" s="166">
        <v>0</v>
      </c>
      <c r="X102" s="166">
        <v>0</v>
      </c>
      <c r="Y102" s="166">
        <v>0</v>
      </c>
      <c r="Z102" s="166">
        <v>0</v>
      </c>
      <c r="AA102" s="166">
        <v>0</v>
      </c>
      <c r="AB102" s="166">
        <v>0</v>
      </c>
      <c r="AC102" s="166">
        <v>0</v>
      </c>
      <c r="AD102" s="166">
        <v>0</v>
      </c>
      <c r="AE102" s="166">
        <v>0</v>
      </c>
      <c r="AF102" s="166">
        <v>0</v>
      </c>
      <c r="AG102" s="166">
        <v>0</v>
      </c>
      <c r="AH102" s="166">
        <v>0</v>
      </c>
      <c r="AI102" s="166">
        <v>0</v>
      </c>
      <c r="AJ102" s="166">
        <v>0</v>
      </c>
      <c r="AK102" s="166">
        <v>0</v>
      </c>
      <c r="AL102" s="166">
        <v>0</v>
      </c>
      <c r="AM102" s="166">
        <v>0</v>
      </c>
      <c r="AN102" s="166">
        <v>0</v>
      </c>
      <c r="AO102" s="166">
        <v>0</v>
      </c>
      <c r="AP102" s="166">
        <v>0</v>
      </c>
      <c r="AQ102" s="166">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row>
    <row r="103" spans="1:59" ht="15" x14ac:dyDescent="0.25">
      <c r="A103" s="243"/>
      <c r="B103" s="163">
        <v>1</v>
      </c>
      <c r="C103" s="163">
        <v>1</v>
      </c>
      <c r="D103" s="163">
        <v>1</v>
      </c>
      <c r="E103" s="166">
        <v>0</v>
      </c>
      <c r="F103" s="166">
        <v>0</v>
      </c>
      <c r="G103" s="166">
        <v>0</v>
      </c>
      <c r="H103" s="166">
        <v>0</v>
      </c>
      <c r="I103" s="166">
        <v>0</v>
      </c>
      <c r="J103" s="166">
        <v>0</v>
      </c>
      <c r="K103" s="166">
        <v>0</v>
      </c>
      <c r="L103" s="166">
        <v>0</v>
      </c>
      <c r="M103" s="166">
        <v>0</v>
      </c>
      <c r="N103" s="166">
        <v>0</v>
      </c>
      <c r="O103" s="166">
        <v>0</v>
      </c>
      <c r="P103" s="166">
        <v>0</v>
      </c>
      <c r="Q103" s="166">
        <v>0</v>
      </c>
      <c r="R103" s="166">
        <v>0</v>
      </c>
      <c r="S103" s="166">
        <v>0</v>
      </c>
      <c r="T103" s="166">
        <v>0</v>
      </c>
      <c r="U103" s="166">
        <v>0</v>
      </c>
      <c r="V103" s="166">
        <v>0</v>
      </c>
      <c r="W103" s="166">
        <v>0</v>
      </c>
      <c r="X103" s="166">
        <v>0</v>
      </c>
      <c r="Y103" s="166">
        <v>0</v>
      </c>
      <c r="Z103" s="166">
        <v>0</v>
      </c>
      <c r="AA103" s="166">
        <v>0</v>
      </c>
      <c r="AB103" s="166">
        <v>0</v>
      </c>
      <c r="AC103" s="166">
        <v>0</v>
      </c>
      <c r="AD103" s="166">
        <v>0</v>
      </c>
      <c r="AE103" s="166">
        <v>0</v>
      </c>
      <c r="AF103" s="166">
        <v>0</v>
      </c>
      <c r="AG103" s="166">
        <v>0</v>
      </c>
      <c r="AH103" s="166">
        <v>0</v>
      </c>
      <c r="AI103" s="166">
        <v>0</v>
      </c>
      <c r="AJ103" s="166">
        <v>0</v>
      </c>
      <c r="AK103" s="166">
        <v>0</v>
      </c>
      <c r="AL103" s="166">
        <v>0</v>
      </c>
      <c r="AM103" s="166">
        <v>0</v>
      </c>
      <c r="AN103" s="166">
        <v>0</v>
      </c>
      <c r="AO103" s="166">
        <v>0</v>
      </c>
      <c r="AP103" s="166">
        <v>0</v>
      </c>
      <c r="AQ103" s="166">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row>
    <row r="104" spans="1:59" ht="15" x14ac:dyDescent="0.25">
      <c r="A104" s="243"/>
      <c r="B104" s="163">
        <v>1</v>
      </c>
      <c r="C104" s="163">
        <v>1</v>
      </c>
      <c r="D104" s="163">
        <v>1</v>
      </c>
      <c r="E104" s="166">
        <v>0</v>
      </c>
      <c r="F104" s="166">
        <v>0</v>
      </c>
      <c r="G104" s="166">
        <v>0</v>
      </c>
      <c r="H104" s="166">
        <v>0</v>
      </c>
      <c r="I104" s="166">
        <v>0</v>
      </c>
      <c r="J104" s="166">
        <v>0</v>
      </c>
      <c r="K104" s="166">
        <v>0</v>
      </c>
      <c r="L104" s="166">
        <v>0</v>
      </c>
      <c r="M104" s="166">
        <v>0</v>
      </c>
      <c r="N104" s="166">
        <v>0</v>
      </c>
      <c r="O104" s="166">
        <v>0</v>
      </c>
      <c r="P104" s="166">
        <v>0</v>
      </c>
      <c r="Q104" s="166">
        <v>0</v>
      </c>
      <c r="R104" s="166">
        <v>0</v>
      </c>
      <c r="S104" s="166">
        <v>0</v>
      </c>
      <c r="T104" s="166">
        <v>0</v>
      </c>
      <c r="U104" s="166">
        <v>0</v>
      </c>
      <c r="V104" s="166">
        <v>0</v>
      </c>
      <c r="W104" s="166">
        <v>0</v>
      </c>
      <c r="X104" s="166">
        <v>0</v>
      </c>
      <c r="Y104" s="166">
        <v>0</v>
      </c>
      <c r="Z104" s="166">
        <v>0</v>
      </c>
      <c r="AA104" s="166">
        <v>0</v>
      </c>
      <c r="AB104" s="166">
        <v>0</v>
      </c>
      <c r="AC104" s="166">
        <v>0</v>
      </c>
      <c r="AD104" s="166">
        <v>0</v>
      </c>
      <c r="AE104" s="166">
        <v>0</v>
      </c>
      <c r="AF104" s="166">
        <v>0</v>
      </c>
      <c r="AG104" s="166">
        <v>0</v>
      </c>
      <c r="AH104" s="166">
        <v>0</v>
      </c>
      <c r="AI104" s="166">
        <v>0</v>
      </c>
      <c r="AJ104" s="166">
        <v>0</v>
      </c>
      <c r="AK104" s="166">
        <v>0</v>
      </c>
      <c r="AL104" s="166">
        <v>0</v>
      </c>
      <c r="AM104" s="166">
        <v>0</v>
      </c>
      <c r="AN104" s="166">
        <v>0</v>
      </c>
      <c r="AO104" s="166">
        <v>0</v>
      </c>
      <c r="AP104" s="166">
        <v>0</v>
      </c>
      <c r="AQ104" s="166">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row>
    <row r="105" spans="1:59" ht="15" x14ac:dyDescent="0.25">
      <c r="A105" s="243"/>
      <c r="B105" s="163">
        <v>1</v>
      </c>
      <c r="C105" s="163">
        <v>1</v>
      </c>
      <c r="D105" s="163">
        <v>1</v>
      </c>
      <c r="E105" s="166">
        <v>0</v>
      </c>
      <c r="F105" s="166">
        <v>0</v>
      </c>
      <c r="G105" s="166">
        <v>0</v>
      </c>
      <c r="H105" s="166">
        <v>0</v>
      </c>
      <c r="I105" s="166">
        <v>0</v>
      </c>
      <c r="J105" s="166">
        <v>0</v>
      </c>
      <c r="K105" s="166">
        <v>0</v>
      </c>
      <c r="L105" s="166">
        <v>0</v>
      </c>
      <c r="M105" s="166">
        <v>0</v>
      </c>
      <c r="N105" s="166">
        <v>0</v>
      </c>
      <c r="O105" s="166">
        <v>0</v>
      </c>
      <c r="P105" s="166">
        <v>0</v>
      </c>
      <c r="Q105" s="166">
        <v>0</v>
      </c>
      <c r="R105" s="166">
        <v>0</v>
      </c>
      <c r="S105" s="166">
        <v>0</v>
      </c>
      <c r="T105" s="166">
        <v>0</v>
      </c>
      <c r="U105" s="166">
        <v>0</v>
      </c>
      <c r="V105" s="166">
        <v>0</v>
      </c>
      <c r="W105" s="166">
        <v>0</v>
      </c>
      <c r="X105" s="166">
        <v>0</v>
      </c>
      <c r="Y105" s="166">
        <v>0</v>
      </c>
      <c r="Z105" s="166">
        <v>0</v>
      </c>
      <c r="AA105" s="166">
        <v>0</v>
      </c>
      <c r="AB105" s="166">
        <v>0</v>
      </c>
      <c r="AC105" s="166">
        <v>0</v>
      </c>
      <c r="AD105" s="166">
        <v>0</v>
      </c>
      <c r="AE105" s="166">
        <v>0</v>
      </c>
      <c r="AF105" s="166">
        <v>0</v>
      </c>
      <c r="AG105" s="166">
        <v>0</v>
      </c>
      <c r="AH105" s="166">
        <v>0</v>
      </c>
      <c r="AI105" s="166">
        <v>0</v>
      </c>
      <c r="AJ105" s="166">
        <v>0</v>
      </c>
      <c r="AK105" s="166">
        <v>0</v>
      </c>
      <c r="AL105" s="166">
        <v>0</v>
      </c>
      <c r="AM105" s="166">
        <v>0</v>
      </c>
      <c r="AN105" s="166">
        <v>0</v>
      </c>
      <c r="AO105" s="166">
        <v>0</v>
      </c>
      <c r="AP105" s="166">
        <v>0</v>
      </c>
      <c r="AQ105" s="166">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row>
    <row r="106" spans="1:59" ht="15" x14ac:dyDescent="0.25">
      <c r="A106" s="243"/>
      <c r="B106" s="163">
        <v>1</v>
      </c>
      <c r="C106" s="163">
        <v>1</v>
      </c>
      <c r="D106" s="163">
        <v>1</v>
      </c>
      <c r="E106" s="166">
        <v>0</v>
      </c>
      <c r="F106" s="166">
        <v>0</v>
      </c>
      <c r="G106" s="166">
        <v>0</v>
      </c>
      <c r="H106" s="166">
        <v>0</v>
      </c>
      <c r="I106" s="166">
        <v>0</v>
      </c>
      <c r="J106" s="166">
        <v>0</v>
      </c>
      <c r="K106" s="166">
        <v>0</v>
      </c>
      <c r="L106" s="166">
        <v>0</v>
      </c>
      <c r="M106" s="166">
        <v>0</v>
      </c>
      <c r="N106" s="166">
        <v>0</v>
      </c>
      <c r="O106" s="166">
        <v>0</v>
      </c>
      <c r="P106" s="166">
        <v>0</v>
      </c>
      <c r="Q106" s="166">
        <v>0</v>
      </c>
      <c r="R106" s="166">
        <v>0</v>
      </c>
      <c r="S106" s="166">
        <v>0</v>
      </c>
      <c r="T106" s="166">
        <v>0</v>
      </c>
      <c r="U106" s="166">
        <v>0</v>
      </c>
      <c r="V106" s="166">
        <v>0</v>
      </c>
      <c r="W106" s="166">
        <v>0</v>
      </c>
      <c r="X106" s="166">
        <v>0</v>
      </c>
      <c r="Y106" s="166">
        <v>0</v>
      </c>
      <c r="Z106" s="166">
        <v>0</v>
      </c>
      <c r="AA106" s="166">
        <v>0</v>
      </c>
      <c r="AB106" s="166">
        <v>0</v>
      </c>
      <c r="AC106" s="166">
        <v>0</v>
      </c>
      <c r="AD106" s="166">
        <v>0</v>
      </c>
      <c r="AE106" s="166">
        <v>0</v>
      </c>
      <c r="AF106" s="166">
        <v>0</v>
      </c>
      <c r="AG106" s="166">
        <v>0</v>
      </c>
      <c r="AH106" s="166">
        <v>0</v>
      </c>
      <c r="AI106" s="166">
        <v>0</v>
      </c>
      <c r="AJ106" s="166">
        <v>0</v>
      </c>
      <c r="AK106" s="166">
        <v>0</v>
      </c>
      <c r="AL106" s="166">
        <v>0</v>
      </c>
      <c r="AM106" s="166">
        <v>0</v>
      </c>
      <c r="AN106" s="166">
        <v>0</v>
      </c>
      <c r="AO106" s="166">
        <v>0</v>
      </c>
      <c r="AP106" s="166">
        <v>0</v>
      </c>
      <c r="AQ106" s="166">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row>
    <row r="107" spans="1:59" ht="15" x14ac:dyDescent="0.25">
      <c r="A107" s="243"/>
      <c r="B107" s="163">
        <v>1</v>
      </c>
      <c r="C107" s="163">
        <v>1</v>
      </c>
      <c r="D107" s="163">
        <v>1</v>
      </c>
      <c r="E107" s="166">
        <v>0</v>
      </c>
      <c r="F107" s="166">
        <v>0</v>
      </c>
      <c r="G107" s="166">
        <v>0</v>
      </c>
      <c r="H107" s="166">
        <v>0</v>
      </c>
      <c r="I107" s="166">
        <v>0</v>
      </c>
      <c r="J107" s="166">
        <v>0</v>
      </c>
      <c r="K107" s="166">
        <v>0</v>
      </c>
      <c r="L107" s="166">
        <v>0</v>
      </c>
      <c r="M107" s="166">
        <v>0</v>
      </c>
      <c r="N107" s="166">
        <v>0</v>
      </c>
      <c r="O107" s="166">
        <v>0</v>
      </c>
      <c r="P107" s="166">
        <v>0</v>
      </c>
      <c r="Q107" s="166">
        <v>0</v>
      </c>
      <c r="R107" s="166">
        <v>0</v>
      </c>
      <c r="S107" s="166">
        <v>0</v>
      </c>
      <c r="T107" s="166">
        <v>0</v>
      </c>
      <c r="U107" s="166">
        <v>0</v>
      </c>
      <c r="V107" s="166">
        <v>0</v>
      </c>
      <c r="W107" s="166">
        <v>0</v>
      </c>
      <c r="X107" s="166">
        <v>0</v>
      </c>
      <c r="Y107" s="166">
        <v>0</v>
      </c>
      <c r="Z107" s="166">
        <v>0</v>
      </c>
      <c r="AA107" s="166">
        <v>0</v>
      </c>
      <c r="AB107" s="166">
        <v>0</v>
      </c>
      <c r="AC107" s="166">
        <v>0</v>
      </c>
      <c r="AD107" s="166">
        <v>0</v>
      </c>
      <c r="AE107" s="166">
        <v>0</v>
      </c>
      <c r="AF107" s="166">
        <v>0</v>
      </c>
      <c r="AG107" s="166">
        <v>0</v>
      </c>
      <c r="AH107" s="166">
        <v>0</v>
      </c>
      <c r="AI107" s="166">
        <v>0</v>
      </c>
      <c r="AJ107" s="166">
        <v>0</v>
      </c>
      <c r="AK107" s="166">
        <v>0</v>
      </c>
      <c r="AL107" s="166">
        <v>0</v>
      </c>
      <c r="AM107" s="166">
        <v>0</v>
      </c>
      <c r="AN107" s="166">
        <v>0</v>
      </c>
      <c r="AO107" s="166">
        <v>0</v>
      </c>
      <c r="AP107" s="166">
        <v>0</v>
      </c>
      <c r="AQ107" s="166">
        <v>0</v>
      </c>
      <c r="AR107" s="166">
        <v>0</v>
      </c>
      <c r="AS107" s="166">
        <v>0</v>
      </c>
      <c r="AT107" s="166">
        <v>0</v>
      </c>
      <c r="AU107" s="166">
        <v>0</v>
      </c>
      <c r="AV107" s="166">
        <v>0</v>
      </c>
      <c r="AW107" s="166">
        <v>0</v>
      </c>
      <c r="AX107" s="166">
        <v>0</v>
      </c>
      <c r="AY107" s="166">
        <v>0</v>
      </c>
      <c r="AZ107" s="166">
        <v>0</v>
      </c>
      <c r="BA107" s="166">
        <v>0</v>
      </c>
      <c r="BB107" s="166">
        <v>0</v>
      </c>
      <c r="BC107" s="166">
        <v>0</v>
      </c>
      <c r="BD107" s="166">
        <v>0</v>
      </c>
      <c r="BE107" s="166">
        <v>0</v>
      </c>
      <c r="BF107" s="166">
        <v>0</v>
      </c>
      <c r="BG107" s="166">
        <v>0</v>
      </c>
    </row>
    <row r="108" spans="1:59" ht="15" x14ac:dyDescent="0.25">
      <c r="A108" s="243"/>
      <c r="B108" s="163">
        <v>1</v>
      </c>
      <c r="C108" s="163">
        <v>1</v>
      </c>
      <c r="D108" s="163">
        <v>1</v>
      </c>
      <c r="E108" s="166">
        <v>0</v>
      </c>
      <c r="F108" s="166">
        <v>0</v>
      </c>
      <c r="G108" s="166">
        <v>0</v>
      </c>
      <c r="H108" s="166">
        <v>0</v>
      </c>
      <c r="I108" s="166">
        <v>0</v>
      </c>
      <c r="J108" s="166">
        <v>0</v>
      </c>
      <c r="K108" s="166">
        <v>0</v>
      </c>
      <c r="L108" s="166">
        <v>0</v>
      </c>
      <c r="M108" s="166">
        <v>0</v>
      </c>
      <c r="N108" s="166">
        <v>0</v>
      </c>
      <c r="O108" s="166">
        <v>0</v>
      </c>
      <c r="P108" s="166">
        <v>0</v>
      </c>
      <c r="Q108" s="166">
        <v>0</v>
      </c>
      <c r="R108" s="166">
        <v>0</v>
      </c>
      <c r="S108" s="166">
        <v>0</v>
      </c>
      <c r="T108" s="166">
        <v>0</v>
      </c>
      <c r="U108" s="166">
        <v>0</v>
      </c>
      <c r="V108" s="166">
        <v>0</v>
      </c>
      <c r="W108" s="166">
        <v>0</v>
      </c>
      <c r="X108" s="166">
        <v>0</v>
      </c>
      <c r="Y108" s="166">
        <v>0</v>
      </c>
      <c r="Z108" s="166">
        <v>0</v>
      </c>
      <c r="AA108" s="166">
        <v>0</v>
      </c>
      <c r="AB108" s="166">
        <v>0</v>
      </c>
      <c r="AC108" s="166">
        <v>0</v>
      </c>
      <c r="AD108" s="166">
        <v>0</v>
      </c>
      <c r="AE108" s="166">
        <v>0</v>
      </c>
      <c r="AF108" s="166">
        <v>0</v>
      </c>
      <c r="AG108" s="166">
        <v>0</v>
      </c>
      <c r="AH108" s="166">
        <v>0</v>
      </c>
      <c r="AI108" s="166">
        <v>0</v>
      </c>
      <c r="AJ108" s="166">
        <v>0</v>
      </c>
      <c r="AK108" s="166">
        <v>0</v>
      </c>
      <c r="AL108" s="166">
        <v>0</v>
      </c>
      <c r="AM108" s="166">
        <v>0</v>
      </c>
      <c r="AN108" s="166">
        <v>0</v>
      </c>
      <c r="AO108" s="166">
        <v>0</v>
      </c>
      <c r="AP108" s="166">
        <v>0</v>
      </c>
      <c r="AQ108" s="166">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row>
    <row r="109" spans="1:59" ht="15" x14ac:dyDescent="0.25">
      <c r="A109" s="243"/>
      <c r="B109" s="163">
        <v>1</v>
      </c>
      <c r="C109" s="163">
        <v>1</v>
      </c>
      <c r="D109" s="163">
        <v>1</v>
      </c>
      <c r="E109" s="166">
        <v>0</v>
      </c>
      <c r="F109" s="166">
        <v>0</v>
      </c>
      <c r="G109" s="166">
        <v>0</v>
      </c>
      <c r="H109" s="166">
        <v>0</v>
      </c>
      <c r="I109" s="166">
        <v>0</v>
      </c>
      <c r="J109" s="166">
        <v>0</v>
      </c>
      <c r="K109" s="166">
        <v>0</v>
      </c>
      <c r="L109" s="166">
        <v>0</v>
      </c>
      <c r="M109" s="166">
        <v>0</v>
      </c>
      <c r="N109" s="166">
        <v>0</v>
      </c>
      <c r="O109" s="166">
        <v>0</v>
      </c>
      <c r="P109" s="166">
        <v>0</v>
      </c>
      <c r="Q109" s="166">
        <v>0</v>
      </c>
      <c r="R109" s="166">
        <v>0</v>
      </c>
      <c r="S109" s="166">
        <v>0</v>
      </c>
      <c r="T109" s="166">
        <v>0</v>
      </c>
      <c r="U109" s="166">
        <v>0</v>
      </c>
      <c r="V109" s="166">
        <v>0</v>
      </c>
      <c r="W109" s="166">
        <v>0</v>
      </c>
      <c r="X109" s="166">
        <v>0</v>
      </c>
      <c r="Y109" s="166">
        <v>0</v>
      </c>
      <c r="Z109" s="166">
        <v>0</v>
      </c>
      <c r="AA109" s="166">
        <v>0</v>
      </c>
      <c r="AB109" s="166">
        <v>0</v>
      </c>
      <c r="AC109" s="166">
        <v>0</v>
      </c>
      <c r="AD109" s="166">
        <v>0</v>
      </c>
      <c r="AE109" s="166">
        <v>0</v>
      </c>
      <c r="AF109" s="166">
        <v>0</v>
      </c>
      <c r="AG109" s="166">
        <v>0</v>
      </c>
      <c r="AH109" s="166">
        <v>0</v>
      </c>
      <c r="AI109" s="166">
        <v>0</v>
      </c>
      <c r="AJ109" s="166">
        <v>0</v>
      </c>
      <c r="AK109" s="166">
        <v>0</v>
      </c>
      <c r="AL109" s="166">
        <v>0</v>
      </c>
      <c r="AM109" s="166">
        <v>0</v>
      </c>
      <c r="AN109" s="166">
        <v>0</v>
      </c>
      <c r="AO109" s="166">
        <v>0</v>
      </c>
      <c r="AP109" s="166">
        <v>0</v>
      </c>
      <c r="AQ109" s="166">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row>
    <row r="110" spans="1:59" ht="15" x14ac:dyDescent="0.25">
      <c r="A110" s="243"/>
      <c r="B110" s="163">
        <v>1</v>
      </c>
      <c r="C110" s="163">
        <v>1</v>
      </c>
      <c r="D110" s="163">
        <v>1</v>
      </c>
      <c r="E110" s="166">
        <v>0</v>
      </c>
      <c r="F110" s="166">
        <v>0</v>
      </c>
      <c r="G110" s="166">
        <v>0</v>
      </c>
      <c r="H110" s="166">
        <v>0</v>
      </c>
      <c r="I110" s="166">
        <v>0</v>
      </c>
      <c r="J110" s="166">
        <v>0</v>
      </c>
      <c r="K110" s="166">
        <v>0</v>
      </c>
      <c r="L110" s="166">
        <v>0</v>
      </c>
      <c r="M110" s="166">
        <v>0</v>
      </c>
      <c r="N110" s="166">
        <v>0</v>
      </c>
      <c r="O110" s="166">
        <v>0</v>
      </c>
      <c r="P110" s="166">
        <v>0</v>
      </c>
      <c r="Q110" s="166">
        <v>0</v>
      </c>
      <c r="R110" s="166">
        <v>0</v>
      </c>
      <c r="S110" s="166">
        <v>0</v>
      </c>
      <c r="T110" s="166">
        <v>0</v>
      </c>
      <c r="U110" s="166">
        <v>0</v>
      </c>
      <c r="V110" s="166">
        <v>0</v>
      </c>
      <c r="W110" s="166">
        <v>0</v>
      </c>
      <c r="X110" s="166">
        <v>0</v>
      </c>
      <c r="Y110" s="166">
        <v>0</v>
      </c>
      <c r="Z110" s="166">
        <v>0</v>
      </c>
      <c r="AA110" s="166">
        <v>0</v>
      </c>
      <c r="AB110" s="166">
        <v>0</v>
      </c>
      <c r="AC110" s="166">
        <v>0</v>
      </c>
      <c r="AD110" s="166">
        <v>0</v>
      </c>
      <c r="AE110" s="166">
        <v>0</v>
      </c>
      <c r="AF110" s="166">
        <v>0</v>
      </c>
      <c r="AG110" s="166">
        <v>0</v>
      </c>
      <c r="AH110" s="166">
        <v>0</v>
      </c>
      <c r="AI110" s="166">
        <v>0</v>
      </c>
      <c r="AJ110" s="166">
        <v>0</v>
      </c>
      <c r="AK110" s="166">
        <v>0</v>
      </c>
      <c r="AL110" s="166">
        <v>0</v>
      </c>
      <c r="AM110" s="166">
        <v>0</v>
      </c>
      <c r="AN110" s="166">
        <v>0</v>
      </c>
      <c r="AO110" s="166">
        <v>0</v>
      </c>
      <c r="AP110" s="166">
        <v>0</v>
      </c>
      <c r="AQ110" s="166">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row>
    <row r="111" spans="1:59" ht="15" x14ac:dyDescent="0.25">
      <c r="A111" s="243"/>
      <c r="B111" s="163">
        <v>1</v>
      </c>
      <c r="C111" s="163">
        <v>1</v>
      </c>
      <c r="D111" s="163">
        <v>1</v>
      </c>
      <c r="E111" s="166">
        <v>0</v>
      </c>
      <c r="F111" s="166">
        <v>0</v>
      </c>
      <c r="G111" s="166">
        <v>0</v>
      </c>
      <c r="H111" s="166">
        <v>0</v>
      </c>
      <c r="I111" s="166">
        <v>0</v>
      </c>
      <c r="J111" s="166">
        <v>0</v>
      </c>
      <c r="K111" s="166">
        <v>0</v>
      </c>
      <c r="L111" s="166">
        <v>0</v>
      </c>
      <c r="M111" s="166">
        <v>0</v>
      </c>
      <c r="N111" s="166">
        <v>0</v>
      </c>
      <c r="O111" s="166">
        <v>0</v>
      </c>
      <c r="P111" s="166">
        <v>0</v>
      </c>
      <c r="Q111" s="166">
        <v>0</v>
      </c>
      <c r="R111" s="166">
        <v>0</v>
      </c>
      <c r="S111" s="166">
        <v>0</v>
      </c>
      <c r="T111" s="166">
        <v>0</v>
      </c>
      <c r="U111" s="166">
        <v>0</v>
      </c>
      <c r="V111" s="166">
        <v>0</v>
      </c>
      <c r="W111" s="166">
        <v>0</v>
      </c>
      <c r="X111" s="166">
        <v>0</v>
      </c>
      <c r="Y111" s="166">
        <v>0</v>
      </c>
      <c r="Z111" s="166">
        <v>0</v>
      </c>
      <c r="AA111" s="166">
        <v>0</v>
      </c>
      <c r="AB111" s="166">
        <v>0</v>
      </c>
      <c r="AC111" s="166">
        <v>0</v>
      </c>
      <c r="AD111" s="166">
        <v>0</v>
      </c>
      <c r="AE111" s="166">
        <v>0</v>
      </c>
      <c r="AF111" s="166">
        <v>0</v>
      </c>
      <c r="AG111" s="166">
        <v>0</v>
      </c>
      <c r="AH111" s="166">
        <v>0</v>
      </c>
      <c r="AI111" s="166">
        <v>0</v>
      </c>
      <c r="AJ111" s="166">
        <v>0</v>
      </c>
      <c r="AK111" s="166">
        <v>0</v>
      </c>
      <c r="AL111" s="166">
        <v>0</v>
      </c>
      <c r="AM111" s="166">
        <v>0</v>
      </c>
      <c r="AN111" s="166">
        <v>0</v>
      </c>
      <c r="AO111" s="166">
        <v>0</v>
      </c>
      <c r="AP111" s="166">
        <v>0</v>
      </c>
      <c r="AQ111" s="166">
        <v>0</v>
      </c>
      <c r="AR111" s="166">
        <v>0</v>
      </c>
      <c r="AS111" s="166">
        <v>0</v>
      </c>
      <c r="AT111" s="166">
        <v>0</v>
      </c>
      <c r="AU111" s="166">
        <v>0</v>
      </c>
      <c r="AV111" s="166">
        <v>0</v>
      </c>
      <c r="AW111" s="166">
        <v>0</v>
      </c>
      <c r="AX111" s="166">
        <v>0</v>
      </c>
      <c r="AY111" s="166">
        <v>0</v>
      </c>
      <c r="AZ111" s="166">
        <v>0</v>
      </c>
      <c r="BA111" s="166">
        <v>0</v>
      </c>
      <c r="BB111" s="166">
        <v>0</v>
      </c>
      <c r="BC111" s="166">
        <v>0</v>
      </c>
      <c r="BD111" s="166">
        <v>0</v>
      </c>
      <c r="BE111" s="166">
        <v>0</v>
      </c>
      <c r="BF111" s="166">
        <v>0</v>
      </c>
      <c r="BG111" s="166">
        <v>0</v>
      </c>
    </row>
    <row r="112" spans="1:59" ht="15" x14ac:dyDescent="0.25">
      <c r="A112" s="243"/>
      <c r="B112" s="163">
        <v>1</v>
      </c>
      <c r="C112" s="163">
        <v>1</v>
      </c>
      <c r="D112" s="163">
        <v>1</v>
      </c>
      <c r="E112" s="166">
        <v>0</v>
      </c>
      <c r="F112" s="166">
        <v>0</v>
      </c>
      <c r="G112" s="166">
        <v>0</v>
      </c>
      <c r="H112" s="166">
        <v>0</v>
      </c>
      <c r="I112" s="166">
        <v>0</v>
      </c>
      <c r="J112" s="166">
        <v>0</v>
      </c>
      <c r="K112" s="166">
        <v>0</v>
      </c>
      <c r="L112" s="166">
        <v>0</v>
      </c>
      <c r="M112" s="166">
        <v>0</v>
      </c>
      <c r="N112" s="166">
        <v>0</v>
      </c>
      <c r="O112" s="166">
        <v>0</v>
      </c>
      <c r="P112" s="166">
        <v>0</v>
      </c>
      <c r="Q112" s="166">
        <v>0</v>
      </c>
      <c r="R112" s="166">
        <v>0</v>
      </c>
      <c r="S112" s="166">
        <v>0</v>
      </c>
      <c r="T112" s="166">
        <v>0</v>
      </c>
      <c r="U112" s="166">
        <v>0</v>
      </c>
      <c r="V112" s="166">
        <v>0</v>
      </c>
      <c r="W112" s="166">
        <v>0</v>
      </c>
      <c r="X112" s="166">
        <v>0</v>
      </c>
      <c r="Y112" s="166">
        <v>0</v>
      </c>
      <c r="Z112" s="166">
        <v>0</v>
      </c>
      <c r="AA112" s="166">
        <v>0</v>
      </c>
      <c r="AB112" s="166">
        <v>0</v>
      </c>
      <c r="AC112" s="166">
        <v>0</v>
      </c>
      <c r="AD112" s="166">
        <v>0</v>
      </c>
      <c r="AE112" s="166">
        <v>0</v>
      </c>
      <c r="AF112" s="166">
        <v>0</v>
      </c>
      <c r="AG112" s="166">
        <v>0</v>
      </c>
      <c r="AH112" s="166">
        <v>0</v>
      </c>
      <c r="AI112" s="166">
        <v>0</v>
      </c>
      <c r="AJ112" s="166">
        <v>0</v>
      </c>
      <c r="AK112" s="166">
        <v>0</v>
      </c>
      <c r="AL112" s="166">
        <v>0</v>
      </c>
      <c r="AM112" s="166">
        <v>0</v>
      </c>
      <c r="AN112" s="166">
        <v>0</v>
      </c>
      <c r="AO112" s="166">
        <v>0</v>
      </c>
      <c r="AP112" s="166">
        <v>0</v>
      </c>
      <c r="AQ112" s="166">
        <v>0</v>
      </c>
      <c r="AR112" s="166">
        <v>0</v>
      </c>
      <c r="AS112" s="166">
        <v>0</v>
      </c>
      <c r="AT112" s="166">
        <v>0</v>
      </c>
      <c r="AU112" s="166">
        <v>0</v>
      </c>
      <c r="AV112" s="166">
        <v>0</v>
      </c>
      <c r="AW112" s="166">
        <v>0</v>
      </c>
      <c r="AX112" s="166">
        <v>0</v>
      </c>
      <c r="AY112" s="166">
        <v>0</v>
      </c>
      <c r="AZ112" s="166">
        <v>0</v>
      </c>
      <c r="BA112" s="166">
        <v>0</v>
      </c>
      <c r="BB112" s="166">
        <v>0</v>
      </c>
      <c r="BC112" s="166">
        <v>0</v>
      </c>
      <c r="BD112" s="166">
        <v>0</v>
      </c>
      <c r="BE112" s="166">
        <v>0</v>
      </c>
      <c r="BF112" s="166">
        <v>0</v>
      </c>
      <c r="BG112" s="166">
        <v>0</v>
      </c>
    </row>
    <row r="113" spans="1:59" ht="15" x14ac:dyDescent="0.25">
      <c r="A113" s="243"/>
      <c r="B113" s="163">
        <v>1</v>
      </c>
      <c r="C113" s="163">
        <v>1</v>
      </c>
      <c r="D113" s="163">
        <v>1</v>
      </c>
      <c r="E113" s="166">
        <v>0</v>
      </c>
      <c r="F113" s="166">
        <v>0</v>
      </c>
      <c r="G113" s="166">
        <v>0</v>
      </c>
      <c r="H113" s="166">
        <v>0</v>
      </c>
      <c r="I113" s="166">
        <v>0</v>
      </c>
      <c r="J113" s="166">
        <v>0</v>
      </c>
      <c r="K113" s="166">
        <v>0</v>
      </c>
      <c r="L113" s="166">
        <v>0</v>
      </c>
      <c r="M113" s="166">
        <v>0</v>
      </c>
      <c r="N113" s="166">
        <v>0</v>
      </c>
      <c r="O113" s="166">
        <v>0</v>
      </c>
      <c r="P113" s="166">
        <v>0</v>
      </c>
      <c r="Q113" s="166">
        <v>0</v>
      </c>
      <c r="R113" s="166">
        <v>0</v>
      </c>
      <c r="S113" s="166">
        <v>0</v>
      </c>
      <c r="T113" s="166">
        <v>0</v>
      </c>
      <c r="U113" s="166">
        <v>0</v>
      </c>
      <c r="V113" s="166">
        <v>0</v>
      </c>
      <c r="W113" s="166">
        <v>0</v>
      </c>
      <c r="X113" s="166">
        <v>0</v>
      </c>
      <c r="Y113" s="166">
        <v>0</v>
      </c>
      <c r="Z113" s="166">
        <v>0</v>
      </c>
      <c r="AA113" s="166">
        <v>0</v>
      </c>
      <c r="AB113" s="166">
        <v>0</v>
      </c>
      <c r="AC113" s="166">
        <v>0</v>
      </c>
      <c r="AD113" s="166">
        <v>0</v>
      </c>
      <c r="AE113" s="166">
        <v>0</v>
      </c>
      <c r="AF113" s="166">
        <v>0</v>
      </c>
      <c r="AG113" s="166">
        <v>0</v>
      </c>
      <c r="AH113" s="166">
        <v>0</v>
      </c>
      <c r="AI113" s="166">
        <v>0</v>
      </c>
      <c r="AJ113" s="166">
        <v>0</v>
      </c>
      <c r="AK113" s="166">
        <v>0</v>
      </c>
      <c r="AL113" s="166">
        <v>0</v>
      </c>
      <c r="AM113" s="166">
        <v>0</v>
      </c>
      <c r="AN113" s="166">
        <v>0</v>
      </c>
      <c r="AO113" s="166">
        <v>0</v>
      </c>
      <c r="AP113" s="166">
        <v>0</v>
      </c>
      <c r="AQ113" s="166">
        <v>0</v>
      </c>
      <c r="AR113" s="166">
        <v>0</v>
      </c>
      <c r="AS113" s="166">
        <v>0</v>
      </c>
      <c r="AT113" s="166">
        <v>0</v>
      </c>
      <c r="AU113" s="166">
        <v>0</v>
      </c>
      <c r="AV113" s="166">
        <v>0</v>
      </c>
      <c r="AW113" s="166">
        <v>0</v>
      </c>
      <c r="AX113" s="166">
        <v>0</v>
      </c>
      <c r="AY113" s="166">
        <v>0</v>
      </c>
      <c r="AZ113" s="166">
        <v>0</v>
      </c>
      <c r="BA113" s="166">
        <v>0</v>
      </c>
      <c r="BB113" s="166">
        <v>0</v>
      </c>
      <c r="BC113" s="166">
        <v>0</v>
      </c>
      <c r="BD113" s="166">
        <v>0</v>
      </c>
      <c r="BE113" s="166">
        <v>0</v>
      </c>
      <c r="BF113" s="166">
        <v>0</v>
      </c>
      <c r="BG113" s="166">
        <v>0</v>
      </c>
    </row>
    <row r="114" spans="1:59" ht="15" x14ac:dyDescent="0.25">
      <c r="A114" s="243"/>
      <c r="B114" s="163">
        <v>1</v>
      </c>
      <c r="C114" s="163">
        <v>1</v>
      </c>
      <c r="D114" s="163">
        <v>1</v>
      </c>
      <c r="E114" s="166">
        <v>0</v>
      </c>
      <c r="F114" s="166">
        <v>0</v>
      </c>
      <c r="G114" s="166">
        <v>0</v>
      </c>
      <c r="H114" s="166">
        <v>0</v>
      </c>
      <c r="I114" s="166">
        <v>0</v>
      </c>
      <c r="J114" s="166">
        <v>0</v>
      </c>
      <c r="K114" s="166">
        <v>0</v>
      </c>
      <c r="L114" s="166">
        <v>0</v>
      </c>
      <c r="M114" s="166">
        <v>0</v>
      </c>
      <c r="N114" s="166">
        <v>0</v>
      </c>
      <c r="O114" s="166">
        <v>0</v>
      </c>
      <c r="P114" s="166">
        <v>0</v>
      </c>
      <c r="Q114" s="166">
        <v>0</v>
      </c>
      <c r="R114" s="166">
        <v>0</v>
      </c>
      <c r="S114" s="166">
        <v>0</v>
      </c>
      <c r="T114" s="166">
        <v>0</v>
      </c>
      <c r="U114" s="166">
        <v>0</v>
      </c>
      <c r="V114" s="166">
        <v>0</v>
      </c>
      <c r="W114" s="166">
        <v>0</v>
      </c>
      <c r="X114" s="166">
        <v>0</v>
      </c>
      <c r="Y114" s="166">
        <v>0</v>
      </c>
      <c r="Z114" s="166">
        <v>0</v>
      </c>
      <c r="AA114" s="166">
        <v>0</v>
      </c>
      <c r="AB114" s="166">
        <v>0</v>
      </c>
      <c r="AC114" s="166">
        <v>0</v>
      </c>
      <c r="AD114" s="166">
        <v>0</v>
      </c>
      <c r="AE114" s="166">
        <v>0</v>
      </c>
      <c r="AF114" s="166">
        <v>0</v>
      </c>
      <c r="AG114" s="166">
        <v>0</v>
      </c>
      <c r="AH114" s="166">
        <v>0</v>
      </c>
      <c r="AI114" s="166">
        <v>0</v>
      </c>
      <c r="AJ114" s="166">
        <v>0</v>
      </c>
      <c r="AK114" s="166">
        <v>0</v>
      </c>
      <c r="AL114" s="166">
        <v>0</v>
      </c>
      <c r="AM114" s="166">
        <v>0</v>
      </c>
      <c r="AN114" s="166">
        <v>0</v>
      </c>
      <c r="AO114" s="166">
        <v>0</v>
      </c>
      <c r="AP114" s="166">
        <v>0</v>
      </c>
      <c r="AQ114" s="166">
        <v>0</v>
      </c>
      <c r="AR114" s="166">
        <v>0</v>
      </c>
      <c r="AS114" s="166">
        <v>0</v>
      </c>
      <c r="AT114" s="166">
        <v>0</v>
      </c>
      <c r="AU114" s="166">
        <v>0</v>
      </c>
      <c r="AV114" s="166">
        <v>0</v>
      </c>
      <c r="AW114" s="166">
        <v>0</v>
      </c>
      <c r="AX114" s="166">
        <v>0</v>
      </c>
      <c r="AY114" s="166">
        <v>0</v>
      </c>
      <c r="AZ114" s="166">
        <v>0</v>
      </c>
      <c r="BA114" s="166">
        <v>0</v>
      </c>
      <c r="BB114" s="166">
        <v>0</v>
      </c>
      <c r="BC114" s="166">
        <v>0</v>
      </c>
      <c r="BD114" s="166">
        <v>0</v>
      </c>
      <c r="BE114" s="166">
        <v>0</v>
      </c>
      <c r="BF114" s="166">
        <v>0</v>
      </c>
      <c r="BG114" s="166">
        <v>0</v>
      </c>
    </row>
    <row r="115" spans="1:59" ht="15" x14ac:dyDescent="0.25">
      <c r="A115" s="243"/>
      <c r="B115" s="163">
        <v>1</v>
      </c>
      <c r="C115" s="163">
        <v>1</v>
      </c>
      <c r="D115" s="163">
        <v>1</v>
      </c>
      <c r="E115" s="166">
        <v>0</v>
      </c>
      <c r="F115" s="166">
        <v>0</v>
      </c>
      <c r="G115" s="166">
        <v>0</v>
      </c>
      <c r="H115" s="166">
        <v>0</v>
      </c>
      <c r="I115" s="166">
        <v>0</v>
      </c>
      <c r="J115" s="166">
        <v>0</v>
      </c>
      <c r="K115" s="166">
        <v>0</v>
      </c>
      <c r="L115" s="166">
        <v>0</v>
      </c>
      <c r="M115" s="166">
        <v>0</v>
      </c>
      <c r="N115" s="166">
        <v>0</v>
      </c>
      <c r="O115" s="166">
        <v>0</v>
      </c>
      <c r="P115" s="166">
        <v>0</v>
      </c>
      <c r="Q115" s="166">
        <v>0</v>
      </c>
      <c r="R115" s="166">
        <v>0</v>
      </c>
      <c r="S115" s="166">
        <v>0</v>
      </c>
      <c r="T115" s="166">
        <v>0</v>
      </c>
      <c r="U115" s="166">
        <v>0</v>
      </c>
      <c r="V115" s="166">
        <v>0</v>
      </c>
      <c r="W115" s="166">
        <v>0</v>
      </c>
      <c r="X115" s="166">
        <v>0</v>
      </c>
      <c r="Y115" s="166">
        <v>0</v>
      </c>
      <c r="Z115" s="166">
        <v>0</v>
      </c>
      <c r="AA115" s="166">
        <v>0</v>
      </c>
      <c r="AB115" s="166">
        <v>0</v>
      </c>
      <c r="AC115" s="166">
        <v>0</v>
      </c>
      <c r="AD115" s="166">
        <v>0</v>
      </c>
      <c r="AE115" s="166">
        <v>0</v>
      </c>
      <c r="AF115" s="166">
        <v>0</v>
      </c>
      <c r="AG115" s="166">
        <v>0</v>
      </c>
      <c r="AH115" s="166">
        <v>0</v>
      </c>
      <c r="AI115" s="166">
        <v>0</v>
      </c>
      <c r="AJ115" s="166">
        <v>0</v>
      </c>
      <c r="AK115" s="166">
        <v>0</v>
      </c>
      <c r="AL115" s="166">
        <v>0</v>
      </c>
      <c r="AM115" s="166">
        <v>0</v>
      </c>
      <c r="AN115" s="166">
        <v>0</v>
      </c>
      <c r="AO115" s="166">
        <v>0</v>
      </c>
      <c r="AP115" s="166">
        <v>0</v>
      </c>
      <c r="AQ115" s="166">
        <v>0</v>
      </c>
      <c r="AR115" s="166">
        <v>0</v>
      </c>
      <c r="AS115" s="166">
        <v>0</v>
      </c>
      <c r="AT115" s="166">
        <v>0</v>
      </c>
      <c r="AU115" s="166">
        <v>0</v>
      </c>
      <c r="AV115" s="166">
        <v>0</v>
      </c>
      <c r="AW115" s="166">
        <v>0</v>
      </c>
      <c r="AX115" s="166">
        <v>0</v>
      </c>
      <c r="AY115" s="166">
        <v>0</v>
      </c>
      <c r="AZ115" s="166">
        <v>0</v>
      </c>
      <c r="BA115" s="166">
        <v>0</v>
      </c>
      <c r="BB115" s="166">
        <v>0</v>
      </c>
      <c r="BC115" s="166">
        <v>0</v>
      </c>
      <c r="BD115" s="166">
        <v>0</v>
      </c>
      <c r="BE115" s="166">
        <v>0</v>
      </c>
      <c r="BF115" s="166">
        <v>0</v>
      </c>
      <c r="BG115" s="166">
        <v>0</v>
      </c>
    </row>
    <row r="116" spans="1:59" ht="15" x14ac:dyDescent="0.25">
      <c r="A116" s="243"/>
      <c r="B116" s="163">
        <v>1</v>
      </c>
      <c r="C116" s="163">
        <v>1</v>
      </c>
      <c r="D116" s="163">
        <v>1</v>
      </c>
      <c r="E116" s="166">
        <v>0</v>
      </c>
      <c r="F116" s="166">
        <v>0</v>
      </c>
      <c r="G116" s="166">
        <v>0</v>
      </c>
      <c r="H116" s="166">
        <v>0</v>
      </c>
      <c r="I116" s="166">
        <v>0</v>
      </c>
      <c r="J116" s="166">
        <v>0</v>
      </c>
      <c r="K116" s="166">
        <v>0</v>
      </c>
      <c r="L116" s="166">
        <v>0</v>
      </c>
      <c r="M116" s="166">
        <v>0</v>
      </c>
      <c r="N116" s="166">
        <v>0</v>
      </c>
      <c r="O116" s="166">
        <v>0</v>
      </c>
      <c r="P116" s="166">
        <v>0</v>
      </c>
      <c r="Q116" s="166">
        <v>0</v>
      </c>
      <c r="R116" s="166">
        <v>0</v>
      </c>
      <c r="S116" s="166">
        <v>0</v>
      </c>
      <c r="T116" s="166">
        <v>0</v>
      </c>
      <c r="U116" s="166">
        <v>0</v>
      </c>
      <c r="V116" s="166">
        <v>0</v>
      </c>
      <c r="W116" s="166">
        <v>0</v>
      </c>
      <c r="X116" s="166">
        <v>0</v>
      </c>
      <c r="Y116" s="166">
        <v>0</v>
      </c>
      <c r="Z116" s="166">
        <v>0</v>
      </c>
      <c r="AA116" s="166">
        <v>0</v>
      </c>
      <c r="AB116" s="166">
        <v>0</v>
      </c>
      <c r="AC116" s="166">
        <v>0</v>
      </c>
      <c r="AD116" s="166">
        <v>0</v>
      </c>
      <c r="AE116" s="166">
        <v>0</v>
      </c>
      <c r="AF116" s="166">
        <v>0</v>
      </c>
      <c r="AG116" s="166">
        <v>0</v>
      </c>
      <c r="AH116" s="166">
        <v>0</v>
      </c>
      <c r="AI116" s="166">
        <v>0</v>
      </c>
      <c r="AJ116" s="166">
        <v>0</v>
      </c>
      <c r="AK116" s="166">
        <v>0</v>
      </c>
      <c r="AL116" s="166">
        <v>0</v>
      </c>
      <c r="AM116" s="166">
        <v>0</v>
      </c>
      <c r="AN116" s="166">
        <v>0</v>
      </c>
      <c r="AO116" s="166">
        <v>0</v>
      </c>
      <c r="AP116" s="166">
        <v>0</v>
      </c>
      <c r="AQ116" s="166">
        <v>0</v>
      </c>
      <c r="AR116" s="166">
        <v>0</v>
      </c>
      <c r="AS116" s="166">
        <v>0</v>
      </c>
      <c r="AT116" s="166">
        <v>0</v>
      </c>
      <c r="AU116" s="166">
        <v>0</v>
      </c>
      <c r="AV116" s="166">
        <v>0</v>
      </c>
      <c r="AW116" s="166">
        <v>0</v>
      </c>
      <c r="AX116" s="166">
        <v>0</v>
      </c>
      <c r="AY116" s="166">
        <v>0</v>
      </c>
      <c r="AZ116" s="166">
        <v>0</v>
      </c>
      <c r="BA116" s="166">
        <v>0</v>
      </c>
      <c r="BB116" s="166">
        <v>0</v>
      </c>
      <c r="BC116" s="166">
        <v>0</v>
      </c>
      <c r="BD116" s="166">
        <v>0</v>
      </c>
      <c r="BE116" s="166">
        <v>0</v>
      </c>
      <c r="BF116" s="166">
        <v>0</v>
      </c>
      <c r="BG116" s="166">
        <v>0</v>
      </c>
    </row>
    <row r="117" spans="1:59" ht="15" x14ac:dyDescent="0.25">
      <c r="A117" s="243"/>
      <c r="B117" s="163">
        <v>1</v>
      </c>
      <c r="C117" s="163">
        <v>1</v>
      </c>
      <c r="D117" s="163">
        <v>1</v>
      </c>
      <c r="E117" s="166">
        <v>0</v>
      </c>
      <c r="F117" s="166">
        <v>0</v>
      </c>
      <c r="G117" s="166">
        <v>0</v>
      </c>
      <c r="H117" s="166">
        <v>0</v>
      </c>
      <c r="I117" s="166">
        <v>0</v>
      </c>
      <c r="J117" s="166">
        <v>0</v>
      </c>
      <c r="K117" s="166">
        <v>0</v>
      </c>
      <c r="L117" s="166">
        <v>0</v>
      </c>
      <c r="M117" s="166">
        <v>0</v>
      </c>
      <c r="N117" s="166">
        <v>0</v>
      </c>
      <c r="O117" s="166">
        <v>0</v>
      </c>
      <c r="P117" s="166">
        <v>0</v>
      </c>
      <c r="Q117" s="166">
        <v>0</v>
      </c>
      <c r="R117" s="166">
        <v>0</v>
      </c>
      <c r="S117" s="166">
        <v>0</v>
      </c>
      <c r="T117" s="166">
        <v>0</v>
      </c>
      <c r="U117" s="166">
        <v>0</v>
      </c>
      <c r="V117" s="166">
        <v>0</v>
      </c>
      <c r="W117" s="166">
        <v>0</v>
      </c>
      <c r="X117" s="166">
        <v>0</v>
      </c>
      <c r="Y117" s="166">
        <v>0</v>
      </c>
      <c r="Z117" s="166">
        <v>0</v>
      </c>
      <c r="AA117" s="166">
        <v>0</v>
      </c>
      <c r="AB117" s="166">
        <v>0</v>
      </c>
      <c r="AC117" s="166">
        <v>0</v>
      </c>
      <c r="AD117" s="166">
        <v>0</v>
      </c>
      <c r="AE117" s="166">
        <v>0</v>
      </c>
      <c r="AF117" s="166">
        <v>0</v>
      </c>
      <c r="AG117" s="166">
        <v>0</v>
      </c>
      <c r="AH117" s="166">
        <v>0</v>
      </c>
      <c r="AI117" s="166">
        <v>0</v>
      </c>
      <c r="AJ117" s="166">
        <v>0</v>
      </c>
      <c r="AK117" s="166">
        <v>0</v>
      </c>
      <c r="AL117" s="166">
        <v>0</v>
      </c>
      <c r="AM117" s="166">
        <v>0</v>
      </c>
      <c r="AN117" s="166">
        <v>0</v>
      </c>
      <c r="AO117" s="166">
        <v>0</v>
      </c>
      <c r="AP117" s="166">
        <v>0</v>
      </c>
      <c r="AQ117" s="166">
        <v>0</v>
      </c>
      <c r="AR117" s="166">
        <v>0</v>
      </c>
      <c r="AS117" s="166">
        <v>0</v>
      </c>
      <c r="AT117" s="166">
        <v>0</v>
      </c>
      <c r="AU117" s="166">
        <v>0</v>
      </c>
      <c r="AV117" s="166">
        <v>0</v>
      </c>
      <c r="AW117" s="166">
        <v>0</v>
      </c>
      <c r="AX117" s="166">
        <v>0</v>
      </c>
      <c r="AY117" s="166">
        <v>0</v>
      </c>
      <c r="AZ117" s="166">
        <v>0</v>
      </c>
      <c r="BA117" s="166">
        <v>0</v>
      </c>
      <c r="BB117" s="166">
        <v>0</v>
      </c>
      <c r="BC117" s="166">
        <v>0</v>
      </c>
      <c r="BD117" s="166">
        <v>0</v>
      </c>
      <c r="BE117" s="166">
        <v>0</v>
      </c>
      <c r="BF117" s="166">
        <v>0</v>
      </c>
      <c r="BG117" s="166">
        <v>0</v>
      </c>
    </row>
    <row r="118" spans="1:59" ht="15" x14ac:dyDescent="0.25">
      <c r="A118" s="243"/>
      <c r="B118" s="163">
        <v>1</v>
      </c>
      <c r="C118" s="163">
        <v>1</v>
      </c>
      <c r="D118" s="163">
        <v>1</v>
      </c>
      <c r="E118" s="166">
        <v>0</v>
      </c>
      <c r="F118" s="166">
        <v>0</v>
      </c>
      <c r="G118" s="166">
        <v>0</v>
      </c>
      <c r="H118" s="166">
        <v>0</v>
      </c>
      <c r="I118" s="166">
        <v>0</v>
      </c>
      <c r="J118" s="166">
        <v>0</v>
      </c>
      <c r="K118" s="166">
        <v>0</v>
      </c>
      <c r="L118" s="166">
        <v>0</v>
      </c>
      <c r="M118" s="166">
        <v>0</v>
      </c>
      <c r="N118" s="166">
        <v>0</v>
      </c>
      <c r="O118" s="166">
        <v>0</v>
      </c>
      <c r="P118" s="166">
        <v>0</v>
      </c>
      <c r="Q118" s="166">
        <v>0</v>
      </c>
      <c r="R118" s="166">
        <v>0</v>
      </c>
      <c r="S118" s="166">
        <v>0</v>
      </c>
      <c r="T118" s="166">
        <v>0</v>
      </c>
      <c r="U118" s="166">
        <v>0</v>
      </c>
      <c r="V118" s="166">
        <v>0</v>
      </c>
      <c r="W118" s="166">
        <v>0</v>
      </c>
      <c r="X118" s="166">
        <v>0</v>
      </c>
      <c r="Y118" s="166">
        <v>0</v>
      </c>
      <c r="Z118" s="166">
        <v>0</v>
      </c>
      <c r="AA118" s="166">
        <v>0</v>
      </c>
      <c r="AB118" s="166">
        <v>0</v>
      </c>
      <c r="AC118" s="166">
        <v>0</v>
      </c>
      <c r="AD118" s="166">
        <v>0</v>
      </c>
      <c r="AE118" s="166">
        <v>0</v>
      </c>
      <c r="AF118" s="166">
        <v>0</v>
      </c>
      <c r="AG118" s="166">
        <v>0</v>
      </c>
      <c r="AH118" s="166">
        <v>0</v>
      </c>
      <c r="AI118" s="166">
        <v>0</v>
      </c>
      <c r="AJ118" s="166">
        <v>0</v>
      </c>
      <c r="AK118" s="166">
        <v>0</v>
      </c>
      <c r="AL118" s="166">
        <v>0</v>
      </c>
      <c r="AM118" s="166">
        <v>0</v>
      </c>
      <c r="AN118" s="166">
        <v>0</v>
      </c>
      <c r="AO118" s="166">
        <v>0</v>
      </c>
      <c r="AP118" s="166">
        <v>0</v>
      </c>
      <c r="AQ118" s="166">
        <v>0</v>
      </c>
      <c r="AR118" s="166">
        <v>0</v>
      </c>
      <c r="AS118" s="166">
        <v>0</v>
      </c>
      <c r="AT118" s="166">
        <v>0</v>
      </c>
      <c r="AU118" s="166">
        <v>0</v>
      </c>
      <c r="AV118" s="166">
        <v>0</v>
      </c>
      <c r="AW118" s="166">
        <v>0</v>
      </c>
      <c r="AX118" s="166">
        <v>0</v>
      </c>
      <c r="AY118" s="166">
        <v>0</v>
      </c>
      <c r="AZ118" s="166">
        <v>0</v>
      </c>
      <c r="BA118" s="166">
        <v>0</v>
      </c>
      <c r="BB118" s="166">
        <v>0</v>
      </c>
      <c r="BC118" s="166">
        <v>0</v>
      </c>
      <c r="BD118" s="166">
        <v>0</v>
      </c>
      <c r="BE118" s="166">
        <v>0</v>
      </c>
      <c r="BF118" s="166">
        <v>0</v>
      </c>
      <c r="BG118" s="166">
        <v>0</v>
      </c>
    </row>
    <row r="119" spans="1:59" ht="15" x14ac:dyDescent="0.25">
      <c r="A119" s="243"/>
      <c r="B119" s="163">
        <v>1</v>
      </c>
      <c r="C119" s="163">
        <v>1</v>
      </c>
      <c r="D119" s="163">
        <v>1</v>
      </c>
      <c r="E119" s="166">
        <v>0</v>
      </c>
      <c r="F119" s="166">
        <v>0</v>
      </c>
      <c r="G119" s="166">
        <v>0</v>
      </c>
      <c r="H119" s="166">
        <v>0</v>
      </c>
      <c r="I119" s="166">
        <v>0</v>
      </c>
      <c r="J119" s="166">
        <v>0</v>
      </c>
      <c r="K119" s="166">
        <v>0</v>
      </c>
      <c r="L119" s="166">
        <v>0</v>
      </c>
      <c r="M119" s="166">
        <v>0</v>
      </c>
      <c r="N119" s="166">
        <v>0</v>
      </c>
      <c r="O119" s="166">
        <v>0</v>
      </c>
      <c r="P119" s="166">
        <v>0</v>
      </c>
      <c r="Q119" s="166">
        <v>0</v>
      </c>
      <c r="R119" s="166">
        <v>0</v>
      </c>
      <c r="S119" s="166">
        <v>0</v>
      </c>
      <c r="T119" s="166">
        <v>0</v>
      </c>
      <c r="U119" s="166">
        <v>0</v>
      </c>
      <c r="V119" s="166">
        <v>0</v>
      </c>
      <c r="W119" s="166">
        <v>0</v>
      </c>
      <c r="X119" s="166">
        <v>0</v>
      </c>
      <c r="Y119" s="166">
        <v>0</v>
      </c>
      <c r="Z119" s="166">
        <v>0</v>
      </c>
      <c r="AA119" s="166">
        <v>0</v>
      </c>
      <c r="AB119" s="166">
        <v>0</v>
      </c>
      <c r="AC119" s="166">
        <v>0</v>
      </c>
      <c r="AD119" s="166">
        <v>0</v>
      </c>
      <c r="AE119" s="166">
        <v>0</v>
      </c>
      <c r="AF119" s="166">
        <v>0</v>
      </c>
      <c r="AG119" s="166">
        <v>0</v>
      </c>
      <c r="AH119" s="166">
        <v>0</v>
      </c>
      <c r="AI119" s="166">
        <v>0</v>
      </c>
      <c r="AJ119" s="166">
        <v>0</v>
      </c>
      <c r="AK119" s="166">
        <v>0</v>
      </c>
      <c r="AL119" s="166">
        <v>0</v>
      </c>
      <c r="AM119" s="166">
        <v>0</v>
      </c>
      <c r="AN119" s="166">
        <v>0</v>
      </c>
      <c r="AO119" s="166">
        <v>0</v>
      </c>
      <c r="AP119" s="166">
        <v>0</v>
      </c>
      <c r="AQ119" s="166">
        <v>0</v>
      </c>
      <c r="AR119" s="166">
        <v>0</v>
      </c>
      <c r="AS119" s="166">
        <v>0</v>
      </c>
      <c r="AT119" s="166">
        <v>0</v>
      </c>
      <c r="AU119" s="166">
        <v>0</v>
      </c>
      <c r="AV119" s="166">
        <v>0</v>
      </c>
      <c r="AW119" s="166">
        <v>0</v>
      </c>
      <c r="AX119" s="166">
        <v>0</v>
      </c>
      <c r="AY119" s="166">
        <v>0</v>
      </c>
      <c r="AZ119" s="166">
        <v>0</v>
      </c>
      <c r="BA119" s="166">
        <v>0</v>
      </c>
      <c r="BB119" s="166">
        <v>0</v>
      </c>
      <c r="BC119" s="166">
        <v>0</v>
      </c>
      <c r="BD119" s="166">
        <v>0</v>
      </c>
      <c r="BE119" s="166">
        <v>0</v>
      </c>
      <c r="BF119" s="166">
        <v>0</v>
      </c>
      <c r="BG119" s="166">
        <v>0</v>
      </c>
    </row>
    <row r="120" spans="1:59" ht="15" x14ac:dyDescent="0.25">
      <c r="A120" s="243"/>
      <c r="B120" s="163">
        <v>1</v>
      </c>
      <c r="C120" s="163">
        <v>1</v>
      </c>
      <c r="D120" s="163">
        <v>1</v>
      </c>
      <c r="E120" s="166">
        <v>0</v>
      </c>
      <c r="F120" s="166">
        <v>0</v>
      </c>
      <c r="G120" s="166">
        <v>0</v>
      </c>
      <c r="H120" s="166">
        <v>0</v>
      </c>
      <c r="I120" s="166">
        <v>0</v>
      </c>
      <c r="J120" s="166">
        <v>0</v>
      </c>
      <c r="K120" s="166">
        <v>0</v>
      </c>
      <c r="L120" s="166">
        <v>0</v>
      </c>
      <c r="M120" s="166">
        <v>0</v>
      </c>
      <c r="N120" s="166">
        <v>0</v>
      </c>
      <c r="O120" s="166">
        <v>0</v>
      </c>
      <c r="P120" s="166">
        <v>0</v>
      </c>
      <c r="Q120" s="166">
        <v>0</v>
      </c>
      <c r="R120" s="166">
        <v>0</v>
      </c>
      <c r="S120" s="166">
        <v>0</v>
      </c>
      <c r="T120" s="166">
        <v>0</v>
      </c>
      <c r="U120" s="166">
        <v>0</v>
      </c>
      <c r="V120" s="166">
        <v>0</v>
      </c>
      <c r="W120" s="166">
        <v>0</v>
      </c>
      <c r="X120" s="166">
        <v>0</v>
      </c>
      <c r="Y120" s="166">
        <v>0</v>
      </c>
      <c r="Z120" s="166">
        <v>0</v>
      </c>
      <c r="AA120" s="166">
        <v>0</v>
      </c>
      <c r="AB120" s="166">
        <v>0</v>
      </c>
      <c r="AC120" s="166">
        <v>0</v>
      </c>
      <c r="AD120" s="166">
        <v>0</v>
      </c>
      <c r="AE120" s="166">
        <v>0</v>
      </c>
      <c r="AF120" s="166">
        <v>0</v>
      </c>
      <c r="AG120" s="166">
        <v>0</v>
      </c>
      <c r="AH120" s="166">
        <v>0</v>
      </c>
      <c r="AI120" s="166">
        <v>0</v>
      </c>
      <c r="AJ120" s="166">
        <v>0</v>
      </c>
      <c r="AK120" s="166">
        <v>0</v>
      </c>
      <c r="AL120" s="166">
        <v>0</v>
      </c>
      <c r="AM120" s="166">
        <v>0</v>
      </c>
      <c r="AN120" s="166">
        <v>0</v>
      </c>
      <c r="AO120" s="166">
        <v>0</v>
      </c>
      <c r="AP120" s="166">
        <v>0</v>
      </c>
      <c r="AQ120" s="166">
        <v>0</v>
      </c>
      <c r="AR120" s="166">
        <v>0</v>
      </c>
      <c r="AS120" s="166">
        <v>0</v>
      </c>
      <c r="AT120" s="166">
        <v>0</v>
      </c>
      <c r="AU120" s="166">
        <v>0</v>
      </c>
      <c r="AV120" s="166">
        <v>0</v>
      </c>
      <c r="AW120" s="166">
        <v>0</v>
      </c>
      <c r="AX120" s="166">
        <v>0</v>
      </c>
      <c r="AY120" s="166">
        <v>0</v>
      </c>
      <c r="AZ120" s="166">
        <v>0</v>
      </c>
      <c r="BA120" s="166">
        <v>0</v>
      </c>
      <c r="BB120" s="166">
        <v>0</v>
      </c>
      <c r="BC120" s="166">
        <v>0</v>
      </c>
      <c r="BD120" s="166">
        <v>0</v>
      </c>
      <c r="BE120" s="166">
        <v>0</v>
      </c>
      <c r="BF120" s="166">
        <v>0</v>
      </c>
      <c r="BG120" s="166">
        <v>0</v>
      </c>
    </row>
    <row r="121" spans="1:59" ht="15" x14ac:dyDescent="0.25">
      <c r="A121" s="243"/>
      <c r="B121" s="163">
        <v>1</v>
      </c>
      <c r="C121" s="163">
        <v>1</v>
      </c>
      <c r="D121" s="163">
        <v>1</v>
      </c>
      <c r="E121" s="166">
        <v>0</v>
      </c>
      <c r="F121" s="166">
        <v>0</v>
      </c>
      <c r="G121" s="166">
        <v>0</v>
      </c>
      <c r="H121" s="166">
        <v>0</v>
      </c>
      <c r="I121" s="166">
        <v>0</v>
      </c>
      <c r="J121" s="166">
        <v>0</v>
      </c>
      <c r="K121" s="166">
        <v>0</v>
      </c>
      <c r="L121" s="166">
        <v>0</v>
      </c>
      <c r="M121" s="166">
        <v>0</v>
      </c>
      <c r="N121" s="166">
        <v>0</v>
      </c>
      <c r="O121" s="166">
        <v>0</v>
      </c>
      <c r="P121" s="166">
        <v>0</v>
      </c>
      <c r="Q121" s="166">
        <v>0</v>
      </c>
      <c r="R121" s="166">
        <v>0</v>
      </c>
      <c r="S121" s="166">
        <v>0</v>
      </c>
      <c r="T121" s="166">
        <v>0</v>
      </c>
      <c r="U121" s="166">
        <v>0</v>
      </c>
      <c r="V121" s="166">
        <v>0</v>
      </c>
      <c r="W121" s="166">
        <v>0</v>
      </c>
      <c r="X121" s="166">
        <v>0</v>
      </c>
      <c r="Y121" s="166">
        <v>0</v>
      </c>
      <c r="Z121" s="166">
        <v>0</v>
      </c>
      <c r="AA121" s="166">
        <v>0</v>
      </c>
      <c r="AB121" s="166">
        <v>0</v>
      </c>
      <c r="AC121" s="166">
        <v>0</v>
      </c>
      <c r="AD121" s="166">
        <v>0</v>
      </c>
      <c r="AE121" s="166">
        <v>0</v>
      </c>
      <c r="AF121" s="166">
        <v>0</v>
      </c>
      <c r="AG121" s="166">
        <v>0</v>
      </c>
      <c r="AH121" s="166">
        <v>0</v>
      </c>
      <c r="AI121" s="166">
        <v>0</v>
      </c>
      <c r="AJ121" s="166">
        <v>0</v>
      </c>
      <c r="AK121" s="166">
        <v>0</v>
      </c>
      <c r="AL121" s="166">
        <v>0</v>
      </c>
      <c r="AM121" s="166">
        <v>0</v>
      </c>
      <c r="AN121" s="166">
        <v>0</v>
      </c>
      <c r="AO121" s="166">
        <v>0</v>
      </c>
      <c r="AP121" s="166">
        <v>0</v>
      </c>
      <c r="AQ121" s="166">
        <v>0</v>
      </c>
      <c r="AR121" s="166">
        <v>0</v>
      </c>
      <c r="AS121" s="166">
        <v>0</v>
      </c>
      <c r="AT121" s="166">
        <v>0</v>
      </c>
      <c r="AU121" s="166">
        <v>0</v>
      </c>
      <c r="AV121" s="166">
        <v>0</v>
      </c>
      <c r="AW121" s="166">
        <v>0</v>
      </c>
      <c r="AX121" s="166">
        <v>0</v>
      </c>
      <c r="AY121" s="166">
        <v>0</v>
      </c>
      <c r="AZ121" s="166">
        <v>0</v>
      </c>
      <c r="BA121" s="166">
        <v>0</v>
      </c>
      <c r="BB121" s="166">
        <v>0</v>
      </c>
      <c r="BC121" s="166">
        <v>0</v>
      </c>
      <c r="BD121" s="166">
        <v>0</v>
      </c>
      <c r="BE121" s="166">
        <v>0</v>
      </c>
      <c r="BF121" s="166">
        <v>0</v>
      </c>
      <c r="BG121" s="166">
        <v>0</v>
      </c>
    </row>
    <row r="122" spans="1:59" ht="15" x14ac:dyDescent="0.25">
      <c r="A122" s="243"/>
      <c r="B122" s="163">
        <v>1</v>
      </c>
      <c r="C122" s="163">
        <v>1</v>
      </c>
      <c r="D122" s="163">
        <v>1</v>
      </c>
      <c r="E122" s="166">
        <v>0</v>
      </c>
      <c r="F122" s="166">
        <v>0</v>
      </c>
      <c r="G122" s="166">
        <v>0</v>
      </c>
      <c r="H122" s="166">
        <v>0</v>
      </c>
      <c r="I122" s="166">
        <v>0</v>
      </c>
      <c r="J122" s="166">
        <v>0</v>
      </c>
      <c r="K122" s="166">
        <v>0</v>
      </c>
      <c r="L122" s="166">
        <v>0</v>
      </c>
      <c r="M122" s="166">
        <v>0</v>
      </c>
      <c r="N122" s="166">
        <v>0</v>
      </c>
      <c r="O122" s="166">
        <v>0</v>
      </c>
      <c r="P122" s="166">
        <v>0</v>
      </c>
      <c r="Q122" s="166">
        <v>0</v>
      </c>
      <c r="R122" s="166">
        <v>0</v>
      </c>
      <c r="S122" s="166">
        <v>0</v>
      </c>
      <c r="T122" s="166">
        <v>0</v>
      </c>
      <c r="U122" s="166">
        <v>0</v>
      </c>
      <c r="V122" s="166">
        <v>0</v>
      </c>
      <c r="W122" s="166">
        <v>0</v>
      </c>
      <c r="X122" s="166">
        <v>0</v>
      </c>
      <c r="Y122" s="166">
        <v>0</v>
      </c>
      <c r="Z122" s="166">
        <v>0</v>
      </c>
      <c r="AA122" s="166">
        <v>0</v>
      </c>
      <c r="AB122" s="166">
        <v>0</v>
      </c>
      <c r="AC122" s="166">
        <v>0</v>
      </c>
      <c r="AD122" s="166">
        <v>0</v>
      </c>
      <c r="AE122" s="166">
        <v>0</v>
      </c>
      <c r="AF122" s="166">
        <v>0</v>
      </c>
      <c r="AG122" s="166">
        <v>0</v>
      </c>
      <c r="AH122" s="166">
        <v>0</v>
      </c>
      <c r="AI122" s="166">
        <v>0</v>
      </c>
      <c r="AJ122" s="166">
        <v>0</v>
      </c>
      <c r="AK122" s="166">
        <v>0</v>
      </c>
      <c r="AL122" s="166">
        <v>0</v>
      </c>
      <c r="AM122" s="166">
        <v>0</v>
      </c>
      <c r="AN122" s="166">
        <v>0</v>
      </c>
      <c r="AO122" s="166">
        <v>0</v>
      </c>
      <c r="AP122" s="166">
        <v>0</v>
      </c>
      <c r="AQ122" s="166">
        <v>0</v>
      </c>
      <c r="AR122" s="166">
        <v>0</v>
      </c>
      <c r="AS122" s="166">
        <v>0</v>
      </c>
      <c r="AT122" s="166">
        <v>0</v>
      </c>
      <c r="AU122" s="166">
        <v>0</v>
      </c>
      <c r="AV122" s="166">
        <v>0</v>
      </c>
      <c r="AW122" s="166">
        <v>0</v>
      </c>
      <c r="AX122" s="166">
        <v>0</v>
      </c>
      <c r="AY122" s="166">
        <v>0</v>
      </c>
      <c r="AZ122" s="166">
        <v>0</v>
      </c>
      <c r="BA122" s="166">
        <v>0</v>
      </c>
      <c r="BB122" s="166">
        <v>0</v>
      </c>
      <c r="BC122" s="166">
        <v>0</v>
      </c>
      <c r="BD122" s="166">
        <v>0</v>
      </c>
      <c r="BE122" s="166">
        <v>0</v>
      </c>
      <c r="BF122" s="166">
        <v>0</v>
      </c>
      <c r="BG122" s="166">
        <v>0</v>
      </c>
    </row>
    <row r="123" spans="1:59" ht="15" x14ac:dyDescent="0.25">
      <c r="A123" s="243"/>
      <c r="B123" s="163">
        <v>1</v>
      </c>
      <c r="C123" s="163">
        <v>1</v>
      </c>
      <c r="D123" s="163">
        <v>1</v>
      </c>
      <c r="E123" s="166">
        <v>0</v>
      </c>
      <c r="F123" s="166">
        <v>0</v>
      </c>
      <c r="G123" s="166">
        <v>0</v>
      </c>
      <c r="H123" s="166">
        <v>0</v>
      </c>
      <c r="I123" s="166">
        <v>0</v>
      </c>
      <c r="J123" s="166">
        <v>0</v>
      </c>
      <c r="K123" s="166">
        <v>0</v>
      </c>
      <c r="L123" s="166">
        <v>0</v>
      </c>
      <c r="M123" s="166">
        <v>0</v>
      </c>
      <c r="N123" s="166">
        <v>0</v>
      </c>
      <c r="O123" s="166">
        <v>0</v>
      </c>
      <c r="P123" s="166">
        <v>0</v>
      </c>
      <c r="Q123" s="166">
        <v>0</v>
      </c>
      <c r="R123" s="166">
        <v>0</v>
      </c>
      <c r="S123" s="166">
        <v>0</v>
      </c>
      <c r="T123" s="166">
        <v>0</v>
      </c>
      <c r="U123" s="166">
        <v>0</v>
      </c>
      <c r="V123" s="166">
        <v>0</v>
      </c>
      <c r="W123" s="166">
        <v>0</v>
      </c>
      <c r="X123" s="166">
        <v>0</v>
      </c>
      <c r="Y123" s="166">
        <v>0</v>
      </c>
      <c r="Z123" s="166">
        <v>0</v>
      </c>
      <c r="AA123" s="166">
        <v>0</v>
      </c>
      <c r="AB123" s="166">
        <v>0</v>
      </c>
      <c r="AC123" s="166">
        <v>0</v>
      </c>
      <c r="AD123" s="166">
        <v>0</v>
      </c>
      <c r="AE123" s="166">
        <v>0</v>
      </c>
      <c r="AF123" s="166">
        <v>0</v>
      </c>
      <c r="AG123" s="166">
        <v>0</v>
      </c>
      <c r="AH123" s="166">
        <v>0</v>
      </c>
      <c r="AI123" s="166">
        <v>0</v>
      </c>
      <c r="AJ123" s="166">
        <v>0</v>
      </c>
      <c r="AK123" s="166">
        <v>0</v>
      </c>
      <c r="AL123" s="166">
        <v>0</v>
      </c>
      <c r="AM123" s="166">
        <v>0</v>
      </c>
      <c r="AN123" s="166">
        <v>0</v>
      </c>
      <c r="AO123" s="166">
        <v>0</v>
      </c>
      <c r="AP123" s="166">
        <v>0</v>
      </c>
      <c r="AQ123" s="166">
        <v>0</v>
      </c>
      <c r="AR123" s="166">
        <v>0</v>
      </c>
      <c r="AS123" s="166">
        <v>0</v>
      </c>
      <c r="AT123" s="166">
        <v>0</v>
      </c>
      <c r="AU123" s="166">
        <v>0</v>
      </c>
      <c r="AV123" s="166">
        <v>0</v>
      </c>
      <c r="AW123" s="166">
        <v>0</v>
      </c>
      <c r="AX123" s="166">
        <v>0</v>
      </c>
      <c r="AY123" s="166">
        <v>0</v>
      </c>
      <c r="AZ123" s="166">
        <v>0</v>
      </c>
      <c r="BA123" s="166">
        <v>0</v>
      </c>
      <c r="BB123" s="166">
        <v>0</v>
      </c>
      <c r="BC123" s="166">
        <v>0</v>
      </c>
      <c r="BD123" s="166">
        <v>0</v>
      </c>
      <c r="BE123" s="166">
        <v>0</v>
      </c>
      <c r="BF123" s="166">
        <v>0</v>
      </c>
      <c r="BG123" s="166">
        <v>0</v>
      </c>
    </row>
    <row r="124" spans="1:59" ht="15" x14ac:dyDescent="0.25">
      <c r="A124" s="243"/>
      <c r="B124" s="163">
        <v>1</v>
      </c>
      <c r="C124" s="163">
        <v>1</v>
      </c>
      <c r="D124" s="163">
        <v>1</v>
      </c>
      <c r="E124" s="166">
        <v>0</v>
      </c>
      <c r="F124" s="166">
        <v>0</v>
      </c>
      <c r="G124" s="166">
        <v>0</v>
      </c>
      <c r="H124" s="166">
        <v>0</v>
      </c>
      <c r="I124" s="166">
        <v>0</v>
      </c>
      <c r="J124" s="166">
        <v>0</v>
      </c>
      <c r="K124" s="166">
        <v>0</v>
      </c>
      <c r="L124" s="166">
        <v>0</v>
      </c>
      <c r="M124" s="166">
        <v>0</v>
      </c>
      <c r="N124" s="166">
        <v>0</v>
      </c>
      <c r="O124" s="166">
        <v>0</v>
      </c>
      <c r="P124" s="166">
        <v>0</v>
      </c>
      <c r="Q124" s="166">
        <v>0</v>
      </c>
      <c r="R124" s="166">
        <v>0</v>
      </c>
      <c r="S124" s="166">
        <v>0</v>
      </c>
      <c r="T124" s="166">
        <v>0</v>
      </c>
      <c r="U124" s="166">
        <v>0</v>
      </c>
      <c r="V124" s="166">
        <v>0</v>
      </c>
      <c r="W124" s="166">
        <v>0</v>
      </c>
      <c r="X124" s="166">
        <v>0</v>
      </c>
      <c r="Y124" s="166">
        <v>0</v>
      </c>
      <c r="Z124" s="166">
        <v>0</v>
      </c>
      <c r="AA124" s="166">
        <v>0</v>
      </c>
      <c r="AB124" s="166">
        <v>0</v>
      </c>
      <c r="AC124" s="166">
        <v>0</v>
      </c>
      <c r="AD124" s="166">
        <v>0</v>
      </c>
      <c r="AE124" s="166">
        <v>0</v>
      </c>
      <c r="AF124" s="166">
        <v>0</v>
      </c>
      <c r="AG124" s="166">
        <v>0</v>
      </c>
      <c r="AH124" s="166">
        <v>0</v>
      </c>
      <c r="AI124" s="166">
        <v>0</v>
      </c>
      <c r="AJ124" s="166">
        <v>0</v>
      </c>
      <c r="AK124" s="166">
        <v>0</v>
      </c>
      <c r="AL124" s="166">
        <v>0</v>
      </c>
      <c r="AM124" s="166">
        <v>0</v>
      </c>
      <c r="AN124" s="166">
        <v>0</v>
      </c>
      <c r="AO124" s="166">
        <v>0</v>
      </c>
      <c r="AP124" s="166">
        <v>0</v>
      </c>
      <c r="AQ124" s="166">
        <v>0</v>
      </c>
      <c r="AR124" s="166">
        <v>0</v>
      </c>
      <c r="AS124" s="166">
        <v>0</v>
      </c>
      <c r="AT124" s="166">
        <v>0</v>
      </c>
      <c r="AU124" s="166">
        <v>0</v>
      </c>
      <c r="AV124" s="166">
        <v>0</v>
      </c>
      <c r="AW124" s="166">
        <v>0</v>
      </c>
      <c r="AX124" s="166">
        <v>0</v>
      </c>
      <c r="AY124" s="166">
        <v>0</v>
      </c>
      <c r="AZ124" s="166">
        <v>0</v>
      </c>
      <c r="BA124" s="166">
        <v>0</v>
      </c>
      <c r="BB124" s="166">
        <v>0</v>
      </c>
      <c r="BC124" s="166">
        <v>0</v>
      </c>
      <c r="BD124" s="166">
        <v>0</v>
      </c>
      <c r="BE124" s="166">
        <v>0</v>
      </c>
      <c r="BF124" s="166">
        <v>0</v>
      </c>
      <c r="BG124" s="166">
        <v>0</v>
      </c>
    </row>
    <row r="125" spans="1:59" ht="15" x14ac:dyDescent="0.25">
      <c r="A125" s="243"/>
      <c r="B125" s="163">
        <v>1</v>
      </c>
      <c r="C125" s="163">
        <v>1</v>
      </c>
      <c r="D125" s="163">
        <v>1</v>
      </c>
      <c r="E125" s="166">
        <v>0</v>
      </c>
      <c r="F125" s="166">
        <v>0</v>
      </c>
      <c r="G125" s="166">
        <v>0</v>
      </c>
      <c r="H125" s="166">
        <v>0</v>
      </c>
      <c r="I125" s="166">
        <v>0</v>
      </c>
      <c r="J125" s="166">
        <v>0</v>
      </c>
      <c r="K125" s="166">
        <v>0</v>
      </c>
      <c r="L125" s="166">
        <v>0</v>
      </c>
      <c r="M125" s="166">
        <v>0</v>
      </c>
      <c r="N125" s="166">
        <v>0</v>
      </c>
      <c r="O125" s="166">
        <v>0</v>
      </c>
      <c r="P125" s="166">
        <v>0</v>
      </c>
      <c r="Q125" s="166">
        <v>0</v>
      </c>
      <c r="R125" s="166">
        <v>0</v>
      </c>
      <c r="S125" s="166">
        <v>0</v>
      </c>
      <c r="T125" s="166">
        <v>0</v>
      </c>
      <c r="U125" s="166">
        <v>0</v>
      </c>
      <c r="V125" s="166">
        <v>0</v>
      </c>
      <c r="W125" s="166">
        <v>0</v>
      </c>
      <c r="X125" s="166">
        <v>0</v>
      </c>
      <c r="Y125" s="166">
        <v>0</v>
      </c>
      <c r="Z125" s="166">
        <v>0</v>
      </c>
      <c r="AA125" s="166">
        <v>0</v>
      </c>
      <c r="AB125" s="166">
        <v>0</v>
      </c>
      <c r="AC125" s="166">
        <v>0</v>
      </c>
      <c r="AD125" s="166">
        <v>0</v>
      </c>
      <c r="AE125" s="166">
        <v>0</v>
      </c>
      <c r="AF125" s="166">
        <v>0</v>
      </c>
      <c r="AG125" s="166">
        <v>0</v>
      </c>
      <c r="AH125" s="166">
        <v>0</v>
      </c>
      <c r="AI125" s="166">
        <v>0</v>
      </c>
      <c r="AJ125" s="166">
        <v>0</v>
      </c>
      <c r="AK125" s="166">
        <v>0</v>
      </c>
      <c r="AL125" s="166">
        <v>0</v>
      </c>
      <c r="AM125" s="166">
        <v>0</v>
      </c>
      <c r="AN125" s="166">
        <v>0</v>
      </c>
      <c r="AO125" s="166">
        <v>0</v>
      </c>
      <c r="AP125" s="166">
        <v>0</v>
      </c>
      <c r="AQ125" s="166">
        <v>0</v>
      </c>
      <c r="AR125" s="166">
        <v>0</v>
      </c>
      <c r="AS125" s="166">
        <v>0</v>
      </c>
      <c r="AT125" s="166">
        <v>0</v>
      </c>
      <c r="AU125" s="166">
        <v>0</v>
      </c>
      <c r="AV125" s="166">
        <v>0</v>
      </c>
      <c r="AW125" s="166">
        <v>0</v>
      </c>
      <c r="AX125" s="166">
        <v>0</v>
      </c>
      <c r="AY125" s="166">
        <v>0</v>
      </c>
      <c r="AZ125" s="166">
        <v>0</v>
      </c>
      <c r="BA125" s="166">
        <v>0</v>
      </c>
      <c r="BB125" s="166">
        <v>0</v>
      </c>
      <c r="BC125" s="166">
        <v>0</v>
      </c>
      <c r="BD125" s="166">
        <v>0</v>
      </c>
      <c r="BE125" s="166">
        <v>0</v>
      </c>
      <c r="BF125" s="166">
        <v>0</v>
      </c>
      <c r="BG125" s="166">
        <v>0</v>
      </c>
    </row>
    <row r="126" spans="1:59" ht="15" x14ac:dyDescent="0.25">
      <c r="A126" s="243"/>
      <c r="B126" s="163">
        <v>1</v>
      </c>
      <c r="C126" s="163">
        <v>1</v>
      </c>
      <c r="D126" s="163">
        <v>1</v>
      </c>
      <c r="E126" s="166">
        <v>0</v>
      </c>
      <c r="F126" s="166">
        <v>0</v>
      </c>
      <c r="G126" s="166">
        <v>0</v>
      </c>
      <c r="H126" s="166">
        <v>0</v>
      </c>
      <c r="I126" s="166">
        <v>0</v>
      </c>
      <c r="J126" s="166">
        <v>0</v>
      </c>
      <c r="K126" s="166">
        <v>0</v>
      </c>
      <c r="L126" s="166">
        <v>0</v>
      </c>
      <c r="M126" s="166">
        <v>0</v>
      </c>
      <c r="N126" s="166">
        <v>0</v>
      </c>
      <c r="O126" s="166">
        <v>0</v>
      </c>
      <c r="P126" s="166">
        <v>0</v>
      </c>
      <c r="Q126" s="166">
        <v>0</v>
      </c>
      <c r="R126" s="166">
        <v>0</v>
      </c>
      <c r="S126" s="166">
        <v>0</v>
      </c>
      <c r="T126" s="166">
        <v>0</v>
      </c>
      <c r="U126" s="166">
        <v>0</v>
      </c>
      <c r="V126" s="166">
        <v>0</v>
      </c>
      <c r="W126" s="166">
        <v>0</v>
      </c>
      <c r="X126" s="166">
        <v>0</v>
      </c>
      <c r="Y126" s="166">
        <v>0</v>
      </c>
      <c r="Z126" s="166">
        <v>0</v>
      </c>
      <c r="AA126" s="166">
        <v>0</v>
      </c>
      <c r="AB126" s="166">
        <v>0</v>
      </c>
      <c r="AC126" s="166">
        <v>0</v>
      </c>
      <c r="AD126" s="166">
        <v>0</v>
      </c>
      <c r="AE126" s="166">
        <v>0</v>
      </c>
      <c r="AF126" s="166">
        <v>0</v>
      </c>
      <c r="AG126" s="166">
        <v>0</v>
      </c>
      <c r="AH126" s="166">
        <v>0</v>
      </c>
      <c r="AI126" s="166">
        <v>0</v>
      </c>
      <c r="AJ126" s="166">
        <v>0</v>
      </c>
      <c r="AK126" s="166">
        <v>0</v>
      </c>
      <c r="AL126" s="166">
        <v>0</v>
      </c>
      <c r="AM126" s="166">
        <v>0</v>
      </c>
      <c r="AN126" s="166">
        <v>0</v>
      </c>
      <c r="AO126" s="166">
        <v>0</v>
      </c>
      <c r="AP126" s="166">
        <v>0</v>
      </c>
      <c r="AQ126" s="166">
        <v>0</v>
      </c>
      <c r="AR126" s="166">
        <v>0</v>
      </c>
      <c r="AS126" s="166">
        <v>0</v>
      </c>
      <c r="AT126" s="166">
        <v>0</v>
      </c>
      <c r="AU126" s="166">
        <v>0</v>
      </c>
      <c r="AV126" s="166">
        <v>0</v>
      </c>
      <c r="AW126" s="166">
        <v>0</v>
      </c>
      <c r="AX126" s="166">
        <v>0</v>
      </c>
      <c r="AY126" s="166">
        <v>0</v>
      </c>
      <c r="AZ126" s="166">
        <v>0</v>
      </c>
      <c r="BA126" s="166">
        <v>0</v>
      </c>
      <c r="BB126" s="166">
        <v>0</v>
      </c>
      <c r="BC126" s="166">
        <v>0</v>
      </c>
      <c r="BD126" s="166">
        <v>0</v>
      </c>
      <c r="BE126" s="166">
        <v>0</v>
      </c>
      <c r="BF126" s="166">
        <v>0</v>
      </c>
      <c r="BG126" s="166">
        <v>0</v>
      </c>
    </row>
    <row r="127" spans="1:59" ht="15" x14ac:dyDescent="0.25">
      <c r="A127" s="243"/>
      <c r="B127" s="163">
        <v>1</v>
      </c>
      <c r="C127" s="163">
        <v>1</v>
      </c>
      <c r="D127" s="163">
        <v>1</v>
      </c>
      <c r="E127" s="166">
        <v>0</v>
      </c>
      <c r="F127" s="166">
        <v>0</v>
      </c>
      <c r="G127" s="166">
        <v>0</v>
      </c>
      <c r="H127" s="166">
        <v>0</v>
      </c>
      <c r="I127" s="166">
        <v>0</v>
      </c>
      <c r="J127" s="166">
        <v>0</v>
      </c>
      <c r="K127" s="166">
        <v>0</v>
      </c>
      <c r="L127" s="166">
        <v>0</v>
      </c>
      <c r="M127" s="166">
        <v>0</v>
      </c>
      <c r="N127" s="166">
        <v>0</v>
      </c>
      <c r="O127" s="166">
        <v>0</v>
      </c>
      <c r="P127" s="166">
        <v>0</v>
      </c>
      <c r="Q127" s="166">
        <v>0</v>
      </c>
      <c r="R127" s="166">
        <v>0</v>
      </c>
      <c r="S127" s="166">
        <v>0</v>
      </c>
      <c r="T127" s="166">
        <v>0</v>
      </c>
      <c r="U127" s="166">
        <v>0</v>
      </c>
      <c r="V127" s="166">
        <v>0</v>
      </c>
      <c r="W127" s="166">
        <v>0</v>
      </c>
      <c r="X127" s="166">
        <v>0</v>
      </c>
      <c r="Y127" s="166">
        <v>0</v>
      </c>
      <c r="Z127" s="166">
        <v>0</v>
      </c>
      <c r="AA127" s="166">
        <v>0</v>
      </c>
      <c r="AB127" s="166">
        <v>0</v>
      </c>
      <c r="AC127" s="166">
        <v>0</v>
      </c>
      <c r="AD127" s="166">
        <v>0</v>
      </c>
      <c r="AE127" s="166">
        <v>0</v>
      </c>
      <c r="AF127" s="166">
        <v>0</v>
      </c>
      <c r="AG127" s="166">
        <v>0</v>
      </c>
      <c r="AH127" s="166">
        <v>0</v>
      </c>
      <c r="AI127" s="166">
        <v>0</v>
      </c>
      <c r="AJ127" s="166">
        <v>0</v>
      </c>
      <c r="AK127" s="166">
        <v>0</v>
      </c>
      <c r="AL127" s="166">
        <v>0</v>
      </c>
      <c r="AM127" s="166">
        <v>0</v>
      </c>
      <c r="AN127" s="166">
        <v>0</v>
      </c>
      <c r="AO127" s="166">
        <v>0</v>
      </c>
      <c r="AP127" s="166">
        <v>0</v>
      </c>
      <c r="AQ127" s="166">
        <v>0</v>
      </c>
      <c r="AR127" s="166">
        <v>0</v>
      </c>
      <c r="AS127" s="166">
        <v>0</v>
      </c>
      <c r="AT127" s="166">
        <v>0</v>
      </c>
      <c r="AU127" s="166">
        <v>0</v>
      </c>
      <c r="AV127" s="166">
        <v>0</v>
      </c>
      <c r="AW127" s="166">
        <v>0</v>
      </c>
      <c r="AX127" s="166">
        <v>0</v>
      </c>
      <c r="AY127" s="166">
        <v>0</v>
      </c>
      <c r="AZ127" s="166">
        <v>0</v>
      </c>
      <c r="BA127" s="166">
        <v>0</v>
      </c>
      <c r="BB127" s="166">
        <v>0</v>
      </c>
      <c r="BC127" s="166">
        <v>0</v>
      </c>
      <c r="BD127" s="166">
        <v>0</v>
      </c>
      <c r="BE127" s="166">
        <v>0</v>
      </c>
      <c r="BF127" s="166">
        <v>0</v>
      </c>
      <c r="BG127" s="166">
        <v>0</v>
      </c>
    </row>
    <row r="128" spans="1:59" ht="15" x14ac:dyDescent="0.25">
      <c r="A128" s="243"/>
      <c r="B128" s="163">
        <v>1</v>
      </c>
      <c r="C128" s="163">
        <v>1</v>
      </c>
      <c r="D128" s="163">
        <v>1</v>
      </c>
      <c r="E128" s="166">
        <v>0</v>
      </c>
      <c r="F128" s="166">
        <v>0</v>
      </c>
      <c r="G128" s="166">
        <v>0</v>
      </c>
      <c r="H128" s="166">
        <v>0</v>
      </c>
      <c r="I128" s="166">
        <v>0</v>
      </c>
      <c r="J128" s="166">
        <v>0</v>
      </c>
      <c r="K128" s="166">
        <v>0</v>
      </c>
      <c r="L128" s="166">
        <v>0</v>
      </c>
      <c r="M128" s="166">
        <v>0</v>
      </c>
      <c r="N128" s="166">
        <v>0</v>
      </c>
      <c r="O128" s="166">
        <v>0</v>
      </c>
      <c r="P128" s="166">
        <v>0</v>
      </c>
      <c r="Q128" s="166">
        <v>0</v>
      </c>
      <c r="R128" s="166">
        <v>0</v>
      </c>
      <c r="S128" s="166">
        <v>0</v>
      </c>
      <c r="T128" s="166">
        <v>0</v>
      </c>
      <c r="U128" s="166">
        <v>0</v>
      </c>
      <c r="V128" s="166">
        <v>0</v>
      </c>
      <c r="W128" s="166">
        <v>0</v>
      </c>
      <c r="X128" s="166">
        <v>0</v>
      </c>
      <c r="Y128" s="166">
        <v>0</v>
      </c>
      <c r="Z128" s="166">
        <v>0</v>
      </c>
      <c r="AA128" s="166">
        <v>0</v>
      </c>
      <c r="AB128" s="166">
        <v>0</v>
      </c>
      <c r="AC128" s="166">
        <v>0</v>
      </c>
      <c r="AD128" s="166">
        <v>0</v>
      </c>
      <c r="AE128" s="166">
        <v>0</v>
      </c>
      <c r="AF128" s="166">
        <v>0</v>
      </c>
      <c r="AG128" s="166">
        <v>0</v>
      </c>
      <c r="AH128" s="166">
        <v>0</v>
      </c>
      <c r="AI128" s="166">
        <v>0</v>
      </c>
      <c r="AJ128" s="166">
        <v>0</v>
      </c>
      <c r="AK128" s="166">
        <v>0</v>
      </c>
      <c r="AL128" s="166">
        <v>0</v>
      </c>
      <c r="AM128" s="166">
        <v>0</v>
      </c>
      <c r="AN128" s="166">
        <v>0</v>
      </c>
      <c r="AO128" s="166">
        <v>0</v>
      </c>
      <c r="AP128" s="166">
        <v>0</v>
      </c>
      <c r="AQ128" s="166">
        <v>0</v>
      </c>
      <c r="AR128" s="166">
        <v>0</v>
      </c>
      <c r="AS128" s="166">
        <v>0</v>
      </c>
      <c r="AT128" s="166">
        <v>0</v>
      </c>
      <c r="AU128" s="166">
        <v>0</v>
      </c>
      <c r="AV128" s="166">
        <v>0</v>
      </c>
      <c r="AW128" s="166">
        <v>0</v>
      </c>
      <c r="AX128" s="166">
        <v>0</v>
      </c>
      <c r="AY128" s="166">
        <v>0</v>
      </c>
      <c r="AZ128" s="166">
        <v>0</v>
      </c>
      <c r="BA128" s="166">
        <v>0</v>
      </c>
      <c r="BB128" s="166">
        <v>0</v>
      </c>
      <c r="BC128" s="166">
        <v>0</v>
      </c>
      <c r="BD128" s="166">
        <v>0</v>
      </c>
      <c r="BE128" s="166">
        <v>0</v>
      </c>
      <c r="BF128" s="166">
        <v>0</v>
      </c>
      <c r="BG128" s="166">
        <v>0</v>
      </c>
    </row>
    <row r="129" spans="1:59" ht="15" x14ac:dyDescent="0.25">
      <c r="A129" s="243"/>
      <c r="B129" s="163">
        <v>1</v>
      </c>
      <c r="C129" s="163">
        <v>1</v>
      </c>
      <c r="D129" s="163">
        <v>1</v>
      </c>
      <c r="E129" s="166">
        <v>0</v>
      </c>
      <c r="F129" s="166">
        <v>0</v>
      </c>
      <c r="G129" s="166">
        <v>0</v>
      </c>
      <c r="H129" s="166">
        <v>0</v>
      </c>
      <c r="I129" s="166">
        <v>0</v>
      </c>
      <c r="J129" s="166">
        <v>0</v>
      </c>
      <c r="K129" s="166">
        <v>0</v>
      </c>
      <c r="L129" s="166">
        <v>0</v>
      </c>
      <c r="M129" s="166">
        <v>0</v>
      </c>
      <c r="N129" s="166">
        <v>0</v>
      </c>
      <c r="O129" s="166">
        <v>0</v>
      </c>
      <c r="P129" s="166">
        <v>0</v>
      </c>
      <c r="Q129" s="166">
        <v>0</v>
      </c>
      <c r="R129" s="166">
        <v>0</v>
      </c>
      <c r="S129" s="166">
        <v>0</v>
      </c>
      <c r="T129" s="166">
        <v>0</v>
      </c>
      <c r="U129" s="166">
        <v>0</v>
      </c>
      <c r="V129" s="166">
        <v>0</v>
      </c>
      <c r="W129" s="166">
        <v>0</v>
      </c>
      <c r="X129" s="166">
        <v>0</v>
      </c>
      <c r="Y129" s="166">
        <v>0</v>
      </c>
      <c r="Z129" s="166">
        <v>0</v>
      </c>
      <c r="AA129" s="166">
        <v>0</v>
      </c>
      <c r="AB129" s="166">
        <v>0</v>
      </c>
      <c r="AC129" s="166">
        <v>0</v>
      </c>
      <c r="AD129" s="166">
        <v>0</v>
      </c>
      <c r="AE129" s="166">
        <v>0</v>
      </c>
      <c r="AF129" s="166">
        <v>0</v>
      </c>
      <c r="AG129" s="166">
        <v>0</v>
      </c>
      <c r="AH129" s="166">
        <v>0</v>
      </c>
      <c r="AI129" s="166">
        <v>0</v>
      </c>
      <c r="AJ129" s="166">
        <v>0</v>
      </c>
      <c r="AK129" s="166">
        <v>0</v>
      </c>
      <c r="AL129" s="166">
        <v>0</v>
      </c>
      <c r="AM129" s="166">
        <v>0</v>
      </c>
      <c r="AN129" s="166">
        <v>0</v>
      </c>
      <c r="AO129" s="166">
        <v>0</v>
      </c>
      <c r="AP129" s="166">
        <v>0</v>
      </c>
      <c r="AQ129" s="166">
        <v>0</v>
      </c>
      <c r="AR129" s="166">
        <v>0</v>
      </c>
      <c r="AS129" s="166">
        <v>0</v>
      </c>
      <c r="AT129" s="166">
        <v>0</v>
      </c>
      <c r="AU129" s="166">
        <v>0</v>
      </c>
      <c r="AV129" s="166">
        <v>0</v>
      </c>
      <c r="AW129" s="166">
        <v>0</v>
      </c>
      <c r="AX129" s="166">
        <v>0</v>
      </c>
      <c r="AY129" s="166">
        <v>0</v>
      </c>
      <c r="AZ129" s="166">
        <v>0</v>
      </c>
      <c r="BA129" s="166">
        <v>0</v>
      </c>
      <c r="BB129" s="166">
        <v>0</v>
      </c>
      <c r="BC129" s="166">
        <v>0</v>
      </c>
      <c r="BD129" s="166">
        <v>0</v>
      </c>
      <c r="BE129" s="166">
        <v>0</v>
      </c>
      <c r="BF129" s="166">
        <v>0</v>
      </c>
      <c r="BG129" s="166">
        <v>0</v>
      </c>
    </row>
    <row r="130" spans="1:59" ht="15" x14ac:dyDescent="0.25">
      <c r="A130" s="243"/>
      <c r="B130" s="163">
        <v>1</v>
      </c>
      <c r="C130" s="163">
        <v>1</v>
      </c>
      <c r="D130" s="163">
        <v>1</v>
      </c>
      <c r="E130" s="166">
        <v>0</v>
      </c>
      <c r="F130" s="166">
        <v>0</v>
      </c>
      <c r="G130" s="166">
        <v>0</v>
      </c>
      <c r="H130" s="166">
        <v>0</v>
      </c>
      <c r="I130" s="166">
        <v>0</v>
      </c>
      <c r="J130" s="166">
        <v>0</v>
      </c>
      <c r="K130" s="166">
        <v>0</v>
      </c>
      <c r="L130" s="166">
        <v>0</v>
      </c>
      <c r="M130" s="166">
        <v>0</v>
      </c>
      <c r="N130" s="166">
        <v>0</v>
      </c>
      <c r="O130" s="166">
        <v>0</v>
      </c>
      <c r="P130" s="166">
        <v>0</v>
      </c>
      <c r="Q130" s="166">
        <v>0</v>
      </c>
      <c r="R130" s="166">
        <v>0</v>
      </c>
      <c r="S130" s="166">
        <v>0</v>
      </c>
      <c r="T130" s="166">
        <v>0</v>
      </c>
      <c r="U130" s="166">
        <v>0</v>
      </c>
      <c r="V130" s="166">
        <v>0</v>
      </c>
      <c r="W130" s="166">
        <v>0</v>
      </c>
      <c r="X130" s="166">
        <v>0</v>
      </c>
      <c r="Y130" s="166">
        <v>0</v>
      </c>
      <c r="Z130" s="166">
        <v>0</v>
      </c>
      <c r="AA130" s="166">
        <v>0</v>
      </c>
      <c r="AB130" s="166">
        <v>0</v>
      </c>
      <c r="AC130" s="166">
        <v>0</v>
      </c>
      <c r="AD130" s="166">
        <v>0</v>
      </c>
      <c r="AE130" s="166">
        <v>0</v>
      </c>
      <c r="AF130" s="166">
        <v>0</v>
      </c>
      <c r="AG130" s="166">
        <v>0</v>
      </c>
      <c r="AH130" s="166">
        <v>0</v>
      </c>
      <c r="AI130" s="166">
        <v>0</v>
      </c>
      <c r="AJ130" s="166">
        <v>0</v>
      </c>
      <c r="AK130" s="166">
        <v>0</v>
      </c>
      <c r="AL130" s="166">
        <v>0</v>
      </c>
      <c r="AM130" s="166">
        <v>0</v>
      </c>
      <c r="AN130" s="166">
        <v>0</v>
      </c>
      <c r="AO130" s="166">
        <v>0</v>
      </c>
      <c r="AP130" s="166">
        <v>0</v>
      </c>
      <c r="AQ130" s="166">
        <v>0</v>
      </c>
      <c r="AR130" s="166">
        <v>0</v>
      </c>
      <c r="AS130" s="166">
        <v>0</v>
      </c>
      <c r="AT130" s="166">
        <v>0</v>
      </c>
      <c r="AU130" s="166">
        <v>0</v>
      </c>
      <c r="AV130" s="166">
        <v>0</v>
      </c>
      <c r="AW130" s="166">
        <v>0</v>
      </c>
      <c r="AX130" s="166">
        <v>0</v>
      </c>
      <c r="AY130" s="166">
        <v>0</v>
      </c>
      <c r="AZ130" s="166">
        <v>0</v>
      </c>
      <c r="BA130" s="166">
        <v>0</v>
      </c>
      <c r="BB130" s="166">
        <v>0</v>
      </c>
      <c r="BC130" s="166">
        <v>0</v>
      </c>
      <c r="BD130" s="166">
        <v>0</v>
      </c>
      <c r="BE130" s="166">
        <v>0</v>
      </c>
      <c r="BF130" s="166">
        <v>0</v>
      </c>
      <c r="BG130" s="166">
        <v>0</v>
      </c>
    </row>
    <row r="131" spans="1:59" ht="15" x14ac:dyDescent="0.25">
      <c r="A131" s="243"/>
      <c r="B131" s="163">
        <v>1</v>
      </c>
      <c r="C131" s="163">
        <v>1</v>
      </c>
      <c r="D131" s="163">
        <v>1</v>
      </c>
      <c r="E131" s="166">
        <v>0</v>
      </c>
      <c r="F131" s="166">
        <v>0</v>
      </c>
      <c r="G131" s="166">
        <v>0</v>
      </c>
      <c r="H131" s="166">
        <v>0</v>
      </c>
      <c r="I131" s="166">
        <v>0</v>
      </c>
      <c r="J131" s="166">
        <v>0</v>
      </c>
      <c r="K131" s="166">
        <v>0</v>
      </c>
      <c r="L131" s="166">
        <v>0</v>
      </c>
      <c r="M131" s="166">
        <v>0</v>
      </c>
      <c r="N131" s="166">
        <v>0</v>
      </c>
      <c r="O131" s="166">
        <v>0</v>
      </c>
      <c r="P131" s="166">
        <v>0</v>
      </c>
      <c r="Q131" s="166">
        <v>0</v>
      </c>
      <c r="R131" s="166">
        <v>0</v>
      </c>
      <c r="S131" s="166">
        <v>0</v>
      </c>
      <c r="T131" s="166">
        <v>0</v>
      </c>
      <c r="U131" s="166">
        <v>0</v>
      </c>
      <c r="V131" s="166">
        <v>0</v>
      </c>
      <c r="W131" s="166">
        <v>0</v>
      </c>
      <c r="X131" s="166">
        <v>0</v>
      </c>
      <c r="Y131" s="166">
        <v>0</v>
      </c>
      <c r="Z131" s="166">
        <v>0</v>
      </c>
      <c r="AA131" s="166">
        <v>0</v>
      </c>
      <c r="AB131" s="166">
        <v>0</v>
      </c>
      <c r="AC131" s="166">
        <v>0</v>
      </c>
      <c r="AD131" s="166">
        <v>0</v>
      </c>
      <c r="AE131" s="166">
        <v>0</v>
      </c>
      <c r="AF131" s="166">
        <v>0</v>
      </c>
      <c r="AG131" s="166">
        <v>0</v>
      </c>
      <c r="AH131" s="166">
        <v>0</v>
      </c>
      <c r="AI131" s="166">
        <v>0</v>
      </c>
      <c r="AJ131" s="166">
        <v>0</v>
      </c>
      <c r="AK131" s="166">
        <v>0</v>
      </c>
      <c r="AL131" s="166">
        <v>0</v>
      </c>
      <c r="AM131" s="166">
        <v>0</v>
      </c>
      <c r="AN131" s="166">
        <v>0</v>
      </c>
      <c r="AO131" s="166">
        <v>0</v>
      </c>
      <c r="AP131" s="166">
        <v>0</v>
      </c>
      <c r="AQ131" s="166">
        <v>0</v>
      </c>
      <c r="AR131" s="166">
        <v>0</v>
      </c>
      <c r="AS131" s="166">
        <v>0</v>
      </c>
      <c r="AT131" s="166">
        <v>0</v>
      </c>
      <c r="AU131" s="166">
        <v>0</v>
      </c>
      <c r="AV131" s="166">
        <v>0</v>
      </c>
      <c r="AW131" s="166">
        <v>0</v>
      </c>
      <c r="AX131" s="166">
        <v>0</v>
      </c>
      <c r="AY131" s="166">
        <v>0</v>
      </c>
      <c r="AZ131" s="166">
        <v>0</v>
      </c>
      <c r="BA131" s="166">
        <v>0</v>
      </c>
      <c r="BB131" s="166">
        <v>0</v>
      </c>
      <c r="BC131" s="166">
        <v>0</v>
      </c>
      <c r="BD131" s="166">
        <v>0</v>
      </c>
      <c r="BE131" s="166">
        <v>0</v>
      </c>
      <c r="BF131" s="166">
        <v>0</v>
      </c>
      <c r="BG131" s="166">
        <v>0</v>
      </c>
    </row>
    <row r="132" spans="1:59" ht="15" x14ac:dyDescent="0.25">
      <c r="A132" s="243"/>
      <c r="B132" s="163">
        <v>1</v>
      </c>
      <c r="C132" s="163">
        <v>1</v>
      </c>
      <c r="D132" s="163">
        <v>1</v>
      </c>
      <c r="E132" s="166">
        <v>0</v>
      </c>
      <c r="F132" s="166">
        <v>0</v>
      </c>
      <c r="G132" s="166">
        <v>0</v>
      </c>
      <c r="H132" s="166">
        <v>0</v>
      </c>
      <c r="I132" s="166">
        <v>0</v>
      </c>
      <c r="J132" s="166">
        <v>0</v>
      </c>
      <c r="K132" s="166">
        <v>0</v>
      </c>
      <c r="L132" s="166">
        <v>0</v>
      </c>
      <c r="M132" s="166">
        <v>0</v>
      </c>
      <c r="N132" s="166">
        <v>0</v>
      </c>
      <c r="O132" s="166">
        <v>0</v>
      </c>
      <c r="P132" s="166">
        <v>0</v>
      </c>
      <c r="Q132" s="166">
        <v>0</v>
      </c>
      <c r="R132" s="166">
        <v>0</v>
      </c>
      <c r="S132" s="166">
        <v>0</v>
      </c>
      <c r="T132" s="166">
        <v>0</v>
      </c>
      <c r="U132" s="166">
        <v>0</v>
      </c>
      <c r="V132" s="166">
        <v>0</v>
      </c>
      <c r="W132" s="166">
        <v>0</v>
      </c>
      <c r="X132" s="166">
        <v>0</v>
      </c>
      <c r="Y132" s="166">
        <v>0</v>
      </c>
      <c r="Z132" s="166">
        <v>0</v>
      </c>
      <c r="AA132" s="166">
        <v>0</v>
      </c>
      <c r="AB132" s="166">
        <v>0</v>
      </c>
      <c r="AC132" s="166">
        <v>0</v>
      </c>
      <c r="AD132" s="166">
        <v>0</v>
      </c>
      <c r="AE132" s="166">
        <v>0</v>
      </c>
      <c r="AF132" s="166">
        <v>0</v>
      </c>
      <c r="AG132" s="166">
        <v>0</v>
      </c>
      <c r="AH132" s="166">
        <v>0</v>
      </c>
      <c r="AI132" s="166">
        <v>0</v>
      </c>
      <c r="AJ132" s="166">
        <v>0</v>
      </c>
      <c r="AK132" s="166">
        <v>0</v>
      </c>
      <c r="AL132" s="166">
        <v>0</v>
      </c>
      <c r="AM132" s="166">
        <v>0</v>
      </c>
      <c r="AN132" s="166">
        <v>0</v>
      </c>
      <c r="AO132" s="166">
        <v>0</v>
      </c>
      <c r="AP132" s="166">
        <v>0</v>
      </c>
      <c r="AQ132" s="166">
        <v>0</v>
      </c>
      <c r="AR132" s="166">
        <v>0</v>
      </c>
      <c r="AS132" s="166">
        <v>0</v>
      </c>
      <c r="AT132" s="166">
        <v>0</v>
      </c>
      <c r="AU132" s="166">
        <v>0</v>
      </c>
      <c r="AV132" s="166">
        <v>0</v>
      </c>
      <c r="AW132" s="166">
        <v>0</v>
      </c>
      <c r="AX132" s="166">
        <v>0</v>
      </c>
      <c r="AY132" s="166">
        <v>0</v>
      </c>
      <c r="AZ132" s="166">
        <v>0</v>
      </c>
      <c r="BA132" s="166">
        <v>0</v>
      </c>
      <c r="BB132" s="166">
        <v>0</v>
      </c>
      <c r="BC132" s="166">
        <v>0</v>
      </c>
      <c r="BD132" s="166">
        <v>0</v>
      </c>
      <c r="BE132" s="166">
        <v>0</v>
      </c>
      <c r="BF132" s="166">
        <v>0</v>
      </c>
      <c r="BG132" s="166">
        <v>0</v>
      </c>
    </row>
    <row r="133" spans="1:59" ht="15" x14ac:dyDescent="0.25">
      <c r="A133" s="243"/>
      <c r="B133" s="163">
        <v>1</v>
      </c>
      <c r="C133" s="163">
        <v>1</v>
      </c>
      <c r="D133" s="163">
        <v>1</v>
      </c>
      <c r="E133" s="166">
        <v>0</v>
      </c>
      <c r="F133" s="166">
        <v>0</v>
      </c>
      <c r="G133" s="166">
        <v>0</v>
      </c>
      <c r="H133" s="166">
        <v>0</v>
      </c>
      <c r="I133" s="166">
        <v>0</v>
      </c>
      <c r="J133" s="166">
        <v>0</v>
      </c>
      <c r="K133" s="166">
        <v>0</v>
      </c>
      <c r="L133" s="166">
        <v>0</v>
      </c>
      <c r="M133" s="166">
        <v>0</v>
      </c>
      <c r="N133" s="166">
        <v>0</v>
      </c>
      <c r="O133" s="166">
        <v>0</v>
      </c>
      <c r="P133" s="166">
        <v>0</v>
      </c>
      <c r="Q133" s="166">
        <v>0</v>
      </c>
      <c r="R133" s="166">
        <v>0</v>
      </c>
      <c r="S133" s="166">
        <v>0</v>
      </c>
      <c r="T133" s="166">
        <v>0</v>
      </c>
      <c r="U133" s="166">
        <v>0</v>
      </c>
      <c r="V133" s="166">
        <v>0</v>
      </c>
      <c r="W133" s="166">
        <v>0</v>
      </c>
      <c r="X133" s="166">
        <v>0</v>
      </c>
      <c r="Y133" s="166">
        <v>0</v>
      </c>
      <c r="Z133" s="166">
        <v>0</v>
      </c>
      <c r="AA133" s="166">
        <v>0</v>
      </c>
      <c r="AB133" s="166">
        <v>0</v>
      </c>
      <c r="AC133" s="166">
        <v>0</v>
      </c>
      <c r="AD133" s="166">
        <v>0</v>
      </c>
      <c r="AE133" s="166">
        <v>0</v>
      </c>
      <c r="AF133" s="166">
        <v>0</v>
      </c>
      <c r="AG133" s="166">
        <v>0</v>
      </c>
      <c r="AH133" s="166">
        <v>0</v>
      </c>
      <c r="AI133" s="166">
        <v>0</v>
      </c>
      <c r="AJ133" s="166">
        <v>0</v>
      </c>
      <c r="AK133" s="166">
        <v>0</v>
      </c>
      <c r="AL133" s="166">
        <v>0</v>
      </c>
      <c r="AM133" s="166">
        <v>0</v>
      </c>
      <c r="AN133" s="166">
        <v>0</v>
      </c>
      <c r="AO133" s="166">
        <v>0</v>
      </c>
      <c r="AP133" s="166">
        <v>0</v>
      </c>
      <c r="AQ133" s="166">
        <v>0</v>
      </c>
      <c r="AR133" s="166">
        <v>0</v>
      </c>
      <c r="AS133" s="166">
        <v>0</v>
      </c>
      <c r="AT133" s="166">
        <v>0</v>
      </c>
      <c r="AU133" s="166">
        <v>0</v>
      </c>
      <c r="AV133" s="166">
        <v>0</v>
      </c>
      <c r="AW133" s="166">
        <v>0</v>
      </c>
      <c r="AX133" s="166">
        <v>0</v>
      </c>
      <c r="AY133" s="166">
        <v>0</v>
      </c>
      <c r="AZ133" s="166">
        <v>0</v>
      </c>
      <c r="BA133" s="166">
        <v>0</v>
      </c>
      <c r="BB133" s="166">
        <v>0</v>
      </c>
      <c r="BC133" s="166">
        <v>0</v>
      </c>
      <c r="BD133" s="166">
        <v>0</v>
      </c>
      <c r="BE133" s="166">
        <v>0</v>
      </c>
      <c r="BF133" s="166">
        <v>0</v>
      </c>
      <c r="BG133" s="166">
        <v>0</v>
      </c>
    </row>
    <row r="134" spans="1:59" ht="15" x14ac:dyDescent="0.25">
      <c r="A134" s="243"/>
      <c r="B134" s="163">
        <v>1</v>
      </c>
      <c r="C134" s="163">
        <v>1</v>
      </c>
      <c r="D134" s="163">
        <v>1</v>
      </c>
      <c r="E134" s="166">
        <v>0</v>
      </c>
      <c r="F134" s="166">
        <v>0</v>
      </c>
      <c r="G134" s="166">
        <v>0</v>
      </c>
      <c r="H134" s="166">
        <v>0</v>
      </c>
      <c r="I134" s="166">
        <v>0</v>
      </c>
      <c r="J134" s="166">
        <v>0</v>
      </c>
      <c r="K134" s="166">
        <v>0</v>
      </c>
      <c r="L134" s="166">
        <v>0</v>
      </c>
      <c r="M134" s="166">
        <v>0</v>
      </c>
      <c r="N134" s="166">
        <v>0</v>
      </c>
      <c r="O134" s="166">
        <v>0</v>
      </c>
      <c r="P134" s="166">
        <v>0</v>
      </c>
      <c r="Q134" s="166">
        <v>0</v>
      </c>
      <c r="R134" s="166">
        <v>0</v>
      </c>
      <c r="S134" s="166">
        <v>0</v>
      </c>
      <c r="T134" s="166">
        <v>0</v>
      </c>
      <c r="U134" s="166">
        <v>0</v>
      </c>
      <c r="V134" s="166">
        <v>0</v>
      </c>
      <c r="W134" s="166">
        <v>0</v>
      </c>
      <c r="X134" s="166">
        <v>0</v>
      </c>
      <c r="Y134" s="166">
        <v>0</v>
      </c>
      <c r="Z134" s="166">
        <v>0</v>
      </c>
      <c r="AA134" s="166">
        <v>0</v>
      </c>
      <c r="AB134" s="166">
        <v>0</v>
      </c>
      <c r="AC134" s="166">
        <v>0</v>
      </c>
      <c r="AD134" s="166">
        <v>0</v>
      </c>
      <c r="AE134" s="166">
        <v>0</v>
      </c>
      <c r="AF134" s="166">
        <v>0</v>
      </c>
      <c r="AG134" s="166">
        <v>0</v>
      </c>
      <c r="AH134" s="166">
        <v>0</v>
      </c>
      <c r="AI134" s="166">
        <v>0</v>
      </c>
      <c r="AJ134" s="166">
        <v>0</v>
      </c>
      <c r="AK134" s="166">
        <v>0</v>
      </c>
      <c r="AL134" s="166">
        <v>0</v>
      </c>
      <c r="AM134" s="166">
        <v>0</v>
      </c>
      <c r="AN134" s="166">
        <v>0</v>
      </c>
      <c r="AO134" s="166">
        <v>0</v>
      </c>
      <c r="AP134" s="166">
        <v>0</v>
      </c>
      <c r="AQ134" s="166">
        <v>0</v>
      </c>
      <c r="AR134" s="166">
        <v>0</v>
      </c>
      <c r="AS134" s="166">
        <v>0</v>
      </c>
      <c r="AT134" s="166">
        <v>0</v>
      </c>
      <c r="AU134" s="166">
        <v>0</v>
      </c>
      <c r="AV134" s="166">
        <v>0</v>
      </c>
      <c r="AW134" s="166">
        <v>0</v>
      </c>
      <c r="AX134" s="166">
        <v>0</v>
      </c>
      <c r="AY134" s="166">
        <v>0</v>
      </c>
      <c r="AZ134" s="166">
        <v>0</v>
      </c>
      <c r="BA134" s="166">
        <v>0</v>
      </c>
      <c r="BB134" s="166">
        <v>0</v>
      </c>
      <c r="BC134" s="166">
        <v>0</v>
      </c>
      <c r="BD134" s="166">
        <v>0</v>
      </c>
      <c r="BE134" s="166">
        <v>0</v>
      </c>
      <c r="BF134" s="166">
        <v>0</v>
      </c>
      <c r="BG134" s="166">
        <v>0</v>
      </c>
    </row>
    <row r="135" spans="1:59" ht="15" x14ac:dyDescent="0.25">
      <c r="A135" s="243"/>
      <c r="B135" s="163">
        <v>1</v>
      </c>
      <c r="C135" s="163">
        <v>1</v>
      </c>
      <c r="D135" s="163">
        <v>1</v>
      </c>
      <c r="E135" s="166">
        <v>0</v>
      </c>
      <c r="F135" s="166">
        <v>0</v>
      </c>
      <c r="G135" s="166">
        <v>0</v>
      </c>
      <c r="H135" s="166">
        <v>0</v>
      </c>
      <c r="I135" s="166">
        <v>0</v>
      </c>
      <c r="J135" s="166">
        <v>0</v>
      </c>
      <c r="K135" s="166">
        <v>0</v>
      </c>
      <c r="L135" s="166">
        <v>0</v>
      </c>
      <c r="M135" s="166">
        <v>0</v>
      </c>
      <c r="N135" s="166">
        <v>0</v>
      </c>
      <c r="O135" s="166">
        <v>0</v>
      </c>
      <c r="P135" s="166">
        <v>0</v>
      </c>
      <c r="Q135" s="166">
        <v>0</v>
      </c>
      <c r="R135" s="166">
        <v>0</v>
      </c>
      <c r="S135" s="166">
        <v>0</v>
      </c>
      <c r="T135" s="166">
        <v>0</v>
      </c>
      <c r="U135" s="166">
        <v>0</v>
      </c>
      <c r="V135" s="166">
        <v>0</v>
      </c>
      <c r="W135" s="166">
        <v>0</v>
      </c>
      <c r="X135" s="166">
        <v>0</v>
      </c>
      <c r="Y135" s="166">
        <v>0</v>
      </c>
      <c r="Z135" s="166">
        <v>0</v>
      </c>
      <c r="AA135" s="166">
        <v>0</v>
      </c>
      <c r="AB135" s="166">
        <v>0</v>
      </c>
      <c r="AC135" s="166">
        <v>0</v>
      </c>
      <c r="AD135" s="166">
        <v>0</v>
      </c>
      <c r="AE135" s="166">
        <v>0</v>
      </c>
      <c r="AF135" s="166">
        <v>0</v>
      </c>
      <c r="AG135" s="166">
        <v>0</v>
      </c>
      <c r="AH135" s="166">
        <v>0</v>
      </c>
      <c r="AI135" s="166">
        <v>0</v>
      </c>
      <c r="AJ135" s="166">
        <v>0</v>
      </c>
      <c r="AK135" s="166">
        <v>0</v>
      </c>
      <c r="AL135" s="166">
        <v>0</v>
      </c>
      <c r="AM135" s="166">
        <v>0</v>
      </c>
      <c r="AN135" s="166">
        <v>0</v>
      </c>
      <c r="AO135" s="166">
        <v>0</v>
      </c>
      <c r="AP135" s="166">
        <v>0</v>
      </c>
      <c r="AQ135" s="166">
        <v>0</v>
      </c>
      <c r="AR135" s="166">
        <v>0</v>
      </c>
      <c r="AS135" s="166">
        <v>0</v>
      </c>
      <c r="AT135" s="166">
        <v>0</v>
      </c>
      <c r="AU135" s="166">
        <v>0</v>
      </c>
      <c r="AV135" s="166">
        <v>0</v>
      </c>
      <c r="AW135" s="166">
        <v>0</v>
      </c>
      <c r="AX135" s="166">
        <v>0</v>
      </c>
      <c r="AY135" s="166">
        <v>0</v>
      </c>
      <c r="AZ135" s="166">
        <v>0</v>
      </c>
      <c r="BA135" s="166">
        <v>0</v>
      </c>
      <c r="BB135" s="166">
        <v>0</v>
      </c>
      <c r="BC135" s="166">
        <v>0</v>
      </c>
      <c r="BD135" s="166">
        <v>0</v>
      </c>
      <c r="BE135" s="166">
        <v>0</v>
      </c>
      <c r="BF135" s="166">
        <v>0</v>
      </c>
      <c r="BG135" s="166">
        <v>0</v>
      </c>
    </row>
    <row r="136" spans="1:59" ht="15" x14ac:dyDescent="0.25">
      <c r="A136" s="243"/>
      <c r="B136" s="163">
        <v>1</v>
      </c>
      <c r="C136" s="163">
        <v>1</v>
      </c>
      <c r="D136" s="163">
        <v>1</v>
      </c>
      <c r="E136" s="166">
        <v>0</v>
      </c>
      <c r="F136" s="166">
        <v>0</v>
      </c>
      <c r="G136" s="166">
        <v>0</v>
      </c>
      <c r="H136" s="166">
        <v>0</v>
      </c>
      <c r="I136" s="166">
        <v>0</v>
      </c>
      <c r="J136" s="166">
        <v>0</v>
      </c>
      <c r="K136" s="166">
        <v>0</v>
      </c>
      <c r="L136" s="166">
        <v>0</v>
      </c>
      <c r="M136" s="166">
        <v>0</v>
      </c>
      <c r="N136" s="166">
        <v>0</v>
      </c>
      <c r="O136" s="166">
        <v>0</v>
      </c>
      <c r="P136" s="166">
        <v>0</v>
      </c>
      <c r="Q136" s="166">
        <v>0</v>
      </c>
      <c r="R136" s="166">
        <v>0</v>
      </c>
      <c r="S136" s="166">
        <v>0</v>
      </c>
      <c r="T136" s="166">
        <v>0</v>
      </c>
      <c r="U136" s="166">
        <v>0</v>
      </c>
      <c r="V136" s="166">
        <v>0</v>
      </c>
      <c r="W136" s="166">
        <v>0</v>
      </c>
      <c r="X136" s="166">
        <v>0</v>
      </c>
      <c r="Y136" s="166">
        <v>0</v>
      </c>
      <c r="Z136" s="166">
        <v>0</v>
      </c>
      <c r="AA136" s="166">
        <v>0</v>
      </c>
      <c r="AB136" s="166">
        <v>0</v>
      </c>
      <c r="AC136" s="166">
        <v>0</v>
      </c>
      <c r="AD136" s="166">
        <v>0</v>
      </c>
      <c r="AE136" s="166">
        <v>0</v>
      </c>
      <c r="AF136" s="166">
        <v>0</v>
      </c>
      <c r="AG136" s="166">
        <v>0</v>
      </c>
      <c r="AH136" s="166">
        <v>0</v>
      </c>
      <c r="AI136" s="166">
        <v>0</v>
      </c>
      <c r="AJ136" s="166">
        <v>0</v>
      </c>
      <c r="AK136" s="166">
        <v>0</v>
      </c>
      <c r="AL136" s="166">
        <v>0</v>
      </c>
      <c r="AM136" s="166">
        <v>0</v>
      </c>
      <c r="AN136" s="166">
        <v>0</v>
      </c>
      <c r="AO136" s="166">
        <v>0</v>
      </c>
      <c r="AP136" s="166">
        <v>0</v>
      </c>
      <c r="AQ136" s="166">
        <v>0</v>
      </c>
      <c r="AR136" s="166">
        <v>0</v>
      </c>
      <c r="AS136" s="166">
        <v>0</v>
      </c>
      <c r="AT136" s="166">
        <v>0</v>
      </c>
      <c r="AU136" s="166">
        <v>0</v>
      </c>
      <c r="AV136" s="166">
        <v>0</v>
      </c>
      <c r="AW136" s="166">
        <v>0</v>
      </c>
      <c r="AX136" s="166">
        <v>0</v>
      </c>
      <c r="AY136" s="166">
        <v>0</v>
      </c>
      <c r="AZ136" s="166">
        <v>0</v>
      </c>
      <c r="BA136" s="166">
        <v>0</v>
      </c>
      <c r="BB136" s="166">
        <v>0</v>
      </c>
      <c r="BC136" s="166">
        <v>0</v>
      </c>
      <c r="BD136" s="166">
        <v>0</v>
      </c>
      <c r="BE136" s="166">
        <v>0</v>
      </c>
      <c r="BF136" s="166">
        <v>0</v>
      </c>
      <c r="BG136" s="166">
        <v>0</v>
      </c>
    </row>
    <row r="137" spans="1:59" ht="15" x14ac:dyDescent="0.25">
      <c r="A137" s="243"/>
      <c r="B137" s="163">
        <v>1</v>
      </c>
      <c r="C137" s="163">
        <v>1</v>
      </c>
      <c r="D137" s="163">
        <v>1</v>
      </c>
      <c r="E137" s="166">
        <v>0</v>
      </c>
      <c r="F137" s="166">
        <v>0</v>
      </c>
      <c r="G137" s="166">
        <v>0</v>
      </c>
      <c r="H137" s="166">
        <v>0</v>
      </c>
      <c r="I137" s="166">
        <v>0</v>
      </c>
      <c r="J137" s="166">
        <v>0</v>
      </c>
      <c r="K137" s="166">
        <v>0</v>
      </c>
      <c r="L137" s="166">
        <v>0</v>
      </c>
      <c r="M137" s="166">
        <v>0</v>
      </c>
      <c r="N137" s="166">
        <v>0</v>
      </c>
      <c r="O137" s="166">
        <v>0</v>
      </c>
      <c r="P137" s="166">
        <v>0</v>
      </c>
      <c r="Q137" s="166">
        <v>0</v>
      </c>
      <c r="R137" s="166">
        <v>0</v>
      </c>
      <c r="S137" s="166">
        <v>0</v>
      </c>
      <c r="T137" s="166">
        <v>0</v>
      </c>
      <c r="U137" s="166">
        <v>0</v>
      </c>
      <c r="V137" s="166">
        <v>0</v>
      </c>
      <c r="W137" s="166">
        <v>0</v>
      </c>
      <c r="X137" s="166">
        <v>0</v>
      </c>
      <c r="Y137" s="166">
        <v>0</v>
      </c>
      <c r="Z137" s="166">
        <v>0</v>
      </c>
      <c r="AA137" s="166">
        <v>0</v>
      </c>
      <c r="AB137" s="166">
        <v>0</v>
      </c>
      <c r="AC137" s="166">
        <v>0</v>
      </c>
      <c r="AD137" s="166">
        <v>0</v>
      </c>
      <c r="AE137" s="166">
        <v>0</v>
      </c>
      <c r="AF137" s="166">
        <v>0</v>
      </c>
      <c r="AG137" s="166">
        <v>0</v>
      </c>
      <c r="AH137" s="166">
        <v>0</v>
      </c>
      <c r="AI137" s="166">
        <v>0</v>
      </c>
      <c r="AJ137" s="166">
        <v>0</v>
      </c>
      <c r="AK137" s="166">
        <v>0</v>
      </c>
      <c r="AL137" s="166">
        <v>0</v>
      </c>
      <c r="AM137" s="166">
        <v>0</v>
      </c>
      <c r="AN137" s="166">
        <v>0</v>
      </c>
      <c r="AO137" s="166">
        <v>0</v>
      </c>
      <c r="AP137" s="166">
        <v>0</v>
      </c>
      <c r="AQ137" s="166">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row>
    <row r="138" spans="1:59" ht="15" x14ac:dyDescent="0.25">
      <c r="A138" s="243"/>
      <c r="B138" s="163">
        <v>1</v>
      </c>
      <c r="C138" s="163">
        <v>1</v>
      </c>
      <c r="D138" s="163">
        <v>1</v>
      </c>
      <c r="E138" s="166">
        <v>0</v>
      </c>
      <c r="F138" s="166">
        <v>0</v>
      </c>
      <c r="G138" s="166">
        <v>0</v>
      </c>
      <c r="H138" s="166">
        <v>0</v>
      </c>
      <c r="I138" s="166">
        <v>0</v>
      </c>
      <c r="J138" s="166">
        <v>0</v>
      </c>
      <c r="K138" s="166">
        <v>0</v>
      </c>
      <c r="L138" s="166">
        <v>0</v>
      </c>
      <c r="M138" s="166">
        <v>0</v>
      </c>
      <c r="N138" s="166">
        <v>0</v>
      </c>
      <c r="O138" s="166">
        <v>0</v>
      </c>
      <c r="P138" s="166">
        <v>0</v>
      </c>
      <c r="Q138" s="166">
        <v>0</v>
      </c>
      <c r="R138" s="166">
        <v>0</v>
      </c>
      <c r="S138" s="166">
        <v>0</v>
      </c>
      <c r="T138" s="166">
        <v>0</v>
      </c>
      <c r="U138" s="166">
        <v>0</v>
      </c>
      <c r="V138" s="166">
        <v>0</v>
      </c>
      <c r="W138" s="166">
        <v>0</v>
      </c>
      <c r="X138" s="166">
        <v>0</v>
      </c>
      <c r="Y138" s="166">
        <v>0</v>
      </c>
      <c r="Z138" s="166">
        <v>0</v>
      </c>
      <c r="AA138" s="166">
        <v>0</v>
      </c>
      <c r="AB138" s="166">
        <v>0</v>
      </c>
      <c r="AC138" s="166">
        <v>0</v>
      </c>
      <c r="AD138" s="166">
        <v>0</v>
      </c>
      <c r="AE138" s="166">
        <v>0</v>
      </c>
      <c r="AF138" s="166">
        <v>0</v>
      </c>
      <c r="AG138" s="166">
        <v>0</v>
      </c>
      <c r="AH138" s="166">
        <v>0</v>
      </c>
      <c r="AI138" s="166">
        <v>0</v>
      </c>
      <c r="AJ138" s="166">
        <v>0</v>
      </c>
      <c r="AK138" s="166">
        <v>0</v>
      </c>
      <c r="AL138" s="166">
        <v>0</v>
      </c>
      <c r="AM138" s="166">
        <v>0</v>
      </c>
      <c r="AN138" s="166">
        <v>0</v>
      </c>
      <c r="AO138" s="166">
        <v>0</v>
      </c>
      <c r="AP138" s="166">
        <v>0</v>
      </c>
      <c r="AQ138" s="166">
        <v>0</v>
      </c>
      <c r="AR138" s="166">
        <v>0</v>
      </c>
      <c r="AS138" s="166">
        <v>0</v>
      </c>
      <c r="AT138" s="166">
        <v>0</v>
      </c>
      <c r="AU138" s="166">
        <v>0</v>
      </c>
      <c r="AV138" s="166">
        <v>0</v>
      </c>
      <c r="AW138" s="166">
        <v>0</v>
      </c>
      <c r="AX138" s="166">
        <v>0</v>
      </c>
      <c r="AY138" s="166">
        <v>0</v>
      </c>
      <c r="AZ138" s="166">
        <v>0</v>
      </c>
      <c r="BA138" s="166">
        <v>0</v>
      </c>
      <c r="BB138" s="166">
        <v>0</v>
      </c>
      <c r="BC138" s="166">
        <v>0</v>
      </c>
      <c r="BD138" s="166">
        <v>0</v>
      </c>
      <c r="BE138" s="166">
        <v>0</v>
      </c>
      <c r="BF138" s="166">
        <v>0</v>
      </c>
      <c r="BG138" s="166">
        <v>0</v>
      </c>
    </row>
    <row r="139" spans="1:59" ht="15" x14ac:dyDescent="0.25">
      <c r="A139" s="243"/>
      <c r="B139" s="163">
        <v>1</v>
      </c>
      <c r="C139" s="163">
        <v>1</v>
      </c>
      <c r="D139" s="163">
        <v>1</v>
      </c>
      <c r="E139" s="166">
        <v>0</v>
      </c>
      <c r="F139" s="166">
        <v>0</v>
      </c>
      <c r="G139" s="166">
        <v>0</v>
      </c>
      <c r="H139" s="166">
        <v>0</v>
      </c>
      <c r="I139" s="166">
        <v>0</v>
      </c>
      <c r="J139" s="166">
        <v>0</v>
      </c>
      <c r="K139" s="166">
        <v>0</v>
      </c>
      <c r="L139" s="166">
        <v>0</v>
      </c>
      <c r="M139" s="166">
        <v>0</v>
      </c>
      <c r="N139" s="166">
        <v>0</v>
      </c>
      <c r="O139" s="166">
        <v>0</v>
      </c>
      <c r="P139" s="166">
        <v>0</v>
      </c>
      <c r="Q139" s="166">
        <v>0</v>
      </c>
      <c r="R139" s="166">
        <v>0</v>
      </c>
      <c r="S139" s="166">
        <v>0</v>
      </c>
      <c r="T139" s="166">
        <v>0</v>
      </c>
      <c r="U139" s="166">
        <v>0</v>
      </c>
      <c r="V139" s="166">
        <v>0</v>
      </c>
      <c r="W139" s="166">
        <v>0</v>
      </c>
      <c r="X139" s="166">
        <v>0</v>
      </c>
      <c r="Y139" s="166">
        <v>0</v>
      </c>
      <c r="Z139" s="166">
        <v>0</v>
      </c>
      <c r="AA139" s="166">
        <v>0</v>
      </c>
      <c r="AB139" s="166">
        <v>0</v>
      </c>
      <c r="AC139" s="166">
        <v>0</v>
      </c>
      <c r="AD139" s="166">
        <v>0</v>
      </c>
      <c r="AE139" s="166">
        <v>0</v>
      </c>
      <c r="AF139" s="166">
        <v>0</v>
      </c>
      <c r="AG139" s="166">
        <v>0</v>
      </c>
      <c r="AH139" s="166">
        <v>0</v>
      </c>
      <c r="AI139" s="166">
        <v>0</v>
      </c>
      <c r="AJ139" s="166">
        <v>0</v>
      </c>
      <c r="AK139" s="166">
        <v>0</v>
      </c>
      <c r="AL139" s="166">
        <v>0</v>
      </c>
      <c r="AM139" s="166">
        <v>0</v>
      </c>
      <c r="AN139" s="166">
        <v>0</v>
      </c>
      <c r="AO139" s="166">
        <v>0</v>
      </c>
      <c r="AP139" s="166">
        <v>0</v>
      </c>
      <c r="AQ139" s="166">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v>
      </c>
      <c r="BF139" s="166">
        <v>0</v>
      </c>
      <c r="BG139" s="166">
        <v>0</v>
      </c>
    </row>
    <row r="140" spans="1:59" ht="15" x14ac:dyDescent="0.25">
      <c r="A140" s="243"/>
      <c r="B140" s="163">
        <v>1</v>
      </c>
      <c r="C140" s="163">
        <v>1</v>
      </c>
      <c r="D140" s="163">
        <v>1</v>
      </c>
      <c r="E140" s="166">
        <v>0</v>
      </c>
      <c r="F140" s="166">
        <v>0</v>
      </c>
      <c r="G140" s="166">
        <v>0</v>
      </c>
      <c r="H140" s="166">
        <v>0</v>
      </c>
      <c r="I140" s="166">
        <v>0</v>
      </c>
      <c r="J140" s="166">
        <v>0</v>
      </c>
      <c r="K140" s="166">
        <v>0</v>
      </c>
      <c r="L140" s="166">
        <v>0</v>
      </c>
      <c r="M140" s="166">
        <v>0</v>
      </c>
      <c r="N140" s="166">
        <v>0</v>
      </c>
      <c r="O140" s="166">
        <v>0</v>
      </c>
      <c r="P140" s="166">
        <v>0</v>
      </c>
      <c r="Q140" s="166">
        <v>0</v>
      </c>
      <c r="R140" s="166">
        <v>0</v>
      </c>
      <c r="S140" s="166">
        <v>0</v>
      </c>
      <c r="T140" s="166">
        <v>0</v>
      </c>
      <c r="U140" s="166">
        <v>0</v>
      </c>
      <c r="V140" s="166">
        <v>0</v>
      </c>
      <c r="W140" s="166">
        <v>0</v>
      </c>
      <c r="X140" s="166">
        <v>0</v>
      </c>
      <c r="Y140" s="166">
        <v>0</v>
      </c>
      <c r="Z140" s="166">
        <v>0</v>
      </c>
      <c r="AA140" s="166">
        <v>0</v>
      </c>
      <c r="AB140" s="166">
        <v>0</v>
      </c>
      <c r="AC140" s="166">
        <v>0</v>
      </c>
      <c r="AD140" s="166">
        <v>0</v>
      </c>
      <c r="AE140" s="166">
        <v>0</v>
      </c>
      <c r="AF140" s="166">
        <v>0</v>
      </c>
      <c r="AG140" s="166">
        <v>0</v>
      </c>
      <c r="AH140" s="166">
        <v>0</v>
      </c>
      <c r="AI140" s="166">
        <v>0</v>
      </c>
      <c r="AJ140" s="166">
        <v>0</v>
      </c>
      <c r="AK140" s="166">
        <v>0</v>
      </c>
      <c r="AL140" s="166">
        <v>0</v>
      </c>
      <c r="AM140" s="166">
        <v>0</v>
      </c>
      <c r="AN140" s="166">
        <v>0</v>
      </c>
      <c r="AO140" s="166">
        <v>0</v>
      </c>
      <c r="AP140" s="166">
        <v>0</v>
      </c>
      <c r="AQ140" s="166">
        <v>0</v>
      </c>
      <c r="AR140" s="166">
        <v>0</v>
      </c>
      <c r="AS140" s="166">
        <v>0</v>
      </c>
      <c r="AT140" s="166">
        <v>0</v>
      </c>
      <c r="AU140" s="166">
        <v>0</v>
      </c>
      <c r="AV140" s="166">
        <v>0</v>
      </c>
      <c r="AW140" s="166">
        <v>0</v>
      </c>
      <c r="AX140" s="166">
        <v>0</v>
      </c>
      <c r="AY140" s="166">
        <v>0</v>
      </c>
      <c r="AZ140" s="166">
        <v>0</v>
      </c>
      <c r="BA140" s="166">
        <v>0</v>
      </c>
      <c r="BB140" s="166">
        <v>0</v>
      </c>
      <c r="BC140" s="166">
        <v>0</v>
      </c>
      <c r="BD140" s="166">
        <v>0</v>
      </c>
      <c r="BE140" s="166">
        <v>0</v>
      </c>
      <c r="BF140" s="166">
        <v>0</v>
      </c>
      <c r="BG140" s="166">
        <v>0</v>
      </c>
    </row>
    <row r="141" spans="1:59" ht="15" x14ac:dyDescent="0.25">
      <c r="A141" s="243"/>
      <c r="B141" s="163">
        <v>1</v>
      </c>
      <c r="C141" s="163">
        <v>1</v>
      </c>
      <c r="D141" s="163">
        <v>1</v>
      </c>
      <c r="E141" s="166">
        <v>0</v>
      </c>
      <c r="F141" s="166">
        <v>0</v>
      </c>
      <c r="G141" s="166">
        <v>0</v>
      </c>
      <c r="H141" s="166">
        <v>0</v>
      </c>
      <c r="I141" s="166">
        <v>0</v>
      </c>
      <c r="J141" s="166">
        <v>0</v>
      </c>
      <c r="K141" s="166">
        <v>0</v>
      </c>
      <c r="L141" s="166">
        <v>0</v>
      </c>
      <c r="M141" s="166">
        <v>0</v>
      </c>
      <c r="N141" s="166">
        <v>0</v>
      </c>
      <c r="O141" s="166">
        <v>0</v>
      </c>
      <c r="P141" s="166">
        <v>0</v>
      </c>
      <c r="Q141" s="166">
        <v>0</v>
      </c>
      <c r="R141" s="166">
        <v>0</v>
      </c>
      <c r="S141" s="166">
        <v>0</v>
      </c>
      <c r="T141" s="166">
        <v>0</v>
      </c>
      <c r="U141" s="166">
        <v>0</v>
      </c>
      <c r="V141" s="166">
        <v>0</v>
      </c>
      <c r="W141" s="166">
        <v>0</v>
      </c>
      <c r="X141" s="166">
        <v>0</v>
      </c>
      <c r="Y141" s="166">
        <v>0</v>
      </c>
      <c r="Z141" s="166">
        <v>0</v>
      </c>
      <c r="AA141" s="166">
        <v>0</v>
      </c>
      <c r="AB141" s="166">
        <v>0</v>
      </c>
      <c r="AC141" s="166">
        <v>0</v>
      </c>
      <c r="AD141" s="166">
        <v>0</v>
      </c>
      <c r="AE141" s="166">
        <v>0</v>
      </c>
      <c r="AF141" s="166">
        <v>0</v>
      </c>
      <c r="AG141" s="166">
        <v>0</v>
      </c>
      <c r="AH141" s="166">
        <v>0</v>
      </c>
      <c r="AI141" s="166">
        <v>0</v>
      </c>
      <c r="AJ141" s="166">
        <v>0</v>
      </c>
      <c r="AK141" s="166">
        <v>0</v>
      </c>
      <c r="AL141" s="166">
        <v>0</v>
      </c>
      <c r="AM141" s="166">
        <v>0</v>
      </c>
      <c r="AN141" s="166">
        <v>0</v>
      </c>
      <c r="AO141" s="166">
        <v>0</v>
      </c>
      <c r="AP141" s="166">
        <v>0</v>
      </c>
      <c r="AQ141" s="166">
        <v>0</v>
      </c>
      <c r="AR141" s="166">
        <v>0</v>
      </c>
      <c r="AS141" s="166">
        <v>0</v>
      </c>
      <c r="AT141" s="166">
        <v>0</v>
      </c>
      <c r="AU141" s="166">
        <v>0</v>
      </c>
      <c r="AV141" s="166">
        <v>0</v>
      </c>
      <c r="AW141" s="166">
        <v>0</v>
      </c>
      <c r="AX141" s="166">
        <v>0</v>
      </c>
      <c r="AY141" s="166">
        <v>0</v>
      </c>
      <c r="AZ141" s="166">
        <v>0</v>
      </c>
      <c r="BA141" s="166">
        <v>0</v>
      </c>
      <c r="BB141" s="166">
        <v>0</v>
      </c>
      <c r="BC141" s="166">
        <v>0</v>
      </c>
      <c r="BD141" s="166">
        <v>0</v>
      </c>
      <c r="BE141" s="166">
        <v>0</v>
      </c>
      <c r="BF141" s="166">
        <v>0</v>
      </c>
      <c r="BG141" s="166">
        <v>0</v>
      </c>
    </row>
    <row r="142" spans="1:59" ht="15" x14ac:dyDescent="0.25">
      <c r="A142" s="243"/>
      <c r="B142" s="163">
        <v>1</v>
      </c>
      <c r="C142" s="163">
        <v>1</v>
      </c>
      <c r="D142" s="163">
        <v>1</v>
      </c>
      <c r="E142" s="166">
        <v>0</v>
      </c>
      <c r="F142" s="166">
        <v>0</v>
      </c>
      <c r="G142" s="166">
        <v>0</v>
      </c>
      <c r="H142" s="166">
        <v>0</v>
      </c>
      <c r="I142" s="166">
        <v>0</v>
      </c>
      <c r="J142" s="166">
        <v>0</v>
      </c>
      <c r="K142" s="166">
        <v>0</v>
      </c>
      <c r="L142" s="166">
        <v>0</v>
      </c>
      <c r="M142" s="166">
        <v>0</v>
      </c>
      <c r="N142" s="166">
        <v>0</v>
      </c>
      <c r="O142" s="166">
        <v>0</v>
      </c>
      <c r="P142" s="166">
        <v>0</v>
      </c>
      <c r="Q142" s="166">
        <v>0</v>
      </c>
      <c r="R142" s="166">
        <v>0</v>
      </c>
      <c r="S142" s="166">
        <v>0</v>
      </c>
      <c r="T142" s="166">
        <v>0</v>
      </c>
      <c r="U142" s="166">
        <v>0</v>
      </c>
      <c r="V142" s="166">
        <v>0</v>
      </c>
      <c r="W142" s="166">
        <v>0</v>
      </c>
      <c r="X142" s="166">
        <v>0</v>
      </c>
      <c r="Y142" s="166">
        <v>0</v>
      </c>
      <c r="Z142" s="166">
        <v>0</v>
      </c>
      <c r="AA142" s="166">
        <v>0</v>
      </c>
      <c r="AB142" s="166">
        <v>0</v>
      </c>
      <c r="AC142" s="166">
        <v>0</v>
      </c>
      <c r="AD142" s="166">
        <v>0</v>
      </c>
      <c r="AE142" s="166">
        <v>0</v>
      </c>
      <c r="AF142" s="166">
        <v>0</v>
      </c>
      <c r="AG142" s="166">
        <v>0</v>
      </c>
      <c r="AH142" s="166">
        <v>0</v>
      </c>
      <c r="AI142" s="166">
        <v>0</v>
      </c>
      <c r="AJ142" s="166">
        <v>0</v>
      </c>
      <c r="AK142" s="166">
        <v>0</v>
      </c>
      <c r="AL142" s="166">
        <v>0</v>
      </c>
      <c r="AM142" s="166">
        <v>0</v>
      </c>
      <c r="AN142" s="166">
        <v>0</v>
      </c>
      <c r="AO142" s="166">
        <v>0</v>
      </c>
      <c r="AP142" s="166">
        <v>0</v>
      </c>
      <c r="AQ142" s="166">
        <v>0</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row>
    <row r="143" spans="1:59" ht="15" x14ac:dyDescent="0.25">
      <c r="A143" s="243"/>
      <c r="B143" s="163">
        <v>1</v>
      </c>
      <c r="C143" s="163">
        <v>1</v>
      </c>
      <c r="D143" s="163">
        <v>1</v>
      </c>
      <c r="E143" s="166">
        <v>0</v>
      </c>
      <c r="F143" s="166">
        <v>0</v>
      </c>
      <c r="G143" s="166">
        <v>0</v>
      </c>
      <c r="H143" s="166">
        <v>0</v>
      </c>
      <c r="I143" s="166">
        <v>0</v>
      </c>
      <c r="J143" s="166">
        <v>0</v>
      </c>
      <c r="K143" s="166">
        <v>0</v>
      </c>
      <c r="L143" s="166">
        <v>0</v>
      </c>
      <c r="M143" s="166">
        <v>0</v>
      </c>
      <c r="N143" s="166">
        <v>0</v>
      </c>
      <c r="O143" s="166">
        <v>0</v>
      </c>
      <c r="P143" s="166">
        <v>0</v>
      </c>
      <c r="Q143" s="166">
        <v>0</v>
      </c>
      <c r="R143" s="166">
        <v>0</v>
      </c>
      <c r="S143" s="166">
        <v>0</v>
      </c>
      <c r="T143" s="166">
        <v>0</v>
      </c>
      <c r="U143" s="166">
        <v>0</v>
      </c>
      <c r="V143" s="166">
        <v>0</v>
      </c>
      <c r="W143" s="166">
        <v>0</v>
      </c>
      <c r="X143" s="166">
        <v>0</v>
      </c>
      <c r="Y143" s="166">
        <v>0</v>
      </c>
      <c r="Z143" s="166">
        <v>0</v>
      </c>
      <c r="AA143" s="166">
        <v>0</v>
      </c>
      <c r="AB143" s="166">
        <v>0</v>
      </c>
      <c r="AC143" s="166">
        <v>0</v>
      </c>
      <c r="AD143" s="166">
        <v>0</v>
      </c>
      <c r="AE143" s="166">
        <v>0</v>
      </c>
      <c r="AF143" s="166">
        <v>0</v>
      </c>
      <c r="AG143" s="166">
        <v>0</v>
      </c>
      <c r="AH143" s="166">
        <v>0</v>
      </c>
      <c r="AI143" s="166">
        <v>0</v>
      </c>
      <c r="AJ143" s="166">
        <v>0</v>
      </c>
      <c r="AK143" s="166">
        <v>0</v>
      </c>
      <c r="AL143" s="166">
        <v>0</v>
      </c>
      <c r="AM143" s="166">
        <v>0</v>
      </c>
      <c r="AN143" s="166">
        <v>0</v>
      </c>
      <c r="AO143" s="166">
        <v>0</v>
      </c>
      <c r="AP143" s="166">
        <v>0</v>
      </c>
      <c r="AQ143" s="166">
        <v>0</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row>
    <row r="144" spans="1:59" ht="15" x14ac:dyDescent="0.25">
      <c r="A144" s="243"/>
      <c r="B144" s="163">
        <v>1</v>
      </c>
      <c r="C144" s="163">
        <v>1</v>
      </c>
      <c r="D144" s="163">
        <v>1</v>
      </c>
      <c r="E144" s="166">
        <v>0</v>
      </c>
      <c r="F144" s="166">
        <v>0</v>
      </c>
      <c r="G144" s="166">
        <v>0</v>
      </c>
      <c r="H144" s="166">
        <v>0</v>
      </c>
      <c r="I144" s="166">
        <v>0</v>
      </c>
      <c r="J144" s="166">
        <v>0</v>
      </c>
      <c r="K144" s="166">
        <v>0</v>
      </c>
      <c r="L144" s="166">
        <v>0</v>
      </c>
      <c r="M144" s="166">
        <v>0</v>
      </c>
      <c r="N144" s="166">
        <v>0</v>
      </c>
      <c r="O144" s="166">
        <v>0</v>
      </c>
      <c r="P144" s="166">
        <v>0</v>
      </c>
      <c r="Q144" s="166">
        <v>0</v>
      </c>
      <c r="R144" s="166">
        <v>0</v>
      </c>
      <c r="S144" s="166">
        <v>0</v>
      </c>
      <c r="T144" s="166">
        <v>0</v>
      </c>
      <c r="U144" s="166">
        <v>0</v>
      </c>
      <c r="V144" s="166">
        <v>0</v>
      </c>
      <c r="W144" s="166">
        <v>0</v>
      </c>
      <c r="X144" s="166">
        <v>0</v>
      </c>
      <c r="Y144" s="166">
        <v>0</v>
      </c>
      <c r="Z144" s="166">
        <v>0</v>
      </c>
      <c r="AA144" s="166">
        <v>0</v>
      </c>
      <c r="AB144" s="166">
        <v>0</v>
      </c>
      <c r="AC144" s="166">
        <v>0</v>
      </c>
      <c r="AD144" s="166">
        <v>0</v>
      </c>
      <c r="AE144" s="166">
        <v>0</v>
      </c>
      <c r="AF144" s="166">
        <v>0</v>
      </c>
      <c r="AG144" s="166">
        <v>0</v>
      </c>
      <c r="AH144" s="166">
        <v>0</v>
      </c>
      <c r="AI144" s="166">
        <v>0</v>
      </c>
      <c r="AJ144" s="166">
        <v>0</v>
      </c>
      <c r="AK144" s="166">
        <v>0</v>
      </c>
      <c r="AL144" s="166">
        <v>0</v>
      </c>
      <c r="AM144" s="166">
        <v>0</v>
      </c>
      <c r="AN144" s="166">
        <v>0</v>
      </c>
      <c r="AO144" s="166">
        <v>0</v>
      </c>
      <c r="AP144" s="166">
        <v>0</v>
      </c>
      <c r="AQ144" s="166">
        <v>0</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row>
    <row r="145" spans="1:59" ht="15" x14ac:dyDescent="0.25">
      <c r="A145" s="243"/>
      <c r="B145" s="163">
        <v>1</v>
      </c>
      <c r="C145" s="163">
        <v>1</v>
      </c>
      <c r="D145" s="163">
        <v>1</v>
      </c>
      <c r="E145" s="166">
        <v>0</v>
      </c>
      <c r="F145" s="166">
        <v>0</v>
      </c>
      <c r="G145" s="166">
        <v>0</v>
      </c>
      <c r="H145" s="166">
        <v>0</v>
      </c>
      <c r="I145" s="166">
        <v>0</v>
      </c>
      <c r="J145" s="166">
        <v>0</v>
      </c>
      <c r="K145" s="166">
        <v>0</v>
      </c>
      <c r="L145" s="166">
        <v>0</v>
      </c>
      <c r="M145" s="166">
        <v>0</v>
      </c>
      <c r="N145" s="166">
        <v>0</v>
      </c>
      <c r="O145" s="166">
        <v>0</v>
      </c>
      <c r="P145" s="166">
        <v>0</v>
      </c>
      <c r="Q145" s="166">
        <v>0</v>
      </c>
      <c r="R145" s="166">
        <v>0</v>
      </c>
      <c r="S145" s="166">
        <v>0</v>
      </c>
      <c r="T145" s="166">
        <v>0</v>
      </c>
      <c r="U145" s="166">
        <v>0</v>
      </c>
      <c r="V145" s="166">
        <v>0</v>
      </c>
      <c r="W145" s="166">
        <v>0</v>
      </c>
      <c r="X145" s="166">
        <v>0</v>
      </c>
      <c r="Y145" s="166">
        <v>0</v>
      </c>
      <c r="Z145" s="166">
        <v>0</v>
      </c>
      <c r="AA145" s="166">
        <v>0</v>
      </c>
      <c r="AB145" s="166">
        <v>0</v>
      </c>
      <c r="AC145" s="166">
        <v>0</v>
      </c>
      <c r="AD145" s="166">
        <v>0</v>
      </c>
      <c r="AE145" s="166">
        <v>0</v>
      </c>
      <c r="AF145" s="166">
        <v>0</v>
      </c>
      <c r="AG145" s="166">
        <v>0</v>
      </c>
      <c r="AH145" s="166">
        <v>0</v>
      </c>
      <c r="AI145" s="166">
        <v>0</v>
      </c>
      <c r="AJ145" s="166">
        <v>0</v>
      </c>
      <c r="AK145" s="166">
        <v>0</v>
      </c>
      <c r="AL145" s="166">
        <v>0</v>
      </c>
      <c r="AM145" s="166">
        <v>0</v>
      </c>
      <c r="AN145" s="166">
        <v>0</v>
      </c>
      <c r="AO145" s="166">
        <v>0</v>
      </c>
      <c r="AP145" s="166">
        <v>0</v>
      </c>
      <c r="AQ145" s="166">
        <v>0</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row>
    <row r="146" spans="1:59" ht="15" x14ac:dyDescent="0.25">
      <c r="A146" s="243"/>
      <c r="B146" s="163">
        <v>1</v>
      </c>
      <c r="C146" s="163">
        <v>1</v>
      </c>
      <c r="D146" s="163">
        <v>1</v>
      </c>
      <c r="E146" s="166">
        <v>0</v>
      </c>
      <c r="F146" s="166">
        <v>0</v>
      </c>
      <c r="G146" s="166">
        <v>0</v>
      </c>
      <c r="H146" s="166">
        <v>0</v>
      </c>
      <c r="I146" s="166">
        <v>0</v>
      </c>
      <c r="J146" s="166">
        <v>0</v>
      </c>
      <c r="K146" s="166">
        <v>0</v>
      </c>
      <c r="L146" s="166">
        <v>0</v>
      </c>
      <c r="M146" s="166">
        <v>0</v>
      </c>
      <c r="N146" s="166">
        <v>0</v>
      </c>
      <c r="O146" s="166">
        <v>0</v>
      </c>
      <c r="P146" s="166">
        <v>0</v>
      </c>
      <c r="Q146" s="166">
        <v>0</v>
      </c>
      <c r="R146" s="166">
        <v>0</v>
      </c>
      <c r="S146" s="166">
        <v>0</v>
      </c>
      <c r="T146" s="166">
        <v>0</v>
      </c>
      <c r="U146" s="166">
        <v>0</v>
      </c>
      <c r="V146" s="166">
        <v>0</v>
      </c>
      <c r="W146" s="166">
        <v>0</v>
      </c>
      <c r="X146" s="166">
        <v>0</v>
      </c>
      <c r="Y146" s="166">
        <v>0</v>
      </c>
      <c r="Z146" s="166">
        <v>0</v>
      </c>
      <c r="AA146" s="166">
        <v>0</v>
      </c>
      <c r="AB146" s="166">
        <v>0</v>
      </c>
      <c r="AC146" s="166">
        <v>0</v>
      </c>
      <c r="AD146" s="166">
        <v>0</v>
      </c>
      <c r="AE146" s="166">
        <v>0</v>
      </c>
      <c r="AF146" s="166">
        <v>0</v>
      </c>
      <c r="AG146" s="166">
        <v>0</v>
      </c>
      <c r="AH146" s="166">
        <v>0</v>
      </c>
      <c r="AI146" s="166">
        <v>0</v>
      </c>
      <c r="AJ146" s="166">
        <v>0</v>
      </c>
      <c r="AK146" s="166">
        <v>0</v>
      </c>
      <c r="AL146" s="166">
        <v>0</v>
      </c>
      <c r="AM146" s="166">
        <v>0</v>
      </c>
      <c r="AN146" s="166">
        <v>0</v>
      </c>
      <c r="AO146" s="166">
        <v>0</v>
      </c>
      <c r="AP146" s="166">
        <v>0</v>
      </c>
      <c r="AQ146" s="166">
        <v>0</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row>
    <row r="147" spans="1:59" ht="15" x14ac:dyDescent="0.25">
      <c r="A147" s="243"/>
      <c r="B147" s="163">
        <v>1</v>
      </c>
      <c r="C147" s="163">
        <v>1</v>
      </c>
      <c r="D147" s="163">
        <v>1</v>
      </c>
      <c r="E147" s="166">
        <v>0</v>
      </c>
      <c r="F147" s="166">
        <v>0</v>
      </c>
      <c r="G147" s="166">
        <v>0</v>
      </c>
      <c r="H147" s="166">
        <v>0</v>
      </c>
      <c r="I147" s="166">
        <v>0</v>
      </c>
      <c r="J147" s="166">
        <v>0</v>
      </c>
      <c r="K147" s="166">
        <v>0</v>
      </c>
      <c r="L147" s="166">
        <v>0</v>
      </c>
      <c r="M147" s="166">
        <v>0</v>
      </c>
      <c r="N147" s="166">
        <v>0</v>
      </c>
      <c r="O147" s="166">
        <v>0</v>
      </c>
      <c r="P147" s="166">
        <v>0</v>
      </c>
      <c r="Q147" s="166">
        <v>0</v>
      </c>
      <c r="R147" s="166">
        <v>0</v>
      </c>
      <c r="S147" s="166">
        <v>0</v>
      </c>
      <c r="T147" s="166">
        <v>0</v>
      </c>
      <c r="U147" s="166">
        <v>0</v>
      </c>
      <c r="V147" s="166">
        <v>0</v>
      </c>
      <c r="W147" s="166">
        <v>0</v>
      </c>
      <c r="X147" s="166">
        <v>0</v>
      </c>
      <c r="Y147" s="166">
        <v>0</v>
      </c>
      <c r="Z147" s="166">
        <v>0</v>
      </c>
      <c r="AA147" s="166">
        <v>0</v>
      </c>
      <c r="AB147" s="166">
        <v>0</v>
      </c>
      <c r="AC147" s="166">
        <v>0</v>
      </c>
      <c r="AD147" s="166">
        <v>0</v>
      </c>
      <c r="AE147" s="166">
        <v>0</v>
      </c>
      <c r="AF147" s="166">
        <v>0</v>
      </c>
      <c r="AG147" s="166">
        <v>0</v>
      </c>
      <c r="AH147" s="166">
        <v>0</v>
      </c>
      <c r="AI147" s="166">
        <v>0</v>
      </c>
      <c r="AJ147" s="166">
        <v>0</v>
      </c>
      <c r="AK147" s="166">
        <v>0</v>
      </c>
      <c r="AL147" s="166">
        <v>0</v>
      </c>
      <c r="AM147" s="166">
        <v>0</v>
      </c>
      <c r="AN147" s="166">
        <v>0</v>
      </c>
      <c r="AO147" s="166">
        <v>0</v>
      </c>
      <c r="AP147" s="166">
        <v>0</v>
      </c>
      <c r="AQ147" s="166">
        <v>0</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row>
    <row r="148" spans="1:59" ht="15" x14ac:dyDescent="0.25">
      <c r="A148" s="243"/>
      <c r="B148" s="163">
        <v>1</v>
      </c>
      <c r="C148" s="163">
        <v>1</v>
      </c>
      <c r="D148" s="163">
        <v>1</v>
      </c>
      <c r="E148" s="166">
        <v>0</v>
      </c>
      <c r="F148" s="166">
        <v>0</v>
      </c>
      <c r="G148" s="166">
        <v>0</v>
      </c>
      <c r="H148" s="166">
        <v>0</v>
      </c>
      <c r="I148" s="166">
        <v>0</v>
      </c>
      <c r="J148" s="166">
        <v>0</v>
      </c>
      <c r="K148" s="166">
        <v>0</v>
      </c>
      <c r="L148" s="166">
        <v>0</v>
      </c>
      <c r="M148" s="166">
        <v>0</v>
      </c>
      <c r="N148" s="166">
        <v>0</v>
      </c>
      <c r="O148" s="166">
        <v>0</v>
      </c>
      <c r="P148" s="166">
        <v>0</v>
      </c>
      <c r="Q148" s="166">
        <v>0</v>
      </c>
      <c r="R148" s="166">
        <v>0</v>
      </c>
      <c r="S148" s="166">
        <v>0</v>
      </c>
      <c r="T148" s="166">
        <v>0</v>
      </c>
      <c r="U148" s="166">
        <v>0</v>
      </c>
      <c r="V148" s="166">
        <v>0</v>
      </c>
      <c r="W148" s="166">
        <v>0</v>
      </c>
      <c r="X148" s="166">
        <v>0</v>
      </c>
      <c r="Y148" s="166">
        <v>0</v>
      </c>
      <c r="Z148" s="166">
        <v>0</v>
      </c>
      <c r="AA148" s="166">
        <v>0</v>
      </c>
      <c r="AB148" s="166">
        <v>0</v>
      </c>
      <c r="AC148" s="166">
        <v>0</v>
      </c>
      <c r="AD148" s="166">
        <v>0</v>
      </c>
      <c r="AE148" s="166">
        <v>0</v>
      </c>
      <c r="AF148" s="166">
        <v>0</v>
      </c>
      <c r="AG148" s="166">
        <v>0</v>
      </c>
      <c r="AH148" s="166">
        <v>0</v>
      </c>
      <c r="AI148" s="166">
        <v>0</v>
      </c>
      <c r="AJ148" s="166">
        <v>0</v>
      </c>
      <c r="AK148" s="166">
        <v>0</v>
      </c>
      <c r="AL148" s="166">
        <v>0</v>
      </c>
      <c r="AM148" s="166">
        <v>0</v>
      </c>
      <c r="AN148" s="166">
        <v>0</v>
      </c>
      <c r="AO148" s="166">
        <v>0</v>
      </c>
      <c r="AP148" s="166">
        <v>0</v>
      </c>
      <c r="AQ148" s="166">
        <v>0</v>
      </c>
      <c r="AR148" s="166">
        <v>0</v>
      </c>
      <c r="AS148" s="166">
        <v>0</v>
      </c>
      <c r="AT148" s="166">
        <v>0</v>
      </c>
      <c r="AU148" s="166">
        <v>0</v>
      </c>
      <c r="AV148" s="166">
        <v>0</v>
      </c>
      <c r="AW148" s="166">
        <v>0</v>
      </c>
      <c r="AX148" s="166">
        <v>0</v>
      </c>
      <c r="AY148" s="166">
        <v>0</v>
      </c>
      <c r="AZ148" s="166">
        <v>0</v>
      </c>
      <c r="BA148" s="166">
        <v>0</v>
      </c>
      <c r="BB148" s="166">
        <v>0</v>
      </c>
      <c r="BC148" s="166">
        <v>0</v>
      </c>
      <c r="BD148" s="166">
        <v>0</v>
      </c>
      <c r="BE148" s="166">
        <v>0</v>
      </c>
      <c r="BF148" s="166">
        <v>0</v>
      </c>
      <c r="BG148" s="166">
        <v>0</v>
      </c>
    </row>
    <row r="149" spans="1:59" ht="15" x14ac:dyDescent="0.25">
      <c r="A149" s="243"/>
      <c r="B149" s="163">
        <v>1</v>
      </c>
      <c r="C149" s="163">
        <v>1</v>
      </c>
      <c r="D149" s="163">
        <v>1</v>
      </c>
      <c r="E149" s="166">
        <v>0</v>
      </c>
      <c r="F149" s="166">
        <v>0</v>
      </c>
      <c r="G149" s="166">
        <v>0</v>
      </c>
      <c r="H149" s="166">
        <v>0</v>
      </c>
      <c r="I149" s="166">
        <v>0</v>
      </c>
      <c r="J149" s="166">
        <v>0</v>
      </c>
      <c r="K149" s="166">
        <v>0</v>
      </c>
      <c r="L149" s="166">
        <v>0</v>
      </c>
      <c r="M149" s="166">
        <v>0</v>
      </c>
      <c r="N149" s="166">
        <v>0</v>
      </c>
      <c r="O149" s="166">
        <v>0</v>
      </c>
      <c r="P149" s="166">
        <v>0</v>
      </c>
      <c r="Q149" s="166">
        <v>0</v>
      </c>
      <c r="R149" s="166">
        <v>0</v>
      </c>
      <c r="S149" s="166">
        <v>0</v>
      </c>
      <c r="T149" s="166">
        <v>0</v>
      </c>
      <c r="U149" s="166">
        <v>0</v>
      </c>
      <c r="V149" s="166">
        <v>0</v>
      </c>
      <c r="W149" s="166">
        <v>0</v>
      </c>
      <c r="X149" s="166">
        <v>0</v>
      </c>
      <c r="Y149" s="166">
        <v>0</v>
      </c>
      <c r="Z149" s="166">
        <v>0</v>
      </c>
      <c r="AA149" s="166">
        <v>0</v>
      </c>
      <c r="AB149" s="166">
        <v>0</v>
      </c>
      <c r="AC149" s="166">
        <v>0</v>
      </c>
      <c r="AD149" s="166">
        <v>0</v>
      </c>
      <c r="AE149" s="166">
        <v>0</v>
      </c>
      <c r="AF149" s="166">
        <v>0</v>
      </c>
      <c r="AG149" s="166">
        <v>0</v>
      </c>
      <c r="AH149" s="166">
        <v>0</v>
      </c>
      <c r="AI149" s="166">
        <v>0</v>
      </c>
      <c r="AJ149" s="166">
        <v>0</v>
      </c>
      <c r="AK149" s="166">
        <v>0</v>
      </c>
      <c r="AL149" s="166">
        <v>0</v>
      </c>
      <c r="AM149" s="166">
        <v>0</v>
      </c>
      <c r="AN149" s="166">
        <v>0</v>
      </c>
      <c r="AO149" s="166">
        <v>0</v>
      </c>
      <c r="AP149" s="166">
        <v>0</v>
      </c>
      <c r="AQ149" s="166">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row>
    <row r="150" spans="1:59" ht="15" x14ac:dyDescent="0.25">
      <c r="A150" s="243"/>
      <c r="B150" s="163">
        <v>1</v>
      </c>
      <c r="C150" s="163">
        <v>1</v>
      </c>
      <c r="D150" s="163">
        <v>1</v>
      </c>
      <c r="E150" s="166">
        <v>0</v>
      </c>
      <c r="F150" s="166">
        <v>0</v>
      </c>
      <c r="G150" s="166">
        <v>0</v>
      </c>
      <c r="H150" s="166">
        <v>0</v>
      </c>
      <c r="I150" s="166">
        <v>0</v>
      </c>
      <c r="J150" s="166">
        <v>0</v>
      </c>
      <c r="K150" s="166">
        <v>0</v>
      </c>
      <c r="L150" s="166">
        <v>0</v>
      </c>
      <c r="M150" s="166">
        <v>0</v>
      </c>
      <c r="N150" s="166">
        <v>0</v>
      </c>
      <c r="O150" s="166">
        <v>0</v>
      </c>
      <c r="P150" s="166">
        <v>0</v>
      </c>
      <c r="Q150" s="166">
        <v>0</v>
      </c>
      <c r="R150" s="166">
        <v>0</v>
      </c>
      <c r="S150" s="166">
        <v>0</v>
      </c>
      <c r="T150" s="166">
        <v>0</v>
      </c>
      <c r="U150" s="166">
        <v>0</v>
      </c>
      <c r="V150" s="166">
        <v>0</v>
      </c>
      <c r="W150" s="166">
        <v>0</v>
      </c>
      <c r="X150" s="166">
        <v>0</v>
      </c>
      <c r="Y150" s="166">
        <v>0</v>
      </c>
      <c r="Z150" s="166">
        <v>0</v>
      </c>
      <c r="AA150" s="166">
        <v>0</v>
      </c>
      <c r="AB150" s="166">
        <v>0</v>
      </c>
      <c r="AC150" s="166">
        <v>0</v>
      </c>
      <c r="AD150" s="166">
        <v>0</v>
      </c>
      <c r="AE150" s="166">
        <v>0</v>
      </c>
      <c r="AF150" s="166">
        <v>0</v>
      </c>
      <c r="AG150" s="166">
        <v>0</v>
      </c>
      <c r="AH150" s="166">
        <v>0</v>
      </c>
      <c r="AI150" s="166">
        <v>0</v>
      </c>
      <c r="AJ150" s="166">
        <v>0</v>
      </c>
      <c r="AK150" s="166">
        <v>0</v>
      </c>
      <c r="AL150" s="166">
        <v>0</v>
      </c>
      <c r="AM150" s="166">
        <v>0</v>
      </c>
      <c r="AN150" s="166">
        <v>0</v>
      </c>
      <c r="AO150" s="166">
        <v>0</v>
      </c>
      <c r="AP150" s="166">
        <v>0</v>
      </c>
      <c r="AQ150" s="166">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row>
    <row r="151" spans="1:59" ht="15" x14ac:dyDescent="0.25">
      <c r="A151" s="243"/>
      <c r="B151" s="163">
        <v>1</v>
      </c>
      <c r="C151" s="163">
        <v>1</v>
      </c>
      <c r="D151" s="163">
        <v>1</v>
      </c>
      <c r="E151" s="166">
        <v>0</v>
      </c>
      <c r="F151" s="166">
        <v>0</v>
      </c>
      <c r="G151" s="166">
        <v>0</v>
      </c>
      <c r="H151" s="166">
        <v>0</v>
      </c>
      <c r="I151" s="166">
        <v>0</v>
      </c>
      <c r="J151" s="166">
        <v>0</v>
      </c>
      <c r="K151" s="166">
        <v>0</v>
      </c>
      <c r="L151" s="166">
        <v>0</v>
      </c>
      <c r="M151" s="166">
        <v>0</v>
      </c>
      <c r="N151" s="166">
        <v>0</v>
      </c>
      <c r="O151" s="166">
        <v>0</v>
      </c>
      <c r="P151" s="166">
        <v>0</v>
      </c>
      <c r="Q151" s="166">
        <v>0</v>
      </c>
      <c r="R151" s="166">
        <v>0</v>
      </c>
      <c r="S151" s="166">
        <v>0</v>
      </c>
      <c r="T151" s="166">
        <v>0</v>
      </c>
      <c r="U151" s="166">
        <v>0</v>
      </c>
      <c r="V151" s="166">
        <v>0</v>
      </c>
      <c r="W151" s="166">
        <v>0</v>
      </c>
      <c r="X151" s="166">
        <v>0</v>
      </c>
      <c r="Y151" s="166">
        <v>0</v>
      </c>
      <c r="Z151" s="166">
        <v>0</v>
      </c>
      <c r="AA151" s="166">
        <v>0</v>
      </c>
      <c r="AB151" s="166">
        <v>0</v>
      </c>
      <c r="AC151" s="166">
        <v>0</v>
      </c>
      <c r="AD151" s="166">
        <v>0</v>
      </c>
      <c r="AE151" s="166">
        <v>0</v>
      </c>
      <c r="AF151" s="166">
        <v>0</v>
      </c>
      <c r="AG151" s="166">
        <v>0</v>
      </c>
      <c r="AH151" s="166">
        <v>0</v>
      </c>
      <c r="AI151" s="166">
        <v>0</v>
      </c>
      <c r="AJ151" s="166">
        <v>0</v>
      </c>
      <c r="AK151" s="166">
        <v>0</v>
      </c>
      <c r="AL151" s="166">
        <v>0</v>
      </c>
      <c r="AM151" s="166">
        <v>0</v>
      </c>
      <c r="AN151" s="166">
        <v>0</v>
      </c>
      <c r="AO151" s="166">
        <v>0</v>
      </c>
      <c r="AP151" s="166">
        <v>0</v>
      </c>
      <c r="AQ151" s="166">
        <v>0</v>
      </c>
      <c r="AR151" s="166">
        <v>0</v>
      </c>
      <c r="AS151" s="166">
        <v>0</v>
      </c>
      <c r="AT151" s="166">
        <v>0</v>
      </c>
      <c r="AU151" s="166">
        <v>0</v>
      </c>
      <c r="AV151" s="166">
        <v>0</v>
      </c>
      <c r="AW151" s="166">
        <v>0</v>
      </c>
      <c r="AX151" s="166">
        <v>0</v>
      </c>
      <c r="AY151" s="166">
        <v>0</v>
      </c>
      <c r="AZ151" s="166">
        <v>0</v>
      </c>
      <c r="BA151" s="166">
        <v>0</v>
      </c>
      <c r="BB151" s="166">
        <v>0</v>
      </c>
      <c r="BC151" s="166">
        <v>0</v>
      </c>
      <c r="BD151" s="166">
        <v>0</v>
      </c>
      <c r="BE151" s="166">
        <v>0</v>
      </c>
      <c r="BF151" s="166">
        <v>0</v>
      </c>
      <c r="BG151" s="166">
        <v>0</v>
      </c>
    </row>
    <row r="152" spans="1:59" ht="15" x14ac:dyDescent="0.25">
      <c r="A152" s="243"/>
      <c r="B152" s="163">
        <v>1</v>
      </c>
      <c r="C152" s="163">
        <v>1</v>
      </c>
      <c r="D152" s="163">
        <v>1</v>
      </c>
      <c r="E152" s="166">
        <v>0</v>
      </c>
      <c r="F152" s="166">
        <v>0</v>
      </c>
      <c r="G152" s="166">
        <v>0</v>
      </c>
      <c r="H152" s="166">
        <v>0</v>
      </c>
      <c r="I152" s="166">
        <v>0</v>
      </c>
      <c r="J152" s="166">
        <v>0</v>
      </c>
      <c r="K152" s="166">
        <v>0</v>
      </c>
      <c r="L152" s="166">
        <v>0</v>
      </c>
      <c r="M152" s="166">
        <v>0</v>
      </c>
      <c r="N152" s="166">
        <v>0</v>
      </c>
      <c r="O152" s="166">
        <v>0</v>
      </c>
      <c r="P152" s="166">
        <v>0</v>
      </c>
      <c r="Q152" s="166">
        <v>0</v>
      </c>
      <c r="R152" s="166">
        <v>0</v>
      </c>
      <c r="S152" s="166">
        <v>0</v>
      </c>
      <c r="T152" s="166">
        <v>0</v>
      </c>
      <c r="U152" s="166">
        <v>0</v>
      </c>
      <c r="V152" s="166">
        <v>0</v>
      </c>
      <c r="W152" s="166">
        <v>0</v>
      </c>
      <c r="X152" s="166">
        <v>0</v>
      </c>
      <c r="Y152" s="166">
        <v>0</v>
      </c>
      <c r="Z152" s="166">
        <v>0</v>
      </c>
      <c r="AA152" s="166">
        <v>0</v>
      </c>
      <c r="AB152" s="166">
        <v>0</v>
      </c>
      <c r="AC152" s="166">
        <v>0</v>
      </c>
      <c r="AD152" s="166">
        <v>0</v>
      </c>
      <c r="AE152" s="166">
        <v>0</v>
      </c>
      <c r="AF152" s="166">
        <v>0</v>
      </c>
      <c r="AG152" s="166">
        <v>0</v>
      </c>
      <c r="AH152" s="166">
        <v>0</v>
      </c>
      <c r="AI152" s="166">
        <v>0</v>
      </c>
      <c r="AJ152" s="166">
        <v>0</v>
      </c>
      <c r="AK152" s="166">
        <v>0</v>
      </c>
      <c r="AL152" s="166">
        <v>0</v>
      </c>
      <c r="AM152" s="166">
        <v>0</v>
      </c>
      <c r="AN152" s="166">
        <v>0</v>
      </c>
      <c r="AO152" s="166">
        <v>0</v>
      </c>
      <c r="AP152" s="166">
        <v>0</v>
      </c>
      <c r="AQ152" s="166">
        <v>0</v>
      </c>
      <c r="AR152" s="166">
        <v>0</v>
      </c>
      <c r="AS152" s="166">
        <v>0</v>
      </c>
      <c r="AT152" s="166">
        <v>0</v>
      </c>
      <c r="AU152" s="166">
        <v>0</v>
      </c>
      <c r="AV152" s="166">
        <v>0</v>
      </c>
      <c r="AW152" s="166">
        <v>0</v>
      </c>
      <c r="AX152" s="166">
        <v>0</v>
      </c>
      <c r="AY152" s="166">
        <v>0</v>
      </c>
      <c r="AZ152" s="166">
        <v>0</v>
      </c>
      <c r="BA152" s="166">
        <v>0</v>
      </c>
      <c r="BB152" s="166">
        <v>0</v>
      </c>
      <c r="BC152" s="166">
        <v>0</v>
      </c>
      <c r="BD152" s="166">
        <v>0</v>
      </c>
      <c r="BE152" s="166">
        <v>0</v>
      </c>
      <c r="BF152" s="166">
        <v>0</v>
      </c>
      <c r="BG152" s="166">
        <v>0</v>
      </c>
    </row>
    <row r="153" spans="1:59" ht="15" x14ac:dyDescent="0.25">
      <c r="A153" s="243"/>
      <c r="B153" s="163">
        <v>1</v>
      </c>
      <c r="C153" s="163">
        <v>1</v>
      </c>
      <c r="D153" s="163">
        <v>1</v>
      </c>
      <c r="E153" s="166">
        <v>0</v>
      </c>
      <c r="F153" s="166">
        <v>0</v>
      </c>
      <c r="G153" s="166">
        <v>0</v>
      </c>
      <c r="H153" s="166">
        <v>0</v>
      </c>
      <c r="I153" s="166">
        <v>0</v>
      </c>
      <c r="J153" s="166">
        <v>0</v>
      </c>
      <c r="K153" s="166">
        <v>0</v>
      </c>
      <c r="L153" s="166">
        <v>0</v>
      </c>
      <c r="M153" s="166">
        <v>0</v>
      </c>
      <c r="N153" s="166">
        <v>0</v>
      </c>
      <c r="O153" s="166">
        <v>0</v>
      </c>
      <c r="P153" s="166">
        <v>0</v>
      </c>
      <c r="Q153" s="166">
        <v>0</v>
      </c>
      <c r="R153" s="166">
        <v>0</v>
      </c>
      <c r="S153" s="166">
        <v>0</v>
      </c>
      <c r="T153" s="166">
        <v>0</v>
      </c>
      <c r="U153" s="166">
        <v>0</v>
      </c>
      <c r="V153" s="166">
        <v>0</v>
      </c>
      <c r="W153" s="166">
        <v>0</v>
      </c>
      <c r="X153" s="166">
        <v>0</v>
      </c>
      <c r="Y153" s="166">
        <v>0</v>
      </c>
      <c r="Z153" s="166">
        <v>0</v>
      </c>
      <c r="AA153" s="166">
        <v>0</v>
      </c>
      <c r="AB153" s="166">
        <v>0</v>
      </c>
      <c r="AC153" s="166">
        <v>0</v>
      </c>
      <c r="AD153" s="166">
        <v>0</v>
      </c>
      <c r="AE153" s="166">
        <v>0</v>
      </c>
      <c r="AF153" s="166">
        <v>0</v>
      </c>
      <c r="AG153" s="166">
        <v>0</v>
      </c>
      <c r="AH153" s="166">
        <v>0</v>
      </c>
      <c r="AI153" s="166">
        <v>0</v>
      </c>
      <c r="AJ153" s="166">
        <v>0</v>
      </c>
      <c r="AK153" s="166">
        <v>0</v>
      </c>
      <c r="AL153" s="166">
        <v>0</v>
      </c>
      <c r="AM153" s="166">
        <v>0</v>
      </c>
      <c r="AN153" s="166">
        <v>0</v>
      </c>
      <c r="AO153" s="166">
        <v>0</v>
      </c>
      <c r="AP153" s="166">
        <v>0</v>
      </c>
      <c r="AQ153" s="166">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row>
    <row r="154" spans="1:59" ht="15" x14ac:dyDescent="0.25">
      <c r="A154" s="243"/>
      <c r="B154" s="163">
        <v>1</v>
      </c>
      <c r="C154" s="163">
        <v>1</v>
      </c>
      <c r="D154" s="163">
        <v>1</v>
      </c>
      <c r="E154" s="166">
        <v>0</v>
      </c>
      <c r="F154" s="166">
        <v>0</v>
      </c>
      <c r="G154" s="166">
        <v>0</v>
      </c>
      <c r="H154" s="166">
        <v>0</v>
      </c>
      <c r="I154" s="166">
        <v>0</v>
      </c>
      <c r="J154" s="166">
        <v>0</v>
      </c>
      <c r="K154" s="166">
        <v>0</v>
      </c>
      <c r="L154" s="166">
        <v>0</v>
      </c>
      <c r="M154" s="166">
        <v>0</v>
      </c>
      <c r="N154" s="166">
        <v>0</v>
      </c>
      <c r="O154" s="166">
        <v>0</v>
      </c>
      <c r="P154" s="166">
        <v>0</v>
      </c>
      <c r="Q154" s="166">
        <v>0</v>
      </c>
      <c r="R154" s="166">
        <v>0</v>
      </c>
      <c r="S154" s="166">
        <v>0</v>
      </c>
      <c r="T154" s="166">
        <v>0</v>
      </c>
      <c r="U154" s="166">
        <v>0</v>
      </c>
      <c r="V154" s="166">
        <v>0</v>
      </c>
      <c r="W154" s="166">
        <v>0</v>
      </c>
      <c r="X154" s="166">
        <v>0</v>
      </c>
      <c r="Y154" s="166">
        <v>0</v>
      </c>
      <c r="Z154" s="166">
        <v>0</v>
      </c>
      <c r="AA154" s="166">
        <v>0</v>
      </c>
      <c r="AB154" s="166">
        <v>0</v>
      </c>
      <c r="AC154" s="166">
        <v>0</v>
      </c>
      <c r="AD154" s="166">
        <v>0</v>
      </c>
      <c r="AE154" s="166">
        <v>0</v>
      </c>
      <c r="AF154" s="166">
        <v>0</v>
      </c>
      <c r="AG154" s="166">
        <v>0</v>
      </c>
      <c r="AH154" s="166">
        <v>0</v>
      </c>
      <c r="AI154" s="166">
        <v>0</v>
      </c>
      <c r="AJ154" s="166">
        <v>0</v>
      </c>
      <c r="AK154" s="166">
        <v>0</v>
      </c>
      <c r="AL154" s="166">
        <v>0</v>
      </c>
      <c r="AM154" s="166">
        <v>0</v>
      </c>
      <c r="AN154" s="166">
        <v>0</v>
      </c>
      <c r="AO154" s="166">
        <v>0</v>
      </c>
      <c r="AP154" s="166">
        <v>0</v>
      </c>
      <c r="AQ154" s="166">
        <v>0</v>
      </c>
      <c r="AR154" s="166">
        <v>0</v>
      </c>
      <c r="AS154" s="166">
        <v>0</v>
      </c>
      <c r="AT154" s="166">
        <v>0</v>
      </c>
      <c r="AU154" s="166">
        <v>0</v>
      </c>
      <c r="AV154" s="166">
        <v>0</v>
      </c>
      <c r="AW154" s="166">
        <v>0</v>
      </c>
      <c r="AX154" s="166">
        <v>0</v>
      </c>
      <c r="AY154" s="166">
        <v>0</v>
      </c>
      <c r="AZ154" s="166">
        <v>0</v>
      </c>
      <c r="BA154" s="166">
        <v>0</v>
      </c>
      <c r="BB154" s="166">
        <v>0</v>
      </c>
      <c r="BC154" s="166">
        <v>0</v>
      </c>
      <c r="BD154" s="166">
        <v>0</v>
      </c>
      <c r="BE154" s="166">
        <v>0</v>
      </c>
      <c r="BF154" s="166">
        <v>0</v>
      </c>
      <c r="BG154" s="166">
        <v>0</v>
      </c>
    </row>
    <row r="155" spans="1:59" ht="15" x14ac:dyDescent="0.25">
      <c r="A155" s="243"/>
      <c r="B155" s="163">
        <v>1</v>
      </c>
      <c r="C155" s="163">
        <v>1</v>
      </c>
      <c r="D155" s="163">
        <v>1</v>
      </c>
      <c r="E155" s="166">
        <v>0</v>
      </c>
      <c r="F155" s="166">
        <v>0</v>
      </c>
      <c r="G155" s="166">
        <v>0</v>
      </c>
      <c r="H155" s="166">
        <v>0</v>
      </c>
      <c r="I155" s="166">
        <v>0</v>
      </c>
      <c r="J155" s="166">
        <v>0</v>
      </c>
      <c r="K155" s="166">
        <v>0</v>
      </c>
      <c r="L155" s="166">
        <v>0</v>
      </c>
      <c r="M155" s="166">
        <v>0</v>
      </c>
      <c r="N155" s="166">
        <v>0</v>
      </c>
      <c r="O155" s="166">
        <v>0</v>
      </c>
      <c r="P155" s="166">
        <v>0</v>
      </c>
      <c r="Q155" s="166">
        <v>0</v>
      </c>
      <c r="R155" s="166">
        <v>0</v>
      </c>
      <c r="S155" s="166">
        <v>0</v>
      </c>
      <c r="T155" s="166">
        <v>0</v>
      </c>
      <c r="U155" s="166">
        <v>0</v>
      </c>
      <c r="V155" s="166">
        <v>0</v>
      </c>
      <c r="W155" s="166">
        <v>0</v>
      </c>
      <c r="X155" s="166">
        <v>0</v>
      </c>
      <c r="Y155" s="166">
        <v>0</v>
      </c>
      <c r="Z155" s="166">
        <v>0</v>
      </c>
      <c r="AA155" s="166">
        <v>0</v>
      </c>
      <c r="AB155" s="166">
        <v>0</v>
      </c>
      <c r="AC155" s="166">
        <v>0</v>
      </c>
      <c r="AD155" s="166">
        <v>0</v>
      </c>
      <c r="AE155" s="166">
        <v>0</v>
      </c>
      <c r="AF155" s="166">
        <v>0</v>
      </c>
      <c r="AG155" s="166">
        <v>0</v>
      </c>
      <c r="AH155" s="166">
        <v>0</v>
      </c>
      <c r="AI155" s="166">
        <v>0</v>
      </c>
      <c r="AJ155" s="166">
        <v>0</v>
      </c>
      <c r="AK155" s="166">
        <v>0</v>
      </c>
      <c r="AL155" s="166">
        <v>0</v>
      </c>
      <c r="AM155" s="166">
        <v>0</v>
      </c>
      <c r="AN155" s="166">
        <v>0</v>
      </c>
      <c r="AO155" s="166">
        <v>0</v>
      </c>
      <c r="AP155" s="166">
        <v>0</v>
      </c>
      <c r="AQ155" s="166">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row>
    <row r="156" spans="1:59" ht="15" x14ac:dyDescent="0.25">
      <c r="A156" s="243"/>
      <c r="B156" s="163">
        <v>1</v>
      </c>
      <c r="C156" s="163">
        <v>1</v>
      </c>
      <c r="D156" s="163">
        <v>1</v>
      </c>
      <c r="E156" s="166">
        <v>0</v>
      </c>
      <c r="F156" s="166">
        <v>0</v>
      </c>
      <c r="G156" s="166">
        <v>0</v>
      </c>
      <c r="H156" s="166">
        <v>0</v>
      </c>
      <c r="I156" s="166">
        <v>0</v>
      </c>
      <c r="J156" s="166">
        <v>0</v>
      </c>
      <c r="K156" s="166">
        <v>0</v>
      </c>
      <c r="L156" s="166">
        <v>0</v>
      </c>
      <c r="M156" s="166">
        <v>0</v>
      </c>
      <c r="N156" s="166">
        <v>0</v>
      </c>
      <c r="O156" s="166">
        <v>0</v>
      </c>
      <c r="P156" s="166">
        <v>0</v>
      </c>
      <c r="Q156" s="166">
        <v>0</v>
      </c>
      <c r="R156" s="166">
        <v>0</v>
      </c>
      <c r="S156" s="166">
        <v>0</v>
      </c>
      <c r="T156" s="166">
        <v>0</v>
      </c>
      <c r="U156" s="166">
        <v>0</v>
      </c>
      <c r="V156" s="166">
        <v>0</v>
      </c>
      <c r="W156" s="166">
        <v>0</v>
      </c>
      <c r="X156" s="166">
        <v>0</v>
      </c>
      <c r="Y156" s="166">
        <v>0</v>
      </c>
      <c r="Z156" s="166">
        <v>0</v>
      </c>
      <c r="AA156" s="166">
        <v>0</v>
      </c>
      <c r="AB156" s="166">
        <v>0</v>
      </c>
      <c r="AC156" s="166">
        <v>0</v>
      </c>
      <c r="AD156" s="166">
        <v>0</v>
      </c>
      <c r="AE156" s="166">
        <v>0</v>
      </c>
      <c r="AF156" s="166">
        <v>0</v>
      </c>
      <c r="AG156" s="166">
        <v>0</v>
      </c>
      <c r="AH156" s="166">
        <v>0</v>
      </c>
      <c r="AI156" s="166">
        <v>0</v>
      </c>
      <c r="AJ156" s="166">
        <v>0</v>
      </c>
      <c r="AK156" s="166">
        <v>0</v>
      </c>
      <c r="AL156" s="166">
        <v>0</v>
      </c>
      <c r="AM156" s="166">
        <v>0</v>
      </c>
      <c r="AN156" s="166">
        <v>0</v>
      </c>
      <c r="AO156" s="166">
        <v>0</v>
      </c>
      <c r="AP156" s="166">
        <v>0</v>
      </c>
      <c r="AQ156" s="166">
        <v>0</v>
      </c>
      <c r="AR156" s="166">
        <v>0</v>
      </c>
      <c r="AS156" s="166">
        <v>0</v>
      </c>
      <c r="AT156" s="166">
        <v>0</v>
      </c>
      <c r="AU156" s="166">
        <v>0</v>
      </c>
      <c r="AV156" s="166">
        <v>0</v>
      </c>
      <c r="AW156" s="166">
        <v>0</v>
      </c>
      <c r="AX156" s="166">
        <v>0</v>
      </c>
      <c r="AY156" s="166">
        <v>0</v>
      </c>
      <c r="AZ156" s="166">
        <v>0</v>
      </c>
      <c r="BA156" s="166">
        <v>0</v>
      </c>
      <c r="BB156" s="166">
        <v>0</v>
      </c>
      <c r="BC156" s="166">
        <v>0</v>
      </c>
      <c r="BD156" s="166">
        <v>0</v>
      </c>
      <c r="BE156" s="166">
        <v>0</v>
      </c>
      <c r="BF156" s="166">
        <v>0</v>
      </c>
      <c r="BG156" s="166">
        <v>0</v>
      </c>
    </row>
    <row r="157" spans="1:59" ht="15" x14ac:dyDescent="0.25">
      <c r="A157" s="243"/>
      <c r="B157" s="163">
        <v>1</v>
      </c>
      <c r="C157" s="163">
        <v>1</v>
      </c>
      <c r="D157" s="163">
        <v>1</v>
      </c>
      <c r="E157" s="166">
        <v>0</v>
      </c>
      <c r="F157" s="166">
        <v>0</v>
      </c>
      <c r="G157" s="166">
        <v>0</v>
      </c>
      <c r="H157" s="166">
        <v>0</v>
      </c>
      <c r="I157" s="166">
        <v>0</v>
      </c>
      <c r="J157" s="166">
        <v>0</v>
      </c>
      <c r="K157" s="166">
        <v>0</v>
      </c>
      <c r="L157" s="166">
        <v>0</v>
      </c>
      <c r="M157" s="166">
        <v>0</v>
      </c>
      <c r="N157" s="166">
        <v>0</v>
      </c>
      <c r="O157" s="166">
        <v>0</v>
      </c>
      <c r="P157" s="166">
        <v>0</v>
      </c>
      <c r="Q157" s="166">
        <v>0</v>
      </c>
      <c r="R157" s="166">
        <v>0</v>
      </c>
      <c r="S157" s="166">
        <v>0</v>
      </c>
      <c r="T157" s="166">
        <v>0</v>
      </c>
      <c r="U157" s="166">
        <v>0</v>
      </c>
      <c r="V157" s="166">
        <v>0</v>
      </c>
      <c r="W157" s="166">
        <v>0</v>
      </c>
      <c r="X157" s="166">
        <v>0</v>
      </c>
      <c r="Y157" s="166">
        <v>0</v>
      </c>
      <c r="Z157" s="166">
        <v>0</v>
      </c>
      <c r="AA157" s="166">
        <v>0</v>
      </c>
      <c r="AB157" s="166">
        <v>0</v>
      </c>
      <c r="AC157" s="166">
        <v>0</v>
      </c>
      <c r="AD157" s="166">
        <v>0</v>
      </c>
      <c r="AE157" s="166">
        <v>0</v>
      </c>
      <c r="AF157" s="166">
        <v>0</v>
      </c>
      <c r="AG157" s="166">
        <v>0</v>
      </c>
      <c r="AH157" s="166">
        <v>0</v>
      </c>
      <c r="AI157" s="166">
        <v>0</v>
      </c>
      <c r="AJ157" s="166">
        <v>0</v>
      </c>
      <c r="AK157" s="166">
        <v>0</v>
      </c>
      <c r="AL157" s="166">
        <v>0</v>
      </c>
      <c r="AM157" s="166">
        <v>0</v>
      </c>
      <c r="AN157" s="166">
        <v>0</v>
      </c>
      <c r="AO157" s="166">
        <v>0</v>
      </c>
      <c r="AP157" s="166">
        <v>0</v>
      </c>
      <c r="AQ157" s="166">
        <v>0</v>
      </c>
      <c r="AR157" s="166">
        <v>0</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row>
    <row r="158" spans="1:59" ht="15" x14ac:dyDescent="0.25">
      <c r="A158" s="243"/>
      <c r="B158" s="163">
        <v>1</v>
      </c>
      <c r="C158" s="163">
        <v>1</v>
      </c>
      <c r="D158" s="163">
        <v>1</v>
      </c>
      <c r="E158" s="166">
        <v>0</v>
      </c>
      <c r="F158" s="166">
        <v>0</v>
      </c>
      <c r="G158" s="166">
        <v>0</v>
      </c>
      <c r="H158" s="166">
        <v>0</v>
      </c>
      <c r="I158" s="166">
        <v>0</v>
      </c>
      <c r="J158" s="166">
        <v>0</v>
      </c>
      <c r="K158" s="166">
        <v>0</v>
      </c>
      <c r="L158" s="166">
        <v>0</v>
      </c>
      <c r="M158" s="166">
        <v>0</v>
      </c>
      <c r="N158" s="166">
        <v>0</v>
      </c>
      <c r="O158" s="166">
        <v>0</v>
      </c>
      <c r="P158" s="166">
        <v>0</v>
      </c>
      <c r="Q158" s="166">
        <v>0</v>
      </c>
      <c r="R158" s="166">
        <v>0</v>
      </c>
      <c r="S158" s="166">
        <v>0</v>
      </c>
      <c r="T158" s="166">
        <v>0</v>
      </c>
      <c r="U158" s="166">
        <v>0</v>
      </c>
      <c r="V158" s="166">
        <v>0</v>
      </c>
      <c r="W158" s="166">
        <v>0</v>
      </c>
      <c r="X158" s="166">
        <v>0</v>
      </c>
      <c r="Y158" s="166">
        <v>0</v>
      </c>
      <c r="Z158" s="166">
        <v>0</v>
      </c>
      <c r="AA158" s="166">
        <v>0</v>
      </c>
      <c r="AB158" s="166">
        <v>0</v>
      </c>
      <c r="AC158" s="166">
        <v>0</v>
      </c>
      <c r="AD158" s="166">
        <v>0</v>
      </c>
      <c r="AE158" s="166">
        <v>0</v>
      </c>
      <c r="AF158" s="166">
        <v>0</v>
      </c>
      <c r="AG158" s="166">
        <v>0</v>
      </c>
      <c r="AH158" s="166">
        <v>0</v>
      </c>
      <c r="AI158" s="166">
        <v>0</v>
      </c>
      <c r="AJ158" s="166">
        <v>0</v>
      </c>
      <c r="AK158" s="166">
        <v>0</v>
      </c>
      <c r="AL158" s="166">
        <v>0</v>
      </c>
      <c r="AM158" s="166">
        <v>0</v>
      </c>
      <c r="AN158" s="166">
        <v>0</v>
      </c>
      <c r="AO158" s="166">
        <v>0</v>
      </c>
      <c r="AP158" s="166">
        <v>0</v>
      </c>
      <c r="AQ158" s="166">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row>
    <row r="159" spans="1:59" ht="15" x14ac:dyDescent="0.25">
      <c r="A159" s="243"/>
      <c r="B159" s="163">
        <v>1</v>
      </c>
      <c r="C159" s="163">
        <v>1</v>
      </c>
      <c r="D159" s="163">
        <v>1</v>
      </c>
      <c r="E159" s="166">
        <v>0</v>
      </c>
      <c r="F159" s="166">
        <v>0</v>
      </c>
      <c r="G159" s="166">
        <v>0</v>
      </c>
      <c r="H159" s="166">
        <v>0</v>
      </c>
      <c r="I159" s="166">
        <v>0</v>
      </c>
      <c r="J159" s="166">
        <v>0</v>
      </c>
      <c r="K159" s="166">
        <v>0</v>
      </c>
      <c r="L159" s="166">
        <v>0</v>
      </c>
      <c r="M159" s="166">
        <v>0</v>
      </c>
      <c r="N159" s="166">
        <v>0</v>
      </c>
      <c r="O159" s="166">
        <v>0</v>
      </c>
      <c r="P159" s="166">
        <v>0</v>
      </c>
      <c r="Q159" s="166">
        <v>0</v>
      </c>
      <c r="R159" s="166">
        <v>0</v>
      </c>
      <c r="S159" s="166">
        <v>0</v>
      </c>
      <c r="T159" s="166">
        <v>0</v>
      </c>
      <c r="U159" s="166">
        <v>0</v>
      </c>
      <c r="V159" s="166">
        <v>0</v>
      </c>
      <c r="W159" s="166">
        <v>0</v>
      </c>
      <c r="X159" s="166">
        <v>0</v>
      </c>
      <c r="Y159" s="166">
        <v>0</v>
      </c>
      <c r="Z159" s="166">
        <v>0</v>
      </c>
      <c r="AA159" s="166">
        <v>0</v>
      </c>
      <c r="AB159" s="166">
        <v>0</v>
      </c>
      <c r="AC159" s="166">
        <v>0</v>
      </c>
      <c r="AD159" s="166">
        <v>0</v>
      </c>
      <c r="AE159" s="166">
        <v>0</v>
      </c>
      <c r="AF159" s="166">
        <v>0</v>
      </c>
      <c r="AG159" s="166">
        <v>0</v>
      </c>
      <c r="AH159" s="166">
        <v>0</v>
      </c>
      <c r="AI159" s="166">
        <v>0</v>
      </c>
      <c r="AJ159" s="166">
        <v>0</v>
      </c>
      <c r="AK159" s="166">
        <v>0</v>
      </c>
      <c r="AL159" s="166">
        <v>0</v>
      </c>
      <c r="AM159" s="166">
        <v>0</v>
      </c>
      <c r="AN159" s="166">
        <v>0</v>
      </c>
      <c r="AO159" s="166">
        <v>0</v>
      </c>
      <c r="AP159" s="166">
        <v>0</v>
      </c>
      <c r="AQ159" s="166">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row>
    <row r="160" spans="1:59" ht="15" x14ac:dyDescent="0.25">
      <c r="A160" s="243"/>
      <c r="B160" s="163">
        <v>1</v>
      </c>
      <c r="C160" s="163">
        <v>1</v>
      </c>
      <c r="D160" s="163">
        <v>1</v>
      </c>
      <c r="E160" s="166">
        <v>0</v>
      </c>
      <c r="F160" s="166">
        <v>0</v>
      </c>
      <c r="G160" s="166">
        <v>0</v>
      </c>
      <c r="H160" s="166">
        <v>0</v>
      </c>
      <c r="I160" s="166">
        <v>0</v>
      </c>
      <c r="J160" s="166">
        <v>0</v>
      </c>
      <c r="K160" s="166">
        <v>0</v>
      </c>
      <c r="L160" s="166">
        <v>0</v>
      </c>
      <c r="M160" s="166">
        <v>0</v>
      </c>
      <c r="N160" s="166">
        <v>0</v>
      </c>
      <c r="O160" s="166">
        <v>0</v>
      </c>
      <c r="P160" s="166">
        <v>0</v>
      </c>
      <c r="Q160" s="166">
        <v>0</v>
      </c>
      <c r="R160" s="166">
        <v>0</v>
      </c>
      <c r="S160" s="166">
        <v>0</v>
      </c>
      <c r="T160" s="166">
        <v>0</v>
      </c>
      <c r="U160" s="166">
        <v>0</v>
      </c>
      <c r="V160" s="166">
        <v>0</v>
      </c>
      <c r="W160" s="166">
        <v>0</v>
      </c>
      <c r="X160" s="166">
        <v>0</v>
      </c>
      <c r="Y160" s="166">
        <v>0</v>
      </c>
      <c r="Z160" s="166">
        <v>0</v>
      </c>
      <c r="AA160" s="166">
        <v>0</v>
      </c>
      <c r="AB160" s="166">
        <v>0</v>
      </c>
      <c r="AC160" s="166">
        <v>0</v>
      </c>
      <c r="AD160" s="166">
        <v>0</v>
      </c>
      <c r="AE160" s="166">
        <v>0</v>
      </c>
      <c r="AF160" s="166">
        <v>0</v>
      </c>
      <c r="AG160" s="166">
        <v>0</v>
      </c>
      <c r="AH160" s="166">
        <v>0</v>
      </c>
      <c r="AI160" s="166">
        <v>0</v>
      </c>
      <c r="AJ160" s="166">
        <v>0</v>
      </c>
      <c r="AK160" s="166">
        <v>0</v>
      </c>
      <c r="AL160" s="166">
        <v>0</v>
      </c>
      <c r="AM160" s="166">
        <v>0</v>
      </c>
      <c r="AN160" s="166">
        <v>0</v>
      </c>
      <c r="AO160" s="166">
        <v>0</v>
      </c>
      <c r="AP160" s="166">
        <v>0</v>
      </c>
      <c r="AQ160" s="166">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row>
    <row r="161" spans="1:59" ht="15" x14ac:dyDescent="0.25">
      <c r="A161" s="243"/>
      <c r="B161" s="163">
        <v>1</v>
      </c>
      <c r="C161" s="163">
        <v>1</v>
      </c>
      <c r="D161" s="163">
        <v>1</v>
      </c>
      <c r="E161" s="166">
        <v>0</v>
      </c>
      <c r="F161" s="166">
        <v>0</v>
      </c>
      <c r="G161" s="166">
        <v>0</v>
      </c>
      <c r="H161" s="166">
        <v>0</v>
      </c>
      <c r="I161" s="166">
        <v>0</v>
      </c>
      <c r="J161" s="166">
        <v>0</v>
      </c>
      <c r="K161" s="166">
        <v>0</v>
      </c>
      <c r="L161" s="166">
        <v>0</v>
      </c>
      <c r="M161" s="166">
        <v>0</v>
      </c>
      <c r="N161" s="166">
        <v>0</v>
      </c>
      <c r="O161" s="166">
        <v>0</v>
      </c>
      <c r="P161" s="166">
        <v>0</v>
      </c>
      <c r="Q161" s="166">
        <v>0</v>
      </c>
      <c r="R161" s="166">
        <v>0</v>
      </c>
      <c r="S161" s="166">
        <v>0</v>
      </c>
      <c r="T161" s="166">
        <v>0</v>
      </c>
      <c r="U161" s="166">
        <v>0</v>
      </c>
      <c r="V161" s="166">
        <v>0</v>
      </c>
      <c r="W161" s="166">
        <v>0</v>
      </c>
      <c r="X161" s="166">
        <v>0</v>
      </c>
      <c r="Y161" s="166">
        <v>0</v>
      </c>
      <c r="Z161" s="166">
        <v>0</v>
      </c>
      <c r="AA161" s="166">
        <v>0</v>
      </c>
      <c r="AB161" s="166">
        <v>0</v>
      </c>
      <c r="AC161" s="166">
        <v>0</v>
      </c>
      <c r="AD161" s="166">
        <v>0</v>
      </c>
      <c r="AE161" s="166">
        <v>0</v>
      </c>
      <c r="AF161" s="166">
        <v>0</v>
      </c>
      <c r="AG161" s="166">
        <v>0</v>
      </c>
      <c r="AH161" s="166">
        <v>0</v>
      </c>
      <c r="AI161" s="166">
        <v>0</v>
      </c>
      <c r="AJ161" s="166">
        <v>0</v>
      </c>
      <c r="AK161" s="166">
        <v>0</v>
      </c>
      <c r="AL161" s="166">
        <v>0</v>
      </c>
      <c r="AM161" s="166">
        <v>0</v>
      </c>
      <c r="AN161" s="166">
        <v>0</v>
      </c>
      <c r="AO161" s="166">
        <v>0</v>
      </c>
      <c r="AP161" s="166">
        <v>0</v>
      </c>
      <c r="AQ161" s="166">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row>
    <row r="162" spans="1:59" ht="15" x14ac:dyDescent="0.25">
      <c r="A162" s="243"/>
      <c r="B162" s="163">
        <v>1</v>
      </c>
      <c r="C162" s="163">
        <v>1</v>
      </c>
      <c r="D162" s="163">
        <v>1</v>
      </c>
      <c r="E162" s="166">
        <v>0</v>
      </c>
      <c r="F162" s="166">
        <v>0</v>
      </c>
      <c r="G162" s="166">
        <v>0</v>
      </c>
      <c r="H162" s="166">
        <v>0</v>
      </c>
      <c r="I162" s="166">
        <v>0</v>
      </c>
      <c r="J162" s="166">
        <v>0</v>
      </c>
      <c r="K162" s="166">
        <v>0</v>
      </c>
      <c r="L162" s="166">
        <v>0</v>
      </c>
      <c r="M162" s="166">
        <v>0</v>
      </c>
      <c r="N162" s="166">
        <v>0</v>
      </c>
      <c r="O162" s="166">
        <v>0</v>
      </c>
      <c r="P162" s="166">
        <v>0</v>
      </c>
      <c r="Q162" s="166">
        <v>0</v>
      </c>
      <c r="R162" s="166">
        <v>0</v>
      </c>
      <c r="S162" s="166">
        <v>0</v>
      </c>
      <c r="T162" s="166">
        <v>0</v>
      </c>
      <c r="U162" s="166">
        <v>0</v>
      </c>
      <c r="V162" s="166">
        <v>0</v>
      </c>
      <c r="W162" s="166">
        <v>0</v>
      </c>
      <c r="X162" s="166">
        <v>0</v>
      </c>
      <c r="Y162" s="166">
        <v>0</v>
      </c>
      <c r="Z162" s="166">
        <v>0</v>
      </c>
      <c r="AA162" s="166">
        <v>0</v>
      </c>
      <c r="AB162" s="166">
        <v>0</v>
      </c>
      <c r="AC162" s="166">
        <v>0</v>
      </c>
      <c r="AD162" s="166">
        <v>0</v>
      </c>
      <c r="AE162" s="166">
        <v>0</v>
      </c>
      <c r="AF162" s="166">
        <v>0</v>
      </c>
      <c r="AG162" s="166">
        <v>0</v>
      </c>
      <c r="AH162" s="166">
        <v>0</v>
      </c>
      <c r="AI162" s="166">
        <v>0</v>
      </c>
      <c r="AJ162" s="166">
        <v>0</v>
      </c>
      <c r="AK162" s="166">
        <v>0</v>
      </c>
      <c r="AL162" s="166">
        <v>0</v>
      </c>
      <c r="AM162" s="166">
        <v>0</v>
      </c>
      <c r="AN162" s="166">
        <v>0</v>
      </c>
      <c r="AO162" s="166">
        <v>0</v>
      </c>
      <c r="AP162" s="166">
        <v>0</v>
      </c>
      <c r="AQ162" s="166">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row>
    <row r="163" spans="1:59" ht="15" x14ac:dyDescent="0.25">
      <c r="A163" s="243"/>
      <c r="B163" s="163">
        <v>1</v>
      </c>
      <c r="C163" s="163">
        <v>1</v>
      </c>
      <c r="D163" s="163">
        <v>1</v>
      </c>
      <c r="E163" s="166">
        <v>0</v>
      </c>
      <c r="F163" s="166">
        <v>0</v>
      </c>
      <c r="G163" s="166">
        <v>0</v>
      </c>
      <c r="H163" s="166">
        <v>0</v>
      </c>
      <c r="I163" s="166">
        <v>0</v>
      </c>
      <c r="J163" s="166">
        <v>0</v>
      </c>
      <c r="K163" s="166">
        <v>0</v>
      </c>
      <c r="L163" s="166">
        <v>0</v>
      </c>
      <c r="M163" s="166">
        <v>0</v>
      </c>
      <c r="N163" s="166">
        <v>0</v>
      </c>
      <c r="O163" s="166">
        <v>0</v>
      </c>
      <c r="P163" s="166">
        <v>0</v>
      </c>
      <c r="Q163" s="166">
        <v>0</v>
      </c>
      <c r="R163" s="166">
        <v>0</v>
      </c>
      <c r="S163" s="166">
        <v>0</v>
      </c>
      <c r="T163" s="166">
        <v>0</v>
      </c>
      <c r="U163" s="166">
        <v>0</v>
      </c>
      <c r="V163" s="166">
        <v>0</v>
      </c>
      <c r="W163" s="166">
        <v>0</v>
      </c>
      <c r="X163" s="166">
        <v>0</v>
      </c>
      <c r="Y163" s="166">
        <v>0</v>
      </c>
      <c r="Z163" s="166">
        <v>0</v>
      </c>
      <c r="AA163" s="166">
        <v>0</v>
      </c>
      <c r="AB163" s="166">
        <v>0</v>
      </c>
      <c r="AC163" s="166">
        <v>0</v>
      </c>
      <c r="AD163" s="166">
        <v>0</v>
      </c>
      <c r="AE163" s="166">
        <v>0</v>
      </c>
      <c r="AF163" s="166">
        <v>0</v>
      </c>
      <c r="AG163" s="166">
        <v>0</v>
      </c>
      <c r="AH163" s="166">
        <v>0</v>
      </c>
      <c r="AI163" s="166">
        <v>0</v>
      </c>
      <c r="AJ163" s="166">
        <v>0</v>
      </c>
      <c r="AK163" s="166">
        <v>0</v>
      </c>
      <c r="AL163" s="166">
        <v>0</v>
      </c>
      <c r="AM163" s="166">
        <v>0</v>
      </c>
      <c r="AN163" s="166">
        <v>0</v>
      </c>
      <c r="AO163" s="166">
        <v>0</v>
      </c>
      <c r="AP163" s="166">
        <v>0</v>
      </c>
      <c r="AQ163" s="166">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row>
    <row r="164" spans="1:59" ht="15" x14ac:dyDescent="0.25">
      <c r="A164" s="243"/>
      <c r="B164" s="163">
        <v>1</v>
      </c>
      <c r="C164" s="163">
        <v>1</v>
      </c>
      <c r="D164" s="163">
        <v>1</v>
      </c>
      <c r="E164" s="166">
        <v>0</v>
      </c>
      <c r="F164" s="166">
        <v>0</v>
      </c>
      <c r="G164" s="166">
        <v>0</v>
      </c>
      <c r="H164" s="166">
        <v>0</v>
      </c>
      <c r="I164" s="166">
        <v>0</v>
      </c>
      <c r="J164" s="166">
        <v>0</v>
      </c>
      <c r="K164" s="166">
        <v>0</v>
      </c>
      <c r="L164" s="166">
        <v>0</v>
      </c>
      <c r="M164" s="166">
        <v>0</v>
      </c>
      <c r="N164" s="166">
        <v>0</v>
      </c>
      <c r="O164" s="166">
        <v>0</v>
      </c>
      <c r="P164" s="166">
        <v>0</v>
      </c>
      <c r="Q164" s="166">
        <v>0</v>
      </c>
      <c r="R164" s="166">
        <v>0</v>
      </c>
      <c r="S164" s="166">
        <v>0</v>
      </c>
      <c r="T164" s="166">
        <v>0</v>
      </c>
      <c r="U164" s="166">
        <v>0</v>
      </c>
      <c r="V164" s="166">
        <v>0</v>
      </c>
      <c r="W164" s="166">
        <v>0</v>
      </c>
      <c r="X164" s="166">
        <v>0</v>
      </c>
      <c r="Y164" s="166">
        <v>0</v>
      </c>
      <c r="Z164" s="166">
        <v>0</v>
      </c>
      <c r="AA164" s="166">
        <v>0</v>
      </c>
      <c r="AB164" s="166">
        <v>0</v>
      </c>
      <c r="AC164" s="166">
        <v>0</v>
      </c>
      <c r="AD164" s="166">
        <v>0</v>
      </c>
      <c r="AE164" s="166">
        <v>0</v>
      </c>
      <c r="AF164" s="166">
        <v>0</v>
      </c>
      <c r="AG164" s="166">
        <v>0</v>
      </c>
      <c r="AH164" s="166">
        <v>0</v>
      </c>
      <c r="AI164" s="166">
        <v>0</v>
      </c>
      <c r="AJ164" s="166">
        <v>0</v>
      </c>
      <c r="AK164" s="166">
        <v>0</v>
      </c>
      <c r="AL164" s="166">
        <v>0</v>
      </c>
      <c r="AM164" s="166">
        <v>0</v>
      </c>
      <c r="AN164" s="166">
        <v>0</v>
      </c>
      <c r="AO164" s="166">
        <v>0</v>
      </c>
      <c r="AP164" s="166">
        <v>0</v>
      </c>
      <c r="AQ164" s="166">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row>
    <row r="165" spans="1:59" ht="15" x14ac:dyDescent="0.25">
      <c r="A165" s="243"/>
      <c r="B165" s="163">
        <v>1</v>
      </c>
      <c r="C165" s="163">
        <v>1</v>
      </c>
      <c r="D165" s="163">
        <v>1</v>
      </c>
      <c r="E165" s="166">
        <v>0</v>
      </c>
      <c r="F165" s="166">
        <v>0</v>
      </c>
      <c r="G165" s="166">
        <v>0</v>
      </c>
      <c r="H165" s="166">
        <v>0</v>
      </c>
      <c r="I165" s="166">
        <v>0</v>
      </c>
      <c r="J165" s="166">
        <v>0</v>
      </c>
      <c r="K165" s="166">
        <v>0</v>
      </c>
      <c r="L165" s="166">
        <v>0</v>
      </c>
      <c r="M165" s="166">
        <v>0</v>
      </c>
      <c r="N165" s="166">
        <v>0</v>
      </c>
      <c r="O165" s="166">
        <v>0</v>
      </c>
      <c r="P165" s="166">
        <v>0</v>
      </c>
      <c r="Q165" s="166">
        <v>0</v>
      </c>
      <c r="R165" s="166">
        <v>0</v>
      </c>
      <c r="S165" s="166">
        <v>0</v>
      </c>
      <c r="T165" s="166">
        <v>0</v>
      </c>
      <c r="U165" s="166">
        <v>0</v>
      </c>
      <c r="V165" s="166">
        <v>0</v>
      </c>
      <c r="W165" s="166">
        <v>0</v>
      </c>
      <c r="X165" s="166">
        <v>0</v>
      </c>
      <c r="Y165" s="166">
        <v>0</v>
      </c>
      <c r="Z165" s="166">
        <v>0</v>
      </c>
      <c r="AA165" s="166">
        <v>0</v>
      </c>
      <c r="AB165" s="166">
        <v>0</v>
      </c>
      <c r="AC165" s="166">
        <v>0</v>
      </c>
      <c r="AD165" s="166">
        <v>0</v>
      </c>
      <c r="AE165" s="166">
        <v>0</v>
      </c>
      <c r="AF165" s="166">
        <v>0</v>
      </c>
      <c r="AG165" s="166">
        <v>0</v>
      </c>
      <c r="AH165" s="166">
        <v>0</v>
      </c>
      <c r="AI165" s="166">
        <v>0</v>
      </c>
      <c r="AJ165" s="166">
        <v>0</v>
      </c>
      <c r="AK165" s="166">
        <v>0</v>
      </c>
      <c r="AL165" s="166">
        <v>0</v>
      </c>
      <c r="AM165" s="166">
        <v>0</v>
      </c>
      <c r="AN165" s="166">
        <v>0</v>
      </c>
      <c r="AO165" s="166">
        <v>0</v>
      </c>
      <c r="AP165" s="166">
        <v>0</v>
      </c>
      <c r="AQ165" s="166">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row>
    <row r="166" spans="1:59" ht="15" x14ac:dyDescent="0.25">
      <c r="A166" s="243"/>
      <c r="B166" s="163">
        <v>1</v>
      </c>
      <c r="C166" s="163">
        <v>1</v>
      </c>
      <c r="D166" s="163">
        <v>1</v>
      </c>
      <c r="E166" s="166">
        <v>0</v>
      </c>
      <c r="F166" s="166">
        <v>0</v>
      </c>
      <c r="G166" s="166">
        <v>0</v>
      </c>
      <c r="H166" s="166">
        <v>0</v>
      </c>
      <c r="I166" s="166">
        <v>0</v>
      </c>
      <c r="J166" s="166">
        <v>0</v>
      </c>
      <c r="K166" s="166">
        <v>0</v>
      </c>
      <c r="L166" s="166">
        <v>0</v>
      </c>
      <c r="M166" s="166">
        <v>0</v>
      </c>
      <c r="N166" s="166">
        <v>0</v>
      </c>
      <c r="O166" s="166">
        <v>0</v>
      </c>
      <c r="P166" s="166">
        <v>0</v>
      </c>
      <c r="Q166" s="166">
        <v>0</v>
      </c>
      <c r="R166" s="166">
        <v>0</v>
      </c>
      <c r="S166" s="166">
        <v>0</v>
      </c>
      <c r="T166" s="166">
        <v>0</v>
      </c>
      <c r="U166" s="166">
        <v>0</v>
      </c>
      <c r="V166" s="166">
        <v>0</v>
      </c>
      <c r="W166" s="166">
        <v>0</v>
      </c>
      <c r="X166" s="166">
        <v>0</v>
      </c>
      <c r="Y166" s="166">
        <v>0</v>
      </c>
      <c r="Z166" s="166">
        <v>0</v>
      </c>
      <c r="AA166" s="166">
        <v>0</v>
      </c>
      <c r="AB166" s="166">
        <v>0</v>
      </c>
      <c r="AC166" s="166">
        <v>0</v>
      </c>
      <c r="AD166" s="166">
        <v>0</v>
      </c>
      <c r="AE166" s="166">
        <v>0</v>
      </c>
      <c r="AF166" s="166">
        <v>0</v>
      </c>
      <c r="AG166" s="166">
        <v>0</v>
      </c>
      <c r="AH166" s="166">
        <v>0</v>
      </c>
      <c r="AI166" s="166">
        <v>0</v>
      </c>
      <c r="AJ166" s="166">
        <v>0</v>
      </c>
      <c r="AK166" s="166">
        <v>0</v>
      </c>
      <c r="AL166" s="166">
        <v>0</v>
      </c>
      <c r="AM166" s="166">
        <v>0</v>
      </c>
      <c r="AN166" s="166">
        <v>0</v>
      </c>
      <c r="AO166" s="166">
        <v>0</v>
      </c>
      <c r="AP166" s="166">
        <v>0</v>
      </c>
      <c r="AQ166" s="166">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row>
    <row r="167" spans="1:59" ht="15" x14ac:dyDescent="0.25">
      <c r="A167" s="243"/>
      <c r="B167" s="163">
        <v>1</v>
      </c>
      <c r="C167" s="163">
        <v>1</v>
      </c>
      <c r="D167" s="163">
        <v>1</v>
      </c>
      <c r="E167" s="166">
        <v>0</v>
      </c>
      <c r="F167" s="166">
        <v>0</v>
      </c>
      <c r="G167" s="166">
        <v>0</v>
      </c>
      <c r="H167" s="166">
        <v>0</v>
      </c>
      <c r="I167" s="166">
        <v>0</v>
      </c>
      <c r="J167" s="166">
        <v>0</v>
      </c>
      <c r="K167" s="166">
        <v>0</v>
      </c>
      <c r="L167" s="166">
        <v>0</v>
      </c>
      <c r="M167" s="166">
        <v>0</v>
      </c>
      <c r="N167" s="166">
        <v>0</v>
      </c>
      <c r="O167" s="166">
        <v>0</v>
      </c>
      <c r="P167" s="166">
        <v>0</v>
      </c>
      <c r="Q167" s="166">
        <v>0</v>
      </c>
      <c r="R167" s="166">
        <v>0</v>
      </c>
      <c r="S167" s="166">
        <v>0</v>
      </c>
      <c r="T167" s="166">
        <v>0</v>
      </c>
      <c r="U167" s="166">
        <v>0</v>
      </c>
      <c r="V167" s="166">
        <v>0</v>
      </c>
      <c r="W167" s="166">
        <v>0</v>
      </c>
      <c r="X167" s="166">
        <v>0</v>
      </c>
      <c r="Y167" s="166">
        <v>0</v>
      </c>
      <c r="Z167" s="166">
        <v>0</v>
      </c>
      <c r="AA167" s="166">
        <v>0</v>
      </c>
      <c r="AB167" s="166">
        <v>0</v>
      </c>
      <c r="AC167" s="166">
        <v>0</v>
      </c>
      <c r="AD167" s="166">
        <v>0</v>
      </c>
      <c r="AE167" s="166">
        <v>0</v>
      </c>
      <c r="AF167" s="166">
        <v>0</v>
      </c>
      <c r="AG167" s="166">
        <v>0</v>
      </c>
      <c r="AH167" s="166">
        <v>0</v>
      </c>
      <c r="AI167" s="166">
        <v>0</v>
      </c>
      <c r="AJ167" s="166">
        <v>0</v>
      </c>
      <c r="AK167" s="166">
        <v>0</v>
      </c>
      <c r="AL167" s="166">
        <v>0</v>
      </c>
      <c r="AM167" s="166">
        <v>0</v>
      </c>
      <c r="AN167" s="166">
        <v>0</v>
      </c>
      <c r="AO167" s="166">
        <v>0</v>
      </c>
      <c r="AP167" s="166">
        <v>0</v>
      </c>
      <c r="AQ167" s="166">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row>
    <row r="168" spans="1:59" ht="15" x14ac:dyDescent="0.25">
      <c r="A168" s="243"/>
      <c r="B168" s="163">
        <v>1</v>
      </c>
      <c r="C168" s="163">
        <v>1</v>
      </c>
      <c r="D168" s="163">
        <v>1</v>
      </c>
      <c r="E168" s="166">
        <v>0</v>
      </c>
      <c r="F168" s="166">
        <v>0</v>
      </c>
      <c r="G168" s="166">
        <v>0</v>
      </c>
      <c r="H168" s="166">
        <v>0</v>
      </c>
      <c r="I168" s="166">
        <v>0</v>
      </c>
      <c r="J168" s="166">
        <v>0</v>
      </c>
      <c r="K168" s="166">
        <v>0</v>
      </c>
      <c r="L168" s="166">
        <v>0</v>
      </c>
      <c r="M168" s="166">
        <v>0</v>
      </c>
      <c r="N168" s="166">
        <v>0</v>
      </c>
      <c r="O168" s="166">
        <v>0</v>
      </c>
      <c r="P168" s="166">
        <v>0</v>
      </c>
      <c r="Q168" s="166">
        <v>0</v>
      </c>
      <c r="R168" s="166">
        <v>0</v>
      </c>
      <c r="S168" s="166">
        <v>0</v>
      </c>
      <c r="T168" s="166">
        <v>0</v>
      </c>
      <c r="U168" s="166">
        <v>0</v>
      </c>
      <c r="V168" s="166">
        <v>0</v>
      </c>
      <c r="W168" s="166">
        <v>0</v>
      </c>
      <c r="X168" s="166">
        <v>0</v>
      </c>
      <c r="Y168" s="166">
        <v>0</v>
      </c>
      <c r="Z168" s="166">
        <v>0</v>
      </c>
      <c r="AA168" s="166">
        <v>0</v>
      </c>
      <c r="AB168" s="166">
        <v>0</v>
      </c>
      <c r="AC168" s="166">
        <v>0</v>
      </c>
      <c r="AD168" s="166">
        <v>0</v>
      </c>
      <c r="AE168" s="166">
        <v>0</v>
      </c>
      <c r="AF168" s="166">
        <v>0</v>
      </c>
      <c r="AG168" s="166">
        <v>0</v>
      </c>
      <c r="AH168" s="166">
        <v>0</v>
      </c>
      <c r="AI168" s="166">
        <v>0</v>
      </c>
      <c r="AJ168" s="166">
        <v>0</v>
      </c>
      <c r="AK168" s="166">
        <v>0</v>
      </c>
      <c r="AL168" s="166">
        <v>0</v>
      </c>
      <c r="AM168" s="166">
        <v>0</v>
      </c>
      <c r="AN168" s="166">
        <v>0</v>
      </c>
      <c r="AO168" s="166">
        <v>0</v>
      </c>
      <c r="AP168" s="166">
        <v>0</v>
      </c>
      <c r="AQ168" s="166">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row>
    <row r="169" spans="1:59" ht="15" x14ac:dyDescent="0.25">
      <c r="A169" s="243"/>
      <c r="B169" s="163">
        <v>1</v>
      </c>
      <c r="C169" s="163">
        <v>1</v>
      </c>
      <c r="D169" s="163">
        <v>1</v>
      </c>
      <c r="E169" s="166">
        <v>0</v>
      </c>
      <c r="F169" s="166">
        <v>0</v>
      </c>
      <c r="G169" s="166">
        <v>0</v>
      </c>
      <c r="H169" s="166">
        <v>0</v>
      </c>
      <c r="I169" s="166">
        <v>0</v>
      </c>
      <c r="J169" s="166">
        <v>0</v>
      </c>
      <c r="K169" s="166">
        <v>0</v>
      </c>
      <c r="L169" s="166">
        <v>0</v>
      </c>
      <c r="M169" s="166">
        <v>0</v>
      </c>
      <c r="N169" s="166">
        <v>0</v>
      </c>
      <c r="O169" s="166">
        <v>0</v>
      </c>
      <c r="P169" s="166">
        <v>0</v>
      </c>
      <c r="Q169" s="166">
        <v>0</v>
      </c>
      <c r="R169" s="166">
        <v>0</v>
      </c>
      <c r="S169" s="166">
        <v>0</v>
      </c>
      <c r="T169" s="166">
        <v>0</v>
      </c>
      <c r="U169" s="166">
        <v>0</v>
      </c>
      <c r="V169" s="166">
        <v>0</v>
      </c>
      <c r="W169" s="166">
        <v>0</v>
      </c>
      <c r="X169" s="166">
        <v>0</v>
      </c>
      <c r="Y169" s="166">
        <v>0</v>
      </c>
      <c r="Z169" s="166">
        <v>0</v>
      </c>
      <c r="AA169" s="166">
        <v>0</v>
      </c>
      <c r="AB169" s="166">
        <v>0</v>
      </c>
      <c r="AC169" s="166">
        <v>0</v>
      </c>
      <c r="AD169" s="166">
        <v>0</v>
      </c>
      <c r="AE169" s="166">
        <v>0</v>
      </c>
      <c r="AF169" s="166">
        <v>0</v>
      </c>
      <c r="AG169" s="166">
        <v>0</v>
      </c>
      <c r="AH169" s="166">
        <v>0</v>
      </c>
      <c r="AI169" s="166">
        <v>0</v>
      </c>
      <c r="AJ169" s="166">
        <v>0</v>
      </c>
      <c r="AK169" s="166">
        <v>0</v>
      </c>
      <c r="AL169" s="166">
        <v>0</v>
      </c>
      <c r="AM169" s="166">
        <v>0</v>
      </c>
      <c r="AN169" s="166">
        <v>0</v>
      </c>
      <c r="AO169" s="166">
        <v>0</v>
      </c>
      <c r="AP169" s="166">
        <v>0</v>
      </c>
      <c r="AQ169" s="166">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row>
    <row r="170" spans="1:59" ht="15" x14ac:dyDescent="0.25">
      <c r="A170" s="243"/>
      <c r="B170" s="163">
        <v>1</v>
      </c>
      <c r="C170" s="163">
        <v>1</v>
      </c>
      <c r="D170" s="163">
        <v>1</v>
      </c>
      <c r="E170" s="166">
        <v>0</v>
      </c>
      <c r="F170" s="166">
        <v>0</v>
      </c>
      <c r="G170" s="166">
        <v>0</v>
      </c>
      <c r="H170" s="166">
        <v>0</v>
      </c>
      <c r="I170" s="166">
        <v>0</v>
      </c>
      <c r="J170" s="166">
        <v>0</v>
      </c>
      <c r="K170" s="166">
        <v>0</v>
      </c>
      <c r="L170" s="166">
        <v>0</v>
      </c>
      <c r="M170" s="166">
        <v>0</v>
      </c>
      <c r="N170" s="166">
        <v>0</v>
      </c>
      <c r="O170" s="166">
        <v>0</v>
      </c>
      <c r="P170" s="166">
        <v>0</v>
      </c>
      <c r="Q170" s="166">
        <v>0</v>
      </c>
      <c r="R170" s="166">
        <v>0</v>
      </c>
      <c r="S170" s="166">
        <v>0</v>
      </c>
      <c r="T170" s="166">
        <v>0</v>
      </c>
      <c r="U170" s="166">
        <v>0</v>
      </c>
      <c r="V170" s="166">
        <v>0</v>
      </c>
      <c r="W170" s="166">
        <v>0</v>
      </c>
      <c r="X170" s="166">
        <v>0</v>
      </c>
      <c r="Y170" s="166">
        <v>0</v>
      </c>
      <c r="Z170" s="166">
        <v>0</v>
      </c>
      <c r="AA170" s="166">
        <v>0</v>
      </c>
      <c r="AB170" s="166">
        <v>0</v>
      </c>
      <c r="AC170" s="166">
        <v>0</v>
      </c>
      <c r="AD170" s="166">
        <v>0</v>
      </c>
      <c r="AE170" s="166">
        <v>0</v>
      </c>
      <c r="AF170" s="166">
        <v>0</v>
      </c>
      <c r="AG170" s="166">
        <v>0</v>
      </c>
      <c r="AH170" s="166">
        <v>0</v>
      </c>
      <c r="AI170" s="166">
        <v>0</v>
      </c>
      <c r="AJ170" s="166">
        <v>0</v>
      </c>
      <c r="AK170" s="166">
        <v>0</v>
      </c>
      <c r="AL170" s="166">
        <v>0</v>
      </c>
      <c r="AM170" s="166">
        <v>0</v>
      </c>
      <c r="AN170" s="166">
        <v>0</v>
      </c>
      <c r="AO170" s="166">
        <v>0</v>
      </c>
      <c r="AP170" s="166">
        <v>0</v>
      </c>
      <c r="AQ170" s="166">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row>
    <row r="171" spans="1:59" ht="15" x14ac:dyDescent="0.25">
      <c r="A171" s="243"/>
      <c r="B171" s="163">
        <v>1</v>
      </c>
      <c r="C171" s="163">
        <v>1</v>
      </c>
      <c r="D171" s="163">
        <v>1</v>
      </c>
      <c r="E171" s="166">
        <v>0</v>
      </c>
      <c r="F171" s="166">
        <v>0</v>
      </c>
      <c r="G171" s="166">
        <v>0</v>
      </c>
      <c r="H171" s="166">
        <v>0</v>
      </c>
      <c r="I171" s="166">
        <v>0</v>
      </c>
      <c r="J171" s="166">
        <v>0</v>
      </c>
      <c r="K171" s="166">
        <v>0</v>
      </c>
      <c r="L171" s="166">
        <v>0</v>
      </c>
      <c r="M171" s="166">
        <v>0</v>
      </c>
      <c r="N171" s="166">
        <v>0</v>
      </c>
      <c r="O171" s="166">
        <v>0</v>
      </c>
      <c r="P171" s="166">
        <v>0</v>
      </c>
      <c r="Q171" s="166">
        <v>0</v>
      </c>
      <c r="R171" s="166">
        <v>0</v>
      </c>
      <c r="S171" s="166">
        <v>0</v>
      </c>
      <c r="T171" s="166">
        <v>0</v>
      </c>
      <c r="U171" s="166">
        <v>0</v>
      </c>
      <c r="V171" s="166">
        <v>0</v>
      </c>
      <c r="W171" s="166">
        <v>0</v>
      </c>
      <c r="X171" s="166">
        <v>0</v>
      </c>
      <c r="Y171" s="166">
        <v>0</v>
      </c>
      <c r="Z171" s="166">
        <v>0</v>
      </c>
      <c r="AA171" s="166">
        <v>0</v>
      </c>
      <c r="AB171" s="166">
        <v>0</v>
      </c>
      <c r="AC171" s="166">
        <v>0</v>
      </c>
      <c r="AD171" s="166">
        <v>0</v>
      </c>
      <c r="AE171" s="166">
        <v>0</v>
      </c>
      <c r="AF171" s="166">
        <v>0</v>
      </c>
      <c r="AG171" s="166">
        <v>0</v>
      </c>
      <c r="AH171" s="166">
        <v>0</v>
      </c>
      <c r="AI171" s="166">
        <v>0</v>
      </c>
      <c r="AJ171" s="166">
        <v>0</v>
      </c>
      <c r="AK171" s="166">
        <v>0</v>
      </c>
      <c r="AL171" s="166">
        <v>0</v>
      </c>
      <c r="AM171" s="166">
        <v>0</v>
      </c>
      <c r="AN171" s="166">
        <v>0</v>
      </c>
      <c r="AO171" s="166">
        <v>0</v>
      </c>
      <c r="AP171" s="166">
        <v>0</v>
      </c>
      <c r="AQ171" s="166">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row>
    <row r="172" spans="1:59" ht="15" x14ac:dyDescent="0.25">
      <c r="A172" s="243"/>
      <c r="B172" s="163">
        <v>1</v>
      </c>
      <c r="C172" s="163">
        <v>1</v>
      </c>
      <c r="D172" s="163">
        <v>1</v>
      </c>
      <c r="E172" s="166">
        <v>0</v>
      </c>
      <c r="F172" s="166">
        <v>0</v>
      </c>
      <c r="G172" s="166">
        <v>0</v>
      </c>
      <c r="H172" s="166">
        <v>0</v>
      </c>
      <c r="I172" s="166">
        <v>0</v>
      </c>
      <c r="J172" s="166">
        <v>0</v>
      </c>
      <c r="K172" s="166">
        <v>0</v>
      </c>
      <c r="L172" s="166">
        <v>0</v>
      </c>
      <c r="M172" s="166">
        <v>0</v>
      </c>
      <c r="N172" s="166">
        <v>0</v>
      </c>
      <c r="O172" s="166">
        <v>0</v>
      </c>
      <c r="P172" s="166">
        <v>0</v>
      </c>
      <c r="Q172" s="166">
        <v>0</v>
      </c>
      <c r="R172" s="166">
        <v>0</v>
      </c>
      <c r="S172" s="166">
        <v>0</v>
      </c>
      <c r="T172" s="166">
        <v>0</v>
      </c>
      <c r="U172" s="166">
        <v>0</v>
      </c>
      <c r="V172" s="166">
        <v>0</v>
      </c>
      <c r="W172" s="166">
        <v>0</v>
      </c>
      <c r="X172" s="166">
        <v>0</v>
      </c>
      <c r="Y172" s="166">
        <v>0</v>
      </c>
      <c r="Z172" s="166">
        <v>0</v>
      </c>
      <c r="AA172" s="166">
        <v>0</v>
      </c>
      <c r="AB172" s="166">
        <v>0</v>
      </c>
      <c r="AC172" s="166">
        <v>0</v>
      </c>
      <c r="AD172" s="166">
        <v>0</v>
      </c>
      <c r="AE172" s="166">
        <v>0</v>
      </c>
      <c r="AF172" s="166">
        <v>0</v>
      </c>
      <c r="AG172" s="166">
        <v>0</v>
      </c>
      <c r="AH172" s="166">
        <v>0</v>
      </c>
      <c r="AI172" s="166">
        <v>0</v>
      </c>
      <c r="AJ172" s="166">
        <v>0</v>
      </c>
      <c r="AK172" s="166">
        <v>0</v>
      </c>
      <c r="AL172" s="166">
        <v>0</v>
      </c>
      <c r="AM172" s="166">
        <v>0</v>
      </c>
      <c r="AN172" s="166">
        <v>0</v>
      </c>
      <c r="AO172" s="166">
        <v>0</v>
      </c>
      <c r="AP172" s="166">
        <v>0</v>
      </c>
      <c r="AQ172" s="166">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row>
    <row r="173" spans="1:59" ht="15" x14ac:dyDescent="0.25">
      <c r="A173" s="243"/>
      <c r="B173" s="163">
        <v>1</v>
      </c>
      <c r="C173" s="163">
        <v>1</v>
      </c>
      <c r="D173" s="163">
        <v>1</v>
      </c>
      <c r="E173" s="166">
        <v>0</v>
      </c>
      <c r="F173" s="166">
        <v>0</v>
      </c>
      <c r="G173" s="166">
        <v>0</v>
      </c>
      <c r="H173" s="166">
        <v>0</v>
      </c>
      <c r="I173" s="166">
        <v>0</v>
      </c>
      <c r="J173" s="166">
        <v>0</v>
      </c>
      <c r="K173" s="166">
        <v>0</v>
      </c>
      <c r="L173" s="166">
        <v>0</v>
      </c>
      <c r="M173" s="166">
        <v>0</v>
      </c>
      <c r="N173" s="166">
        <v>0</v>
      </c>
      <c r="O173" s="166">
        <v>0</v>
      </c>
      <c r="P173" s="166">
        <v>0</v>
      </c>
      <c r="Q173" s="166">
        <v>0</v>
      </c>
      <c r="R173" s="166">
        <v>0</v>
      </c>
      <c r="S173" s="166">
        <v>0</v>
      </c>
      <c r="T173" s="166">
        <v>0</v>
      </c>
      <c r="U173" s="166">
        <v>0</v>
      </c>
      <c r="V173" s="166">
        <v>0</v>
      </c>
      <c r="W173" s="166">
        <v>0</v>
      </c>
      <c r="X173" s="166">
        <v>0</v>
      </c>
      <c r="Y173" s="166">
        <v>0</v>
      </c>
      <c r="Z173" s="166">
        <v>0</v>
      </c>
      <c r="AA173" s="166">
        <v>0</v>
      </c>
      <c r="AB173" s="166">
        <v>0</v>
      </c>
      <c r="AC173" s="166">
        <v>0</v>
      </c>
      <c r="AD173" s="166">
        <v>0</v>
      </c>
      <c r="AE173" s="166">
        <v>0</v>
      </c>
      <c r="AF173" s="166">
        <v>0</v>
      </c>
      <c r="AG173" s="166">
        <v>0</v>
      </c>
      <c r="AH173" s="166">
        <v>0</v>
      </c>
      <c r="AI173" s="166">
        <v>0</v>
      </c>
      <c r="AJ173" s="166">
        <v>0</v>
      </c>
      <c r="AK173" s="166">
        <v>0</v>
      </c>
      <c r="AL173" s="166">
        <v>0</v>
      </c>
      <c r="AM173" s="166">
        <v>0</v>
      </c>
      <c r="AN173" s="166">
        <v>0</v>
      </c>
      <c r="AO173" s="166">
        <v>0</v>
      </c>
      <c r="AP173" s="166">
        <v>0</v>
      </c>
      <c r="AQ173" s="166">
        <v>0</v>
      </c>
      <c r="AR173" s="166">
        <v>0</v>
      </c>
      <c r="AS173" s="166">
        <v>0</v>
      </c>
      <c r="AT173" s="166">
        <v>0</v>
      </c>
      <c r="AU173" s="166">
        <v>0</v>
      </c>
      <c r="AV173" s="166">
        <v>0</v>
      </c>
      <c r="AW173" s="166">
        <v>0</v>
      </c>
      <c r="AX173" s="166">
        <v>0</v>
      </c>
      <c r="AY173" s="166">
        <v>0</v>
      </c>
      <c r="AZ173" s="166">
        <v>0</v>
      </c>
      <c r="BA173" s="166">
        <v>0</v>
      </c>
      <c r="BB173" s="166">
        <v>0</v>
      </c>
      <c r="BC173" s="166">
        <v>0</v>
      </c>
      <c r="BD173" s="166">
        <v>0</v>
      </c>
      <c r="BE173" s="166">
        <v>0</v>
      </c>
      <c r="BF173" s="166">
        <v>0</v>
      </c>
      <c r="BG173" s="166">
        <v>0</v>
      </c>
    </row>
    <row r="174" spans="1:59" ht="15" x14ac:dyDescent="0.25">
      <c r="A174" s="243"/>
      <c r="B174" s="163">
        <v>1</v>
      </c>
      <c r="C174" s="163">
        <v>1</v>
      </c>
      <c r="D174" s="163">
        <v>1</v>
      </c>
      <c r="E174" s="166">
        <v>0</v>
      </c>
      <c r="F174" s="166">
        <v>0</v>
      </c>
      <c r="G174" s="166">
        <v>0</v>
      </c>
      <c r="H174" s="166">
        <v>0</v>
      </c>
      <c r="I174" s="166">
        <v>0</v>
      </c>
      <c r="J174" s="166">
        <v>0</v>
      </c>
      <c r="K174" s="166">
        <v>0</v>
      </c>
      <c r="L174" s="166">
        <v>0</v>
      </c>
      <c r="M174" s="166">
        <v>0</v>
      </c>
      <c r="N174" s="166">
        <v>0</v>
      </c>
      <c r="O174" s="166">
        <v>0</v>
      </c>
      <c r="P174" s="166">
        <v>0</v>
      </c>
      <c r="Q174" s="166">
        <v>0</v>
      </c>
      <c r="R174" s="166">
        <v>0</v>
      </c>
      <c r="S174" s="166">
        <v>0</v>
      </c>
      <c r="T174" s="166">
        <v>0</v>
      </c>
      <c r="U174" s="166">
        <v>0</v>
      </c>
      <c r="V174" s="166">
        <v>0</v>
      </c>
      <c r="W174" s="166">
        <v>0</v>
      </c>
      <c r="X174" s="166">
        <v>0</v>
      </c>
      <c r="Y174" s="166">
        <v>0</v>
      </c>
      <c r="Z174" s="166">
        <v>0</v>
      </c>
      <c r="AA174" s="166">
        <v>0</v>
      </c>
      <c r="AB174" s="166">
        <v>0</v>
      </c>
      <c r="AC174" s="166">
        <v>0</v>
      </c>
      <c r="AD174" s="166">
        <v>0</v>
      </c>
      <c r="AE174" s="166">
        <v>0</v>
      </c>
      <c r="AF174" s="166">
        <v>0</v>
      </c>
      <c r="AG174" s="166">
        <v>0</v>
      </c>
      <c r="AH174" s="166">
        <v>0</v>
      </c>
      <c r="AI174" s="166">
        <v>0</v>
      </c>
      <c r="AJ174" s="166">
        <v>0</v>
      </c>
      <c r="AK174" s="166">
        <v>0</v>
      </c>
      <c r="AL174" s="166">
        <v>0</v>
      </c>
      <c r="AM174" s="166">
        <v>0</v>
      </c>
      <c r="AN174" s="166">
        <v>0</v>
      </c>
      <c r="AO174" s="166">
        <v>0</v>
      </c>
      <c r="AP174" s="166">
        <v>0</v>
      </c>
      <c r="AQ174" s="166">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row>
    <row r="175" spans="1:59" ht="15" x14ac:dyDescent="0.25">
      <c r="A175" s="243"/>
      <c r="B175" s="163">
        <v>1</v>
      </c>
      <c r="C175" s="163">
        <v>1</v>
      </c>
      <c r="D175" s="163">
        <v>1</v>
      </c>
      <c r="E175" s="166">
        <v>0</v>
      </c>
      <c r="F175" s="166">
        <v>0</v>
      </c>
      <c r="G175" s="166">
        <v>0</v>
      </c>
      <c r="H175" s="166">
        <v>0</v>
      </c>
      <c r="I175" s="166">
        <v>0</v>
      </c>
      <c r="J175" s="166">
        <v>0</v>
      </c>
      <c r="K175" s="166">
        <v>0</v>
      </c>
      <c r="L175" s="166">
        <v>0</v>
      </c>
      <c r="M175" s="166">
        <v>0</v>
      </c>
      <c r="N175" s="166">
        <v>0</v>
      </c>
      <c r="O175" s="166">
        <v>0</v>
      </c>
      <c r="P175" s="166">
        <v>0</v>
      </c>
      <c r="Q175" s="166">
        <v>0</v>
      </c>
      <c r="R175" s="166">
        <v>0</v>
      </c>
      <c r="S175" s="166">
        <v>0</v>
      </c>
      <c r="T175" s="166">
        <v>0</v>
      </c>
      <c r="U175" s="166">
        <v>0</v>
      </c>
      <c r="V175" s="166">
        <v>0</v>
      </c>
      <c r="W175" s="166">
        <v>0</v>
      </c>
      <c r="X175" s="166">
        <v>0</v>
      </c>
      <c r="Y175" s="166">
        <v>0</v>
      </c>
      <c r="Z175" s="166">
        <v>0</v>
      </c>
      <c r="AA175" s="166">
        <v>0</v>
      </c>
      <c r="AB175" s="166">
        <v>0</v>
      </c>
      <c r="AC175" s="166">
        <v>0</v>
      </c>
      <c r="AD175" s="166">
        <v>0</v>
      </c>
      <c r="AE175" s="166">
        <v>0</v>
      </c>
      <c r="AF175" s="166">
        <v>0</v>
      </c>
      <c r="AG175" s="166">
        <v>0</v>
      </c>
      <c r="AH175" s="166">
        <v>0</v>
      </c>
      <c r="AI175" s="166">
        <v>0</v>
      </c>
      <c r="AJ175" s="166">
        <v>0</v>
      </c>
      <c r="AK175" s="166">
        <v>0</v>
      </c>
      <c r="AL175" s="166">
        <v>0</v>
      </c>
      <c r="AM175" s="166">
        <v>0</v>
      </c>
      <c r="AN175" s="166">
        <v>0</v>
      </c>
      <c r="AO175" s="166">
        <v>0</v>
      </c>
      <c r="AP175" s="166">
        <v>0</v>
      </c>
      <c r="AQ175" s="166">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row>
    <row r="176" spans="1:59" ht="15" x14ac:dyDescent="0.25">
      <c r="A176" s="243"/>
      <c r="B176" s="163">
        <v>1</v>
      </c>
      <c r="C176" s="163">
        <v>1</v>
      </c>
      <c r="D176" s="163">
        <v>1</v>
      </c>
      <c r="E176" s="166">
        <v>0</v>
      </c>
      <c r="F176" s="166">
        <v>0</v>
      </c>
      <c r="G176" s="166">
        <v>0</v>
      </c>
      <c r="H176" s="166">
        <v>0</v>
      </c>
      <c r="I176" s="166">
        <v>0</v>
      </c>
      <c r="J176" s="166">
        <v>0</v>
      </c>
      <c r="K176" s="166">
        <v>0</v>
      </c>
      <c r="L176" s="166">
        <v>0</v>
      </c>
      <c r="M176" s="166">
        <v>0</v>
      </c>
      <c r="N176" s="166">
        <v>0</v>
      </c>
      <c r="O176" s="166">
        <v>0</v>
      </c>
      <c r="P176" s="166">
        <v>0</v>
      </c>
      <c r="Q176" s="166">
        <v>0</v>
      </c>
      <c r="R176" s="166">
        <v>0</v>
      </c>
      <c r="S176" s="166">
        <v>0</v>
      </c>
      <c r="T176" s="166">
        <v>0</v>
      </c>
      <c r="U176" s="166">
        <v>0</v>
      </c>
      <c r="V176" s="166">
        <v>0</v>
      </c>
      <c r="W176" s="166">
        <v>0</v>
      </c>
      <c r="X176" s="166">
        <v>0</v>
      </c>
      <c r="Y176" s="166">
        <v>0</v>
      </c>
      <c r="Z176" s="166">
        <v>0</v>
      </c>
      <c r="AA176" s="166">
        <v>0</v>
      </c>
      <c r="AB176" s="166">
        <v>0</v>
      </c>
      <c r="AC176" s="166">
        <v>0</v>
      </c>
      <c r="AD176" s="166">
        <v>0</v>
      </c>
      <c r="AE176" s="166">
        <v>0</v>
      </c>
      <c r="AF176" s="166">
        <v>0</v>
      </c>
      <c r="AG176" s="166">
        <v>0</v>
      </c>
      <c r="AH176" s="166">
        <v>0</v>
      </c>
      <c r="AI176" s="166">
        <v>0</v>
      </c>
      <c r="AJ176" s="166">
        <v>0</v>
      </c>
      <c r="AK176" s="166">
        <v>0</v>
      </c>
      <c r="AL176" s="166">
        <v>0</v>
      </c>
      <c r="AM176" s="166">
        <v>0</v>
      </c>
      <c r="AN176" s="166">
        <v>0</v>
      </c>
      <c r="AO176" s="166">
        <v>0</v>
      </c>
      <c r="AP176" s="166">
        <v>0</v>
      </c>
      <c r="AQ176" s="166">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row>
    <row r="177" spans="1:59" ht="15" x14ac:dyDescent="0.25">
      <c r="A177" s="243"/>
      <c r="B177" s="163">
        <v>1</v>
      </c>
      <c r="C177" s="163">
        <v>1</v>
      </c>
      <c r="D177" s="163">
        <v>1</v>
      </c>
      <c r="E177" s="166">
        <v>0</v>
      </c>
      <c r="F177" s="166">
        <v>0</v>
      </c>
      <c r="G177" s="166">
        <v>0</v>
      </c>
      <c r="H177" s="166">
        <v>0</v>
      </c>
      <c r="I177" s="166">
        <v>0</v>
      </c>
      <c r="J177" s="166">
        <v>0</v>
      </c>
      <c r="K177" s="166">
        <v>0</v>
      </c>
      <c r="L177" s="166">
        <v>0</v>
      </c>
      <c r="M177" s="166">
        <v>0</v>
      </c>
      <c r="N177" s="166">
        <v>0</v>
      </c>
      <c r="O177" s="166">
        <v>0</v>
      </c>
      <c r="P177" s="166">
        <v>0</v>
      </c>
      <c r="Q177" s="166">
        <v>0</v>
      </c>
      <c r="R177" s="166">
        <v>0</v>
      </c>
      <c r="S177" s="166">
        <v>0</v>
      </c>
      <c r="T177" s="166">
        <v>0</v>
      </c>
      <c r="U177" s="166">
        <v>0</v>
      </c>
      <c r="V177" s="166">
        <v>0</v>
      </c>
      <c r="W177" s="166">
        <v>0</v>
      </c>
      <c r="X177" s="166">
        <v>0</v>
      </c>
      <c r="Y177" s="166">
        <v>0</v>
      </c>
      <c r="Z177" s="166">
        <v>0</v>
      </c>
      <c r="AA177" s="166">
        <v>0</v>
      </c>
      <c r="AB177" s="166">
        <v>0</v>
      </c>
      <c r="AC177" s="166">
        <v>0</v>
      </c>
      <c r="AD177" s="166">
        <v>0</v>
      </c>
      <c r="AE177" s="166">
        <v>0</v>
      </c>
      <c r="AF177" s="166">
        <v>0</v>
      </c>
      <c r="AG177" s="166">
        <v>0</v>
      </c>
      <c r="AH177" s="166">
        <v>0</v>
      </c>
      <c r="AI177" s="166">
        <v>0</v>
      </c>
      <c r="AJ177" s="166">
        <v>0</v>
      </c>
      <c r="AK177" s="166">
        <v>0</v>
      </c>
      <c r="AL177" s="166">
        <v>0</v>
      </c>
      <c r="AM177" s="166">
        <v>0</v>
      </c>
      <c r="AN177" s="166">
        <v>0</v>
      </c>
      <c r="AO177" s="166">
        <v>0</v>
      </c>
      <c r="AP177" s="166">
        <v>0</v>
      </c>
      <c r="AQ177" s="166">
        <v>0</v>
      </c>
      <c r="AR177" s="166">
        <v>0</v>
      </c>
      <c r="AS177" s="166">
        <v>0</v>
      </c>
      <c r="AT177" s="166">
        <v>0</v>
      </c>
      <c r="AU177" s="166">
        <v>0</v>
      </c>
      <c r="AV177" s="166">
        <v>0</v>
      </c>
      <c r="AW177" s="166">
        <v>0</v>
      </c>
      <c r="AX177" s="166">
        <v>0</v>
      </c>
      <c r="AY177" s="166">
        <v>0</v>
      </c>
      <c r="AZ177" s="166">
        <v>0</v>
      </c>
      <c r="BA177" s="166">
        <v>0</v>
      </c>
      <c r="BB177" s="166">
        <v>0</v>
      </c>
      <c r="BC177" s="166">
        <v>0</v>
      </c>
      <c r="BD177" s="166">
        <v>0</v>
      </c>
      <c r="BE177" s="166">
        <v>0</v>
      </c>
      <c r="BF177" s="166">
        <v>0</v>
      </c>
      <c r="BG177" s="166">
        <v>0</v>
      </c>
    </row>
    <row r="178" spans="1:59" ht="15" x14ac:dyDescent="0.25">
      <c r="A178" s="243"/>
      <c r="B178" s="163">
        <v>1</v>
      </c>
      <c r="C178" s="163">
        <v>1</v>
      </c>
      <c r="D178" s="163">
        <v>1</v>
      </c>
      <c r="E178" s="166">
        <v>0</v>
      </c>
      <c r="F178" s="166">
        <v>0</v>
      </c>
      <c r="G178" s="166">
        <v>0</v>
      </c>
      <c r="H178" s="166">
        <v>0</v>
      </c>
      <c r="I178" s="166">
        <v>0</v>
      </c>
      <c r="J178" s="166">
        <v>0</v>
      </c>
      <c r="K178" s="166">
        <v>0</v>
      </c>
      <c r="L178" s="166">
        <v>0</v>
      </c>
      <c r="M178" s="166">
        <v>0</v>
      </c>
      <c r="N178" s="166">
        <v>0</v>
      </c>
      <c r="O178" s="166">
        <v>0</v>
      </c>
      <c r="P178" s="166">
        <v>0</v>
      </c>
      <c r="Q178" s="166">
        <v>0</v>
      </c>
      <c r="R178" s="166">
        <v>0</v>
      </c>
      <c r="S178" s="166">
        <v>0</v>
      </c>
      <c r="T178" s="166">
        <v>0</v>
      </c>
      <c r="U178" s="166">
        <v>0</v>
      </c>
      <c r="V178" s="166">
        <v>0</v>
      </c>
      <c r="W178" s="166">
        <v>0</v>
      </c>
      <c r="X178" s="166">
        <v>0</v>
      </c>
      <c r="Y178" s="166">
        <v>0</v>
      </c>
      <c r="Z178" s="166">
        <v>0</v>
      </c>
      <c r="AA178" s="166">
        <v>0</v>
      </c>
      <c r="AB178" s="166">
        <v>0</v>
      </c>
      <c r="AC178" s="166">
        <v>0</v>
      </c>
      <c r="AD178" s="166">
        <v>0</v>
      </c>
      <c r="AE178" s="166">
        <v>0</v>
      </c>
      <c r="AF178" s="166">
        <v>0</v>
      </c>
      <c r="AG178" s="166">
        <v>0</v>
      </c>
      <c r="AH178" s="166">
        <v>0</v>
      </c>
      <c r="AI178" s="166">
        <v>0</v>
      </c>
      <c r="AJ178" s="166">
        <v>0</v>
      </c>
      <c r="AK178" s="166">
        <v>0</v>
      </c>
      <c r="AL178" s="166">
        <v>0</v>
      </c>
      <c r="AM178" s="166">
        <v>0</v>
      </c>
      <c r="AN178" s="166">
        <v>0</v>
      </c>
      <c r="AO178" s="166">
        <v>0</v>
      </c>
      <c r="AP178" s="166">
        <v>0</v>
      </c>
      <c r="AQ178" s="166">
        <v>0</v>
      </c>
      <c r="AR178" s="166">
        <v>0</v>
      </c>
      <c r="AS178" s="166">
        <v>0</v>
      </c>
      <c r="AT178" s="166">
        <v>0</v>
      </c>
      <c r="AU178" s="166">
        <v>0</v>
      </c>
      <c r="AV178" s="166">
        <v>0</v>
      </c>
      <c r="AW178" s="166">
        <v>0</v>
      </c>
      <c r="AX178" s="166">
        <v>0</v>
      </c>
      <c r="AY178" s="166">
        <v>0</v>
      </c>
      <c r="AZ178" s="166">
        <v>0</v>
      </c>
      <c r="BA178" s="166">
        <v>0</v>
      </c>
      <c r="BB178" s="166">
        <v>0</v>
      </c>
      <c r="BC178" s="166">
        <v>0</v>
      </c>
      <c r="BD178" s="166">
        <v>0</v>
      </c>
      <c r="BE178" s="166">
        <v>0</v>
      </c>
      <c r="BF178" s="166">
        <v>0</v>
      </c>
      <c r="BG178" s="166">
        <v>0</v>
      </c>
    </row>
    <row r="179" spans="1:59" ht="15" x14ac:dyDescent="0.25">
      <c r="A179" s="243"/>
      <c r="B179" s="163">
        <v>1</v>
      </c>
      <c r="C179" s="163">
        <v>1</v>
      </c>
      <c r="D179" s="163">
        <v>1</v>
      </c>
      <c r="E179" s="166">
        <v>0</v>
      </c>
      <c r="F179" s="166">
        <v>0</v>
      </c>
      <c r="G179" s="166">
        <v>0</v>
      </c>
      <c r="H179" s="166">
        <v>0</v>
      </c>
      <c r="I179" s="166">
        <v>0</v>
      </c>
      <c r="J179" s="166">
        <v>0</v>
      </c>
      <c r="K179" s="166">
        <v>0</v>
      </c>
      <c r="L179" s="166">
        <v>0</v>
      </c>
      <c r="M179" s="166">
        <v>0</v>
      </c>
      <c r="N179" s="166">
        <v>0</v>
      </c>
      <c r="O179" s="166">
        <v>0</v>
      </c>
      <c r="P179" s="166">
        <v>0</v>
      </c>
      <c r="Q179" s="166">
        <v>0</v>
      </c>
      <c r="R179" s="166">
        <v>0</v>
      </c>
      <c r="S179" s="166">
        <v>0</v>
      </c>
      <c r="T179" s="166">
        <v>0</v>
      </c>
      <c r="U179" s="166">
        <v>0</v>
      </c>
      <c r="V179" s="166">
        <v>0</v>
      </c>
      <c r="W179" s="166">
        <v>0</v>
      </c>
      <c r="X179" s="166">
        <v>0</v>
      </c>
      <c r="Y179" s="166">
        <v>0</v>
      </c>
      <c r="Z179" s="166">
        <v>0</v>
      </c>
      <c r="AA179" s="166">
        <v>0</v>
      </c>
      <c r="AB179" s="166">
        <v>0</v>
      </c>
      <c r="AC179" s="166">
        <v>0</v>
      </c>
      <c r="AD179" s="166">
        <v>0</v>
      </c>
      <c r="AE179" s="166">
        <v>0</v>
      </c>
      <c r="AF179" s="166">
        <v>0</v>
      </c>
      <c r="AG179" s="166">
        <v>0</v>
      </c>
      <c r="AH179" s="166">
        <v>0</v>
      </c>
      <c r="AI179" s="166">
        <v>0</v>
      </c>
      <c r="AJ179" s="166">
        <v>0</v>
      </c>
      <c r="AK179" s="166">
        <v>0</v>
      </c>
      <c r="AL179" s="166">
        <v>0</v>
      </c>
      <c r="AM179" s="166">
        <v>0</v>
      </c>
      <c r="AN179" s="166">
        <v>0</v>
      </c>
      <c r="AO179" s="166">
        <v>0</v>
      </c>
      <c r="AP179" s="166">
        <v>0</v>
      </c>
      <c r="AQ179" s="166">
        <v>0</v>
      </c>
      <c r="AR179" s="166">
        <v>0</v>
      </c>
      <c r="AS179" s="166">
        <v>0</v>
      </c>
      <c r="AT179" s="166">
        <v>0</v>
      </c>
      <c r="AU179" s="166">
        <v>0</v>
      </c>
      <c r="AV179" s="166">
        <v>0</v>
      </c>
      <c r="AW179" s="166">
        <v>0</v>
      </c>
      <c r="AX179" s="166">
        <v>0</v>
      </c>
      <c r="AY179" s="166">
        <v>0</v>
      </c>
      <c r="AZ179" s="166">
        <v>0</v>
      </c>
      <c r="BA179" s="166">
        <v>0</v>
      </c>
      <c r="BB179" s="166">
        <v>0</v>
      </c>
      <c r="BC179" s="166">
        <v>0</v>
      </c>
      <c r="BD179" s="166">
        <v>0</v>
      </c>
      <c r="BE179" s="166">
        <v>0</v>
      </c>
      <c r="BF179" s="166">
        <v>0</v>
      </c>
      <c r="BG179" s="166">
        <v>0</v>
      </c>
    </row>
    <row r="180" spans="1:59" ht="15" x14ac:dyDescent="0.25">
      <c r="A180" s="243"/>
      <c r="B180" s="163">
        <v>1</v>
      </c>
      <c r="C180" s="163">
        <v>1</v>
      </c>
      <c r="D180" s="163">
        <v>1</v>
      </c>
      <c r="E180" s="166">
        <v>0</v>
      </c>
      <c r="F180" s="166">
        <v>0</v>
      </c>
      <c r="G180" s="166">
        <v>0</v>
      </c>
      <c r="H180" s="166">
        <v>0</v>
      </c>
      <c r="I180" s="166">
        <v>0</v>
      </c>
      <c r="J180" s="166">
        <v>0</v>
      </c>
      <c r="K180" s="166">
        <v>0</v>
      </c>
      <c r="L180" s="166">
        <v>0</v>
      </c>
      <c r="M180" s="166">
        <v>0</v>
      </c>
      <c r="N180" s="166">
        <v>0</v>
      </c>
      <c r="O180" s="166">
        <v>0</v>
      </c>
      <c r="P180" s="166">
        <v>0</v>
      </c>
      <c r="Q180" s="166">
        <v>0</v>
      </c>
      <c r="R180" s="166">
        <v>0</v>
      </c>
      <c r="S180" s="166">
        <v>0</v>
      </c>
      <c r="T180" s="166">
        <v>0</v>
      </c>
      <c r="U180" s="166">
        <v>0</v>
      </c>
      <c r="V180" s="166">
        <v>0</v>
      </c>
      <c r="W180" s="166">
        <v>0</v>
      </c>
      <c r="X180" s="166">
        <v>0</v>
      </c>
      <c r="Y180" s="166">
        <v>0</v>
      </c>
      <c r="Z180" s="166">
        <v>0</v>
      </c>
      <c r="AA180" s="166">
        <v>0</v>
      </c>
      <c r="AB180" s="166">
        <v>0</v>
      </c>
      <c r="AC180" s="166">
        <v>0</v>
      </c>
      <c r="AD180" s="166">
        <v>0</v>
      </c>
      <c r="AE180" s="166">
        <v>0</v>
      </c>
      <c r="AF180" s="166">
        <v>0</v>
      </c>
      <c r="AG180" s="166">
        <v>0</v>
      </c>
      <c r="AH180" s="166">
        <v>0</v>
      </c>
      <c r="AI180" s="166">
        <v>0</v>
      </c>
      <c r="AJ180" s="166">
        <v>0</v>
      </c>
      <c r="AK180" s="166">
        <v>0</v>
      </c>
      <c r="AL180" s="166">
        <v>0</v>
      </c>
      <c r="AM180" s="166">
        <v>0</v>
      </c>
      <c r="AN180" s="166">
        <v>0</v>
      </c>
      <c r="AO180" s="166">
        <v>0</v>
      </c>
      <c r="AP180" s="166">
        <v>0</v>
      </c>
      <c r="AQ180" s="166">
        <v>0</v>
      </c>
      <c r="AR180" s="166">
        <v>0</v>
      </c>
      <c r="AS180" s="166">
        <v>0</v>
      </c>
      <c r="AT180" s="166">
        <v>0</v>
      </c>
      <c r="AU180" s="166">
        <v>0</v>
      </c>
      <c r="AV180" s="166">
        <v>0</v>
      </c>
      <c r="AW180" s="166">
        <v>0</v>
      </c>
      <c r="AX180" s="166">
        <v>0</v>
      </c>
      <c r="AY180" s="166">
        <v>0</v>
      </c>
      <c r="AZ180" s="166">
        <v>0</v>
      </c>
      <c r="BA180" s="166">
        <v>0</v>
      </c>
      <c r="BB180" s="166">
        <v>0</v>
      </c>
      <c r="BC180" s="166">
        <v>0</v>
      </c>
      <c r="BD180" s="166">
        <v>0</v>
      </c>
      <c r="BE180" s="166">
        <v>0</v>
      </c>
      <c r="BF180" s="166">
        <v>0</v>
      </c>
      <c r="BG180" s="166">
        <v>0</v>
      </c>
    </row>
    <row r="181" spans="1:59" ht="15" x14ac:dyDescent="0.25">
      <c r="A181" s="243"/>
      <c r="B181" s="163">
        <v>1</v>
      </c>
      <c r="C181" s="163">
        <v>1</v>
      </c>
      <c r="D181" s="163">
        <v>1</v>
      </c>
      <c r="E181" s="166">
        <v>0</v>
      </c>
      <c r="F181" s="166">
        <v>0</v>
      </c>
      <c r="G181" s="166">
        <v>0</v>
      </c>
      <c r="H181" s="166">
        <v>0</v>
      </c>
      <c r="I181" s="166">
        <v>0</v>
      </c>
      <c r="J181" s="166">
        <v>0</v>
      </c>
      <c r="K181" s="166">
        <v>0</v>
      </c>
      <c r="L181" s="166">
        <v>0</v>
      </c>
      <c r="M181" s="166">
        <v>0</v>
      </c>
      <c r="N181" s="166">
        <v>0</v>
      </c>
      <c r="O181" s="166">
        <v>0</v>
      </c>
      <c r="P181" s="166">
        <v>0</v>
      </c>
      <c r="Q181" s="166">
        <v>0</v>
      </c>
      <c r="R181" s="166">
        <v>0</v>
      </c>
      <c r="S181" s="166">
        <v>0</v>
      </c>
      <c r="T181" s="166">
        <v>0</v>
      </c>
      <c r="U181" s="166">
        <v>0</v>
      </c>
      <c r="V181" s="166">
        <v>0</v>
      </c>
      <c r="W181" s="166">
        <v>0</v>
      </c>
      <c r="X181" s="166">
        <v>0</v>
      </c>
      <c r="Y181" s="166">
        <v>0</v>
      </c>
      <c r="Z181" s="166">
        <v>0</v>
      </c>
      <c r="AA181" s="166">
        <v>0</v>
      </c>
      <c r="AB181" s="166">
        <v>0</v>
      </c>
      <c r="AC181" s="166">
        <v>0</v>
      </c>
      <c r="AD181" s="166">
        <v>0</v>
      </c>
      <c r="AE181" s="166">
        <v>0</v>
      </c>
      <c r="AF181" s="166">
        <v>0</v>
      </c>
      <c r="AG181" s="166">
        <v>0</v>
      </c>
      <c r="AH181" s="166">
        <v>0</v>
      </c>
      <c r="AI181" s="166">
        <v>0</v>
      </c>
      <c r="AJ181" s="166">
        <v>0</v>
      </c>
      <c r="AK181" s="166">
        <v>0</v>
      </c>
      <c r="AL181" s="166">
        <v>0</v>
      </c>
      <c r="AM181" s="166">
        <v>0</v>
      </c>
      <c r="AN181" s="166">
        <v>0</v>
      </c>
      <c r="AO181" s="166">
        <v>0</v>
      </c>
      <c r="AP181" s="166">
        <v>0</v>
      </c>
      <c r="AQ181" s="166">
        <v>0</v>
      </c>
      <c r="AR181" s="166">
        <v>0</v>
      </c>
      <c r="AS181" s="166">
        <v>0</v>
      </c>
      <c r="AT181" s="166">
        <v>0</v>
      </c>
      <c r="AU181" s="166">
        <v>0</v>
      </c>
      <c r="AV181" s="166">
        <v>0</v>
      </c>
      <c r="AW181" s="166">
        <v>0</v>
      </c>
      <c r="AX181" s="166">
        <v>0</v>
      </c>
      <c r="AY181" s="166">
        <v>0</v>
      </c>
      <c r="AZ181" s="166">
        <v>0</v>
      </c>
      <c r="BA181" s="166">
        <v>0</v>
      </c>
      <c r="BB181" s="166">
        <v>0</v>
      </c>
      <c r="BC181" s="166">
        <v>0</v>
      </c>
      <c r="BD181" s="166">
        <v>0</v>
      </c>
      <c r="BE181" s="166">
        <v>0</v>
      </c>
      <c r="BF181" s="166">
        <v>0</v>
      </c>
      <c r="BG181" s="166">
        <v>0</v>
      </c>
    </row>
    <row r="182" spans="1:59" ht="15" x14ac:dyDescent="0.25">
      <c r="A182" s="243"/>
      <c r="B182" s="163">
        <v>1</v>
      </c>
      <c r="C182" s="163">
        <v>1</v>
      </c>
      <c r="D182" s="163">
        <v>1</v>
      </c>
      <c r="E182" s="166">
        <v>0</v>
      </c>
      <c r="F182" s="166">
        <v>0</v>
      </c>
      <c r="G182" s="166">
        <v>0</v>
      </c>
      <c r="H182" s="166">
        <v>0</v>
      </c>
      <c r="I182" s="166">
        <v>0</v>
      </c>
      <c r="J182" s="166">
        <v>0</v>
      </c>
      <c r="K182" s="166">
        <v>0</v>
      </c>
      <c r="L182" s="166">
        <v>0</v>
      </c>
      <c r="M182" s="166">
        <v>0</v>
      </c>
      <c r="N182" s="166">
        <v>0</v>
      </c>
      <c r="O182" s="166">
        <v>0</v>
      </c>
      <c r="P182" s="166">
        <v>0</v>
      </c>
      <c r="Q182" s="166">
        <v>0</v>
      </c>
      <c r="R182" s="166">
        <v>0</v>
      </c>
      <c r="S182" s="166">
        <v>0</v>
      </c>
      <c r="T182" s="166">
        <v>0</v>
      </c>
      <c r="U182" s="166">
        <v>0</v>
      </c>
      <c r="V182" s="166">
        <v>0</v>
      </c>
      <c r="W182" s="166">
        <v>0</v>
      </c>
      <c r="X182" s="166">
        <v>0</v>
      </c>
      <c r="Y182" s="166">
        <v>0</v>
      </c>
      <c r="Z182" s="166">
        <v>0</v>
      </c>
      <c r="AA182" s="166">
        <v>0</v>
      </c>
      <c r="AB182" s="166">
        <v>0</v>
      </c>
      <c r="AC182" s="166">
        <v>0</v>
      </c>
      <c r="AD182" s="166">
        <v>0</v>
      </c>
      <c r="AE182" s="166">
        <v>0</v>
      </c>
      <c r="AF182" s="166">
        <v>0</v>
      </c>
      <c r="AG182" s="166">
        <v>0</v>
      </c>
      <c r="AH182" s="166">
        <v>0</v>
      </c>
      <c r="AI182" s="166">
        <v>0</v>
      </c>
      <c r="AJ182" s="166">
        <v>0</v>
      </c>
      <c r="AK182" s="166">
        <v>0</v>
      </c>
      <c r="AL182" s="166">
        <v>0</v>
      </c>
      <c r="AM182" s="166">
        <v>0</v>
      </c>
      <c r="AN182" s="166">
        <v>0</v>
      </c>
      <c r="AO182" s="166">
        <v>0</v>
      </c>
      <c r="AP182" s="166">
        <v>0</v>
      </c>
      <c r="AQ182" s="166">
        <v>0</v>
      </c>
      <c r="AR182" s="166">
        <v>0</v>
      </c>
      <c r="AS182" s="166">
        <v>0</v>
      </c>
      <c r="AT182" s="166">
        <v>0</v>
      </c>
      <c r="AU182" s="166">
        <v>0</v>
      </c>
      <c r="AV182" s="166">
        <v>0</v>
      </c>
      <c r="AW182" s="166">
        <v>0</v>
      </c>
      <c r="AX182" s="166">
        <v>0</v>
      </c>
      <c r="AY182" s="166">
        <v>0</v>
      </c>
      <c r="AZ182" s="166">
        <v>0</v>
      </c>
      <c r="BA182" s="166">
        <v>0</v>
      </c>
      <c r="BB182" s="166">
        <v>0</v>
      </c>
      <c r="BC182" s="166">
        <v>0</v>
      </c>
      <c r="BD182" s="166">
        <v>0</v>
      </c>
      <c r="BE182" s="166">
        <v>0</v>
      </c>
      <c r="BF182" s="166">
        <v>0</v>
      </c>
      <c r="BG182" s="166">
        <v>0</v>
      </c>
    </row>
    <row r="183" spans="1:59" ht="15" x14ac:dyDescent="0.25">
      <c r="A183" s="243"/>
      <c r="B183" s="163">
        <v>1</v>
      </c>
      <c r="C183" s="163">
        <v>1</v>
      </c>
      <c r="D183" s="163">
        <v>1</v>
      </c>
      <c r="E183" s="166">
        <v>0</v>
      </c>
      <c r="F183" s="166">
        <v>0</v>
      </c>
      <c r="G183" s="166">
        <v>0</v>
      </c>
      <c r="H183" s="166">
        <v>0</v>
      </c>
      <c r="I183" s="166">
        <v>0</v>
      </c>
      <c r="J183" s="166">
        <v>0</v>
      </c>
      <c r="K183" s="166">
        <v>0</v>
      </c>
      <c r="L183" s="166">
        <v>0</v>
      </c>
      <c r="M183" s="166">
        <v>0</v>
      </c>
      <c r="N183" s="166">
        <v>0</v>
      </c>
      <c r="O183" s="166">
        <v>0</v>
      </c>
      <c r="P183" s="166">
        <v>0</v>
      </c>
      <c r="Q183" s="166">
        <v>0</v>
      </c>
      <c r="R183" s="166">
        <v>0</v>
      </c>
      <c r="S183" s="166">
        <v>0</v>
      </c>
      <c r="T183" s="166">
        <v>0</v>
      </c>
      <c r="U183" s="166">
        <v>0</v>
      </c>
      <c r="V183" s="166">
        <v>0</v>
      </c>
      <c r="W183" s="166">
        <v>0</v>
      </c>
      <c r="X183" s="166">
        <v>0</v>
      </c>
      <c r="Y183" s="166">
        <v>0</v>
      </c>
      <c r="Z183" s="166">
        <v>0</v>
      </c>
      <c r="AA183" s="166">
        <v>0</v>
      </c>
      <c r="AB183" s="166">
        <v>0</v>
      </c>
      <c r="AC183" s="166">
        <v>0</v>
      </c>
      <c r="AD183" s="166">
        <v>0</v>
      </c>
      <c r="AE183" s="166">
        <v>0</v>
      </c>
      <c r="AF183" s="166">
        <v>0</v>
      </c>
      <c r="AG183" s="166">
        <v>0</v>
      </c>
      <c r="AH183" s="166">
        <v>0</v>
      </c>
      <c r="AI183" s="166">
        <v>0</v>
      </c>
      <c r="AJ183" s="166">
        <v>0</v>
      </c>
      <c r="AK183" s="166">
        <v>0</v>
      </c>
      <c r="AL183" s="166">
        <v>0</v>
      </c>
      <c r="AM183" s="166">
        <v>0</v>
      </c>
      <c r="AN183" s="166">
        <v>0</v>
      </c>
      <c r="AO183" s="166">
        <v>0</v>
      </c>
      <c r="AP183" s="166">
        <v>0</v>
      </c>
      <c r="AQ183" s="166">
        <v>0</v>
      </c>
      <c r="AR183" s="166">
        <v>0</v>
      </c>
      <c r="AS183" s="166">
        <v>0</v>
      </c>
      <c r="AT183" s="166">
        <v>0</v>
      </c>
      <c r="AU183" s="166">
        <v>0</v>
      </c>
      <c r="AV183" s="166">
        <v>0</v>
      </c>
      <c r="AW183" s="166">
        <v>0</v>
      </c>
      <c r="AX183" s="166">
        <v>0</v>
      </c>
      <c r="AY183" s="166">
        <v>0</v>
      </c>
      <c r="AZ183" s="166">
        <v>0</v>
      </c>
      <c r="BA183" s="166">
        <v>0</v>
      </c>
      <c r="BB183" s="166">
        <v>0</v>
      </c>
      <c r="BC183" s="166">
        <v>0</v>
      </c>
      <c r="BD183" s="166">
        <v>0</v>
      </c>
      <c r="BE183" s="166">
        <v>0</v>
      </c>
      <c r="BF183" s="166">
        <v>0</v>
      </c>
      <c r="BG183" s="166">
        <v>0</v>
      </c>
    </row>
    <row r="184" spans="1:59" ht="15" x14ac:dyDescent="0.25">
      <c r="A184" s="243"/>
      <c r="B184" s="163">
        <v>1</v>
      </c>
      <c r="C184" s="163">
        <v>1</v>
      </c>
      <c r="D184" s="163">
        <v>1</v>
      </c>
      <c r="E184" s="166">
        <v>0</v>
      </c>
      <c r="F184" s="166">
        <v>0</v>
      </c>
      <c r="G184" s="166">
        <v>0</v>
      </c>
      <c r="H184" s="166">
        <v>0</v>
      </c>
      <c r="I184" s="166">
        <v>0</v>
      </c>
      <c r="J184" s="166">
        <v>0</v>
      </c>
      <c r="K184" s="166">
        <v>0</v>
      </c>
      <c r="L184" s="166">
        <v>0</v>
      </c>
      <c r="M184" s="166">
        <v>0</v>
      </c>
      <c r="N184" s="166">
        <v>0</v>
      </c>
      <c r="O184" s="166">
        <v>0</v>
      </c>
      <c r="P184" s="166">
        <v>0</v>
      </c>
      <c r="Q184" s="166">
        <v>0</v>
      </c>
      <c r="R184" s="166">
        <v>0</v>
      </c>
      <c r="S184" s="166">
        <v>0</v>
      </c>
      <c r="T184" s="166">
        <v>0</v>
      </c>
      <c r="U184" s="166">
        <v>0</v>
      </c>
      <c r="V184" s="166">
        <v>0</v>
      </c>
      <c r="W184" s="166">
        <v>0</v>
      </c>
      <c r="X184" s="166">
        <v>0</v>
      </c>
      <c r="Y184" s="166">
        <v>0</v>
      </c>
      <c r="Z184" s="166">
        <v>0</v>
      </c>
      <c r="AA184" s="166">
        <v>0</v>
      </c>
      <c r="AB184" s="166">
        <v>0</v>
      </c>
      <c r="AC184" s="166">
        <v>0</v>
      </c>
      <c r="AD184" s="166">
        <v>0</v>
      </c>
      <c r="AE184" s="166">
        <v>0</v>
      </c>
      <c r="AF184" s="166">
        <v>0</v>
      </c>
      <c r="AG184" s="166">
        <v>0</v>
      </c>
      <c r="AH184" s="166">
        <v>0</v>
      </c>
      <c r="AI184" s="166">
        <v>0</v>
      </c>
      <c r="AJ184" s="166">
        <v>0</v>
      </c>
      <c r="AK184" s="166">
        <v>0</v>
      </c>
      <c r="AL184" s="166">
        <v>0</v>
      </c>
      <c r="AM184" s="166">
        <v>0</v>
      </c>
      <c r="AN184" s="166">
        <v>0</v>
      </c>
      <c r="AO184" s="166">
        <v>0</v>
      </c>
      <c r="AP184" s="166">
        <v>0</v>
      </c>
      <c r="AQ184" s="166">
        <v>0</v>
      </c>
      <c r="AR184" s="166">
        <v>0</v>
      </c>
      <c r="AS184" s="166">
        <v>0</v>
      </c>
      <c r="AT184" s="166">
        <v>0</v>
      </c>
      <c r="AU184" s="166">
        <v>0</v>
      </c>
      <c r="AV184" s="166">
        <v>0</v>
      </c>
      <c r="AW184" s="166">
        <v>0</v>
      </c>
      <c r="AX184" s="166">
        <v>0</v>
      </c>
      <c r="AY184" s="166">
        <v>0</v>
      </c>
      <c r="AZ184" s="166">
        <v>0</v>
      </c>
      <c r="BA184" s="166">
        <v>0</v>
      </c>
      <c r="BB184" s="166">
        <v>0</v>
      </c>
      <c r="BC184" s="166">
        <v>0</v>
      </c>
      <c r="BD184" s="166">
        <v>0</v>
      </c>
      <c r="BE184" s="166">
        <v>0</v>
      </c>
      <c r="BF184" s="166">
        <v>0</v>
      </c>
      <c r="BG184" s="166">
        <v>0</v>
      </c>
    </row>
    <row r="185" spans="1:59" ht="15" x14ac:dyDescent="0.25">
      <c r="A185" s="243"/>
      <c r="B185" s="163">
        <v>1</v>
      </c>
      <c r="C185" s="163">
        <v>1</v>
      </c>
      <c r="D185" s="163">
        <v>1</v>
      </c>
      <c r="E185" s="166">
        <v>0</v>
      </c>
      <c r="F185" s="166">
        <v>0</v>
      </c>
      <c r="G185" s="166">
        <v>0</v>
      </c>
      <c r="H185" s="166">
        <v>0</v>
      </c>
      <c r="I185" s="166">
        <v>0</v>
      </c>
      <c r="J185" s="166">
        <v>0</v>
      </c>
      <c r="K185" s="166">
        <v>0</v>
      </c>
      <c r="L185" s="166">
        <v>0</v>
      </c>
      <c r="M185" s="166">
        <v>0</v>
      </c>
      <c r="N185" s="166">
        <v>0</v>
      </c>
      <c r="O185" s="166">
        <v>0</v>
      </c>
      <c r="P185" s="166">
        <v>0</v>
      </c>
      <c r="Q185" s="166">
        <v>0</v>
      </c>
      <c r="R185" s="166">
        <v>0</v>
      </c>
      <c r="S185" s="166">
        <v>0</v>
      </c>
      <c r="T185" s="166">
        <v>0</v>
      </c>
      <c r="U185" s="166">
        <v>0</v>
      </c>
      <c r="V185" s="166">
        <v>0</v>
      </c>
      <c r="W185" s="166">
        <v>0</v>
      </c>
      <c r="X185" s="166">
        <v>0</v>
      </c>
      <c r="Y185" s="166">
        <v>0</v>
      </c>
      <c r="Z185" s="166">
        <v>0</v>
      </c>
      <c r="AA185" s="166">
        <v>0</v>
      </c>
      <c r="AB185" s="166">
        <v>0</v>
      </c>
      <c r="AC185" s="166">
        <v>0</v>
      </c>
      <c r="AD185" s="166">
        <v>0</v>
      </c>
      <c r="AE185" s="166">
        <v>0</v>
      </c>
      <c r="AF185" s="166">
        <v>0</v>
      </c>
      <c r="AG185" s="166">
        <v>0</v>
      </c>
      <c r="AH185" s="166">
        <v>0</v>
      </c>
      <c r="AI185" s="166">
        <v>0</v>
      </c>
      <c r="AJ185" s="166">
        <v>0</v>
      </c>
      <c r="AK185" s="166">
        <v>0</v>
      </c>
      <c r="AL185" s="166">
        <v>0</v>
      </c>
      <c r="AM185" s="166">
        <v>0</v>
      </c>
      <c r="AN185" s="166">
        <v>0</v>
      </c>
      <c r="AO185" s="166">
        <v>0</v>
      </c>
      <c r="AP185" s="166">
        <v>0</v>
      </c>
      <c r="AQ185" s="166">
        <v>0</v>
      </c>
      <c r="AR185" s="166">
        <v>0</v>
      </c>
      <c r="AS185" s="166">
        <v>0</v>
      </c>
      <c r="AT185" s="166">
        <v>0</v>
      </c>
      <c r="AU185" s="166">
        <v>0</v>
      </c>
      <c r="AV185" s="166">
        <v>0</v>
      </c>
      <c r="AW185" s="166">
        <v>0</v>
      </c>
      <c r="AX185" s="166">
        <v>0</v>
      </c>
      <c r="AY185" s="166">
        <v>0</v>
      </c>
      <c r="AZ185" s="166">
        <v>0</v>
      </c>
      <c r="BA185" s="166">
        <v>0</v>
      </c>
      <c r="BB185" s="166">
        <v>0</v>
      </c>
      <c r="BC185" s="166">
        <v>0</v>
      </c>
      <c r="BD185" s="166">
        <v>0</v>
      </c>
      <c r="BE185" s="166">
        <v>0</v>
      </c>
      <c r="BF185" s="166">
        <v>0</v>
      </c>
      <c r="BG185" s="166">
        <v>0</v>
      </c>
    </row>
    <row r="186" spans="1:59" ht="15" x14ac:dyDescent="0.25">
      <c r="A186" s="243"/>
      <c r="B186" s="163">
        <v>1</v>
      </c>
      <c r="C186" s="163">
        <v>1</v>
      </c>
      <c r="D186" s="163">
        <v>1</v>
      </c>
      <c r="E186" s="166">
        <v>0</v>
      </c>
      <c r="F186" s="166">
        <v>0</v>
      </c>
      <c r="G186" s="166">
        <v>0</v>
      </c>
      <c r="H186" s="166">
        <v>0</v>
      </c>
      <c r="I186" s="166">
        <v>0</v>
      </c>
      <c r="J186" s="166">
        <v>0</v>
      </c>
      <c r="K186" s="166">
        <v>0</v>
      </c>
      <c r="L186" s="166">
        <v>0</v>
      </c>
      <c r="M186" s="166">
        <v>0</v>
      </c>
      <c r="N186" s="166">
        <v>0</v>
      </c>
      <c r="O186" s="166">
        <v>0</v>
      </c>
      <c r="P186" s="166">
        <v>0</v>
      </c>
      <c r="Q186" s="166">
        <v>0</v>
      </c>
      <c r="R186" s="166">
        <v>0</v>
      </c>
      <c r="S186" s="166">
        <v>0</v>
      </c>
      <c r="T186" s="166">
        <v>0</v>
      </c>
      <c r="U186" s="166">
        <v>0</v>
      </c>
      <c r="V186" s="166">
        <v>0</v>
      </c>
      <c r="W186" s="166">
        <v>0</v>
      </c>
      <c r="X186" s="166">
        <v>0</v>
      </c>
      <c r="Y186" s="166">
        <v>0</v>
      </c>
      <c r="Z186" s="166">
        <v>0</v>
      </c>
      <c r="AA186" s="166">
        <v>0</v>
      </c>
      <c r="AB186" s="166">
        <v>0</v>
      </c>
      <c r="AC186" s="166">
        <v>0</v>
      </c>
      <c r="AD186" s="166">
        <v>0</v>
      </c>
      <c r="AE186" s="166">
        <v>0</v>
      </c>
      <c r="AF186" s="166">
        <v>0</v>
      </c>
      <c r="AG186" s="166">
        <v>0</v>
      </c>
      <c r="AH186" s="166">
        <v>0</v>
      </c>
      <c r="AI186" s="166">
        <v>0</v>
      </c>
      <c r="AJ186" s="166">
        <v>0</v>
      </c>
      <c r="AK186" s="166">
        <v>0</v>
      </c>
      <c r="AL186" s="166">
        <v>0</v>
      </c>
      <c r="AM186" s="166">
        <v>0</v>
      </c>
      <c r="AN186" s="166">
        <v>0</v>
      </c>
      <c r="AO186" s="166">
        <v>0</v>
      </c>
      <c r="AP186" s="166">
        <v>0</v>
      </c>
      <c r="AQ186" s="166">
        <v>0</v>
      </c>
      <c r="AR186" s="166">
        <v>0</v>
      </c>
      <c r="AS186" s="166">
        <v>0</v>
      </c>
      <c r="AT186" s="166">
        <v>0</v>
      </c>
      <c r="AU186" s="166">
        <v>0</v>
      </c>
      <c r="AV186" s="166">
        <v>0</v>
      </c>
      <c r="AW186" s="166">
        <v>0</v>
      </c>
      <c r="AX186" s="166">
        <v>0</v>
      </c>
      <c r="AY186" s="166">
        <v>0</v>
      </c>
      <c r="AZ186" s="166">
        <v>0</v>
      </c>
      <c r="BA186" s="166">
        <v>0</v>
      </c>
      <c r="BB186" s="166">
        <v>0</v>
      </c>
      <c r="BC186" s="166">
        <v>0</v>
      </c>
      <c r="BD186" s="166">
        <v>0</v>
      </c>
      <c r="BE186" s="166">
        <v>0</v>
      </c>
      <c r="BF186" s="166">
        <v>0</v>
      </c>
      <c r="BG186" s="166">
        <v>0</v>
      </c>
    </row>
    <row r="187" spans="1:59" ht="15" x14ac:dyDescent="0.25">
      <c r="A187" s="243"/>
      <c r="B187" s="163">
        <v>1</v>
      </c>
      <c r="C187" s="163">
        <v>1</v>
      </c>
      <c r="D187" s="163">
        <v>1</v>
      </c>
      <c r="E187" s="166">
        <v>0</v>
      </c>
      <c r="F187" s="166">
        <v>0</v>
      </c>
      <c r="G187" s="166">
        <v>0</v>
      </c>
      <c r="H187" s="166">
        <v>0</v>
      </c>
      <c r="I187" s="166">
        <v>0</v>
      </c>
      <c r="J187" s="166">
        <v>0</v>
      </c>
      <c r="K187" s="166">
        <v>0</v>
      </c>
      <c r="L187" s="166">
        <v>0</v>
      </c>
      <c r="M187" s="166">
        <v>0</v>
      </c>
      <c r="N187" s="166">
        <v>0</v>
      </c>
      <c r="O187" s="166">
        <v>0</v>
      </c>
      <c r="P187" s="166">
        <v>0</v>
      </c>
      <c r="Q187" s="166">
        <v>0</v>
      </c>
      <c r="R187" s="166">
        <v>0</v>
      </c>
      <c r="S187" s="166">
        <v>0</v>
      </c>
      <c r="T187" s="166">
        <v>0</v>
      </c>
      <c r="U187" s="166">
        <v>0</v>
      </c>
      <c r="V187" s="166">
        <v>0</v>
      </c>
      <c r="W187" s="166">
        <v>0</v>
      </c>
      <c r="X187" s="166">
        <v>0</v>
      </c>
      <c r="Y187" s="166">
        <v>0</v>
      </c>
      <c r="Z187" s="166">
        <v>0</v>
      </c>
      <c r="AA187" s="166">
        <v>0</v>
      </c>
      <c r="AB187" s="166">
        <v>0</v>
      </c>
      <c r="AC187" s="166">
        <v>0</v>
      </c>
      <c r="AD187" s="166">
        <v>0</v>
      </c>
      <c r="AE187" s="166">
        <v>0</v>
      </c>
      <c r="AF187" s="166">
        <v>0</v>
      </c>
      <c r="AG187" s="166">
        <v>0</v>
      </c>
      <c r="AH187" s="166">
        <v>0</v>
      </c>
      <c r="AI187" s="166">
        <v>0</v>
      </c>
      <c r="AJ187" s="166">
        <v>0</v>
      </c>
      <c r="AK187" s="166">
        <v>0</v>
      </c>
      <c r="AL187" s="166">
        <v>0</v>
      </c>
      <c r="AM187" s="166">
        <v>0</v>
      </c>
      <c r="AN187" s="166">
        <v>0</v>
      </c>
      <c r="AO187" s="166">
        <v>0</v>
      </c>
      <c r="AP187" s="166">
        <v>0</v>
      </c>
      <c r="AQ187" s="166">
        <v>0</v>
      </c>
      <c r="AR187" s="166">
        <v>0</v>
      </c>
      <c r="AS187" s="166">
        <v>0</v>
      </c>
      <c r="AT187" s="166">
        <v>0</v>
      </c>
      <c r="AU187" s="166">
        <v>0</v>
      </c>
      <c r="AV187" s="166">
        <v>0</v>
      </c>
      <c r="AW187" s="166">
        <v>0</v>
      </c>
      <c r="AX187" s="166">
        <v>0</v>
      </c>
      <c r="AY187" s="166">
        <v>0</v>
      </c>
      <c r="AZ187" s="166">
        <v>0</v>
      </c>
      <c r="BA187" s="166">
        <v>0</v>
      </c>
      <c r="BB187" s="166">
        <v>0</v>
      </c>
      <c r="BC187" s="166">
        <v>0</v>
      </c>
      <c r="BD187" s="166">
        <v>0</v>
      </c>
      <c r="BE187" s="166">
        <v>0</v>
      </c>
      <c r="BF187" s="166">
        <v>0</v>
      </c>
      <c r="BG187" s="166">
        <v>0</v>
      </c>
    </row>
    <row r="188" spans="1:59" ht="15" x14ac:dyDescent="0.25">
      <c r="A188" s="243"/>
      <c r="B188" s="163">
        <v>1</v>
      </c>
      <c r="C188" s="163">
        <v>1</v>
      </c>
      <c r="D188" s="163">
        <v>1</v>
      </c>
      <c r="E188" s="166">
        <v>0</v>
      </c>
      <c r="F188" s="166">
        <v>0</v>
      </c>
      <c r="G188" s="166">
        <v>0</v>
      </c>
      <c r="H188" s="166">
        <v>0</v>
      </c>
      <c r="I188" s="166">
        <v>0</v>
      </c>
      <c r="J188" s="166">
        <v>0</v>
      </c>
      <c r="K188" s="166">
        <v>0</v>
      </c>
      <c r="L188" s="166">
        <v>0</v>
      </c>
      <c r="M188" s="166">
        <v>0</v>
      </c>
      <c r="N188" s="166">
        <v>0</v>
      </c>
      <c r="O188" s="166">
        <v>0</v>
      </c>
      <c r="P188" s="166">
        <v>0</v>
      </c>
      <c r="Q188" s="166">
        <v>0</v>
      </c>
      <c r="R188" s="166">
        <v>0</v>
      </c>
      <c r="S188" s="166">
        <v>0</v>
      </c>
      <c r="T188" s="166">
        <v>0</v>
      </c>
      <c r="U188" s="166">
        <v>0</v>
      </c>
      <c r="V188" s="166">
        <v>0</v>
      </c>
      <c r="W188" s="166">
        <v>0</v>
      </c>
      <c r="X188" s="166">
        <v>0</v>
      </c>
      <c r="Y188" s="166">
        <v>0</v>
      </c>
      <c r="Z188" s="166">
        <v>0</v>
      </c>
      <c r="AA188" s="166">
        <v>0</v>
      </c>
      <c r="AB188" s="166">
        <v>0</v>
      </c>
      <c r="AC188" s="166">
        <v>0</v>
      </c>
      <c r="AD188" s="166">
        <v>0</v>
      </c>
      <c r="AE188" s="166">
        <v>0</v>
      </c>
      <c r="AF188" s="166">
        <v>0</v>
      </c>
      <c r="AG188" s="166">
        <v>0</v>
      </c>
      <c r="AH188" s="166">
        <v>0</v>
      </c>
      <c r="AI188" s="166">
        <v>0</v>
      </c>
      <c r="AJ188" s="166">
        <v>0</v>
      </c>
      <c r="AK188" s="166">
        <v>0</v>
      </c>
      <c r="AL188" s="166">
        <v>0</v>
      </c>
      <c r="AM188" s="166">
        <v>0</v>
      </c>
      <c r="AN188" s="166">
        <v>0</v>
      </c>
      <c r="AO188" s="166">
        <v>0</v>
      </c>
      <c r="AP188" s="166">
        <v>0</v>
      </c>
      <c r="AQ188" s="166">
        <v>0</v>
      </c>
      <c r="AR188" s="166">
        <v>0</v>
      </c>
      <c r="AS188" s="166">
        <v>0</v>
      </c>
      <c r="AT188" s="166">
        <v>0</v>
      </c>
      <c r="AU188" s="166">
        <v>0</v>
      </c>
      <c r="AV188" s="166">
        <v>0</v>
      </c>
      <c r="AW188" s="166">
        <v>0</v>
      </c>
      <c r="AX188" s="166">
        <v>0</v>
      </c>
      <c r="AY188" s="166">
        <v>0</v>
      </c>
      <c r="AZ188" s="166">
        <v>0</v>
      </c>
      <c r="BA188" s="166">
        <v>0</v>
      </c>
      <c r="BB188" s="166">
        <v>0</v>
      </c>
      <c r="BC188" s="166">
        <v>0</v>
      </c>
      <c r="BD188" s="166">
        <v>0</v>
      </c>
      <c r="BE188" s="166">
        <v>0</v>
      </c>
      <c r="BF188" s="166">
        <v>0</v>
      </c>
      <c r="BG188" s="166">
        <v>0</v>
      </c>
    </row>
    <row r="189" spans="1:59" ht="15" x14ac:dyDescent="0.25">
      <c r="A189" s="243"/>
      <c r="B189" s="163">
        <v>1</v>
      </c>
      <c r="C189" s="163">
        <v>1</v>
      </c>
      <c r="D189" s="163">
        <v>1</v>
      </c>
      <c r="E189" s="166">
        <v>0</v>
      </c>
      <c r="F189" s="166">
        <v>0</v>
      </c>
      <c r="G189" s="166">
        <v>0</v>
      </c>
      <c r="H189" s="166">
        <v>0</v>
      </c>
      <c r="I189" s="166">
        <v>0</v>
      </c>
      <c r="J189" s="166">
        <v>0</v>
      </c>
      <c r="K189" s="166">
        <v>0</v>
      </c>
      <c r="L189" s="166">
        <v>0</v>
      </c>
      <c r="M189" s="166">
        <v>0</v>
      </c>
      <c r="N189" s="166">
        <v>0</v>
      </c>
      <c r="O189" s="166">
        <v>0</v>
      </c>
      <c r="P189" s="166">
        <v>0</v>
      </c>
      <c r="Q189" s="166">
        <v>0</v>
      </c>
      <c r="R189" s="166">
        <v>0</v>
      </c>
      <c r="S189" s="166">
        <v>0</v>
      </c>
      <c r="T189" s="166">
        <v>0</v>
      </c>
      <c r="U189" s="166">
        <v>0</v>
      </c>
      <c r="V189" s="166">
        <v>0</v>
      </c>
      <c r="W189" s="166">
        <v>0</v>
      </c>
      <c r="X189" s="166">
        <v>0</v>
      </c>
      <c r="Y189" s="166">
        <v>0</v>
      </c>
      <c r="Z189" s="166">
        <v>0</v>
      </c>
      <c r="AA189" s="166">
        <v>0</v>
      </c>
      <c r="AB189" s="166">
        <v>0</v>
      </c>
      <c r="AC189" s="166">
        <v>0</v>
      </c>
      <c r="AD189" s="166">
        <v>0</v>
      </c>
      <c r="AE189" s="166">
        <v>0</v>
      </c>
      <c r="AF189" s="166">
        <v>0</v>
      </c>
      <c r="AG189" s="166">
        <v>0</v>
      </c>
      <c r="AH189" s="166">
        <v>0</v>
      </c>
      <c r="AI189" s="166">
        <v>0</v>
      </c>
      <c r="AJ189" s="166">
        <v>0</v>
      </c>
      <c r="AK189" s="166">
        <v>0</v>
      </c>
      <c r="AL189" s="166">
        <v>0</v>
      </c>
      <c r="AM189" s="166">
        <v>0</v>
      </c>
      <c r="AN189" s="166">
        <v>0</v>
      </c>
      <c r="AO189" s="166">
        <v>0</v>
      </c>
      <c r="AP189" s="166">
        <v>0</v>
      </c>
      <c r="AQ189" s="166">
        <v>0</v>
      </c>
      <c r="AR189" s="166">
        <v>0</v>
      </c>
      <c r="AS189" s="166">
        <v>0</v>
      </c>
      <c r="AT189" s="166">
        <v>0</v>
      </c>
      <c r="AU189" s="166">
        <v>0</v>
      </c>
      <c r="AV189" s="166">
        <v>0</v>
      </c>
      <c r="AW189" s="166">
        <v>0</v>
      </c>
      <c r="AX189" s="166">
        <v>0</v>
      </c>
      <c r="AY189" s="166">
        <v>0</v>
      </c>
      <c r="AZ189" s="166">
        <v>0</v>
      </c>
      <c r="BA189" s="166">
        <v>0</v>
      </c>
      <c r="BB189" s="166">
        <v>0</v>
      </c>
      <c r="BC189" s="166">
        <v>0</v>
      </c>
      <c r="BD189" s="166">
        <v>0</v>
      </c>
      <c r="BE189" s="166">
        <v>0</v>
      </c>
      <c r="BF189" s="166">
        <v>0</v>
      </c>
      <c r="BG189" s="166">
        <v>0</v>
      </c>
    </row>
    <row r="190" spans="1:59" ht="15" x14ac:dyDescent="0.25">
      <c r="A190" s="243"/>
      <c r="B190" s="163">
        <v>1</v>
      </c>
      <c r="C190" s="163">
        <v>1</v>
      </c>
      <c r="D190" s="163">
        <v>1</v>
      </c>
      <c r="E190" s="166">
        <v>0</v>
      </c>
      <c r="F190" s="166">
        <v>0</v>
      </c>
      <c r="G190" s="166">
        <v>0</v>
      </c>
      <c r="H190" s="166">
        <v>0</v>
      </c>
      <c r="I190" s="166">
        <v>0</v>
      </c>
      <c r="J190" s="166">
        <v>0</v>
      </c>
      <c r="K190" s="166">
        <v>0</v>
      </c>
      <c r="L190" s="166">
        <v>0</v>
      </c>
      <c r="M190" s="166">
        <v>0</v>
      </c>
      <c r="N190" s="166">
        <v>0</v>
      </c>
      <c r="O190" s="166">
        <v>0</v>
      </c>
      <c r="P190" s="166">
        <v>0</v>
      </c>
      <c r="Q190" s="166">
        <v>0</v>
      </c>
      <c r="R190" s="166">
        <v>0</v>
      </c>
      <c r="S190" s="166">
        <v>0</v>
      </c>
      <c r="T190" s="166">
        <v>0</v>
      </c>
      <c r="U190" s="166">
        <v>0</v>
      </c>
      <c r="V190" s="166">
        <v>0</v>
      </c>
      <c r="W190" s="166">
        <v>0</v>
      </c>
      <c r="X190" s="166">
        <v>0</v>
      </c>
      <c r="Y190" s="166">
        <v>0</v>
      </c>
      <c r="Z190" s="166">
        <v>0</v>
      </c>
      <c r="AA190" s="166">
        <v>0</v>
      </c>
      <c r="AB190" s="166">
        <v>0</v>
      </c>
      <c r="AC190" s="166">
        <v>0</v>
      </c>
      <c r="AD190" s="166">
        <v>0</v>
      </c>
      <c r="AE190" s="166">
        <v>0</v>
      </c>
      <c r="AF190" s="166">
        <v>0</v>
      </c>
      <c r="AG190" s="166">
        <v>0</v>
      </c>
      <c r="AH190" s="166">
        <v>0</v>
      </c>
      <c r="AI190" s="166">
        <v>0</v>
      </c>
      <c r="AJ190" s="166">
        <v>0</v>
      </c>
      <c r="AK190" s="166">
        <v>0</v>
      </c>
      <c r="AL190" s="166">
        <v>0</v>
      </c>
      <c r="AM190" s="166">
        <v>0</v>
      </c>
      <c r="AN190" s="166">
        <v>0</v>
      </c>
      <c r="AO190" s="166">
        <v>0</v>
      </c>
      <c r="AP190" s="166">
        <v>0</v>
      </c>
      <c r="AQ190" s="166">
        <v>0</v>
      </c>
      <c r="AR190" s="166">
        <v>0</v>
      </c>
      <c r="AS190" s="166">
        <v>0</v>
      </c>
      <c r="AT190" s="166">
        <v>0</v>
      </c>
      <c r="AU190" s="166">
        <v>0</v>
      </c>
      <c r="AV190" s="166">
        <v>0</v>
      </c>
      <c r="AW190" s="166">
        <v>0</v>
      </c>
      <c r="AX190" s="166">
        <v>0</v>
      </c>
      <c r="AY190" s="166">
        <v>0</v>
      </c>
      <c r="AZ190" s="166">
        <v>0</v>
      </c>
      <c r="BA190" s="166">
        <v>0</v>
      </c>
      <c r="BB190" s="166">
        <v>0</v>
      </c>
      <c r="BC190" s="166">
        <v>0</v>
      </c>
      <c r="BD190" s="166">
        <v>0</v>
      </c>
      <c r="BE190" s="166">
        <v>0</v>
      </c>
      <c r="BF190" s="166">
        <v>0</v>
      </c>
      <c r="BG190" s="166">
        <v>0</v>
      </c>
    </row>
    <row r="191" spans="1:59" ht="15" x14ac:dyDescent="0.25">
      <c r="A191" s="243"/>
      <c r="B191" s="163">
        <v>1</v>
      </c>
      <c r="C191" s="163">
        <v>1</v>
      </c>
      <c r="D191" s="163">
        <v>1</v>
      </c>
      <c r="E191" s="166">
        <v>0</v>
      </c>
      <c r="F191" s="166">
        <v>0</v>
      </c>
      <c r="G191" s="166">
        <v>0</v>
      </c>
      <c r="H191" s="166">
        <v>0</v>
      </c>
      <c r="I191" s="166">
        <v>0</v>
      </c>
      <c r="J191" s="166">
        <v>0</v>
      </c>
      <c r="K191" s="166">
        <v>0</v>
      </c>
      <c r="L191" s="166">
        <v>0</v>
      </c>
      <c r="M191" s="166">
        <v>0</v>
      </c>
      <c r="N191" s="166">
        <v>0</v>
      </c>
      <c r="O191" s="166">
        <v>0</v>
      </c>
      <c r="P191" s="166">
        <v>0</v>
      </c>
      <c r="Q191" s="166">
        <v>0</v>
      </c>
      <c r="R191" s="166">
        <v>0</v>
      </c>
      <c r="S191" s="166">
        <v>0</v>
      </c>
      <c r="T191" s="166">
        <v>0</v>
      </c>
      <c r="U191" s="166">
        <v>0</v>
      </c>
      <c r="V191" s="166">
        <v>0</v>
      </c>
      <c r="W191" s="166">
        <v>0</v>
      </c>
      <c r="X191" s="166">
        <v>0</v>
      </c>
      <c r="Y191" s="166">
        <v>0</v>
      </c>
      <c r="Z191" s="166">
        <v>0</v>
      </c>
      <c r="AA191" s="166">
        <v>0</v>
      </c>
      <c r="AB191" s="166">
        <v>0</v>
      </c>
      <c r="AC191" s="166">
        <v>0</v>
      </c>
      <c r="AD191" s="166">
        <v>0</v>
      </c>
      <c r="AE191" s="166">
        <v>0</v>
      </c>
      <c r="AF191" s="166">
        <v>0</v>
      </c>
      <c r="AG191" s="166">
        <v>0</v>
      </c>
      <c r="AH191" s="166">
        <v>0</v>
      </c>
      <c r="AI191" s="166">
        <v>0</v>
      </c>
      <c r="AJ191" s="166">
        <v>0</v>
      </c>
      <c r="AK191" s="166">
        <v>0</v>
      </c>
      <c r="AL191" s="166">
        <v>0</v>
      </c>
      <c r="AM191" s="166">
        <v>0</v>
      </c>
      <c r="AN191" s="166">
        <v>0</v>
      </c>
      <c r="AO191" s="166">
        <v>0</v>
      </c>
      <c r="AP191" s="166">
        <v>0</v>
      </c>
      <c r="AQ191" s="166">
        <v>0</v>
      </c>
      <c r="AR191" s="166">
        <v>0</v>
      </c>
      <c r="AS191" s="166">
        <v>0</v>
      </c>
      <c r="AT191" s="166">
        <v>0</v>
      </c>
      <c r="AU191" s="166">
        <v>0</v>
      </c>
      <c r="AV191" s="166">
        <v>0</v>
      </c>
      <c r="AW191" s="166">
        <v>0</v>
      </c>
      <c r="AX191" s="166">
        <v>0</v>
      </c>
      <c r="AY191" s="166">
        <v>0</v>
      </c>
      <c r="AZ191" s="166">
        <v>0</v>
      </c>
      <c r="BA191" s="166">
        <v>0</v>
      </c>
      <c r="BB191" s="166">
        <v>0</v>
      </c>
      <c r="BC191" s="166">
        <v>0</v>
      </c>
      <c r="BD191" s="166">
        <v>0</v>
      </c>
      <c r="BE191" s="166">
        <v>0</v>
      </c>
      <c r="BF191" s="166">
        <v>0</v>
      </c>
      <c r="BG191" s="166">
        <v>0</v>
      </c>
    </row>
    <row r="192" spans="1:59" ht="15" x14ac:dyDescent="0.25">
      <c r="A192" s="243"/>
      <c r="B192" s="163">
        <v>1</v>
      </c>
      <c r="C192" s="163">
        <v>1</v>
      </c>
      <c r="D192" s="163">
        <v>1</v>
      </c>
      <c r="E192" s="166">
        <v>0</v>
      </c>
      <c r="F192" s="166">
        <v>0</v>
      </c>
      <c r="G192" s="166">
        <v>0</v>
      </c>
      <c r="H192" s="166">
        <v>0</v>
      </c>
      <c r="I192" s="166">
        <v>0</v>
      </c>
      <c r="J192" s="166">
        <v>0</v>
      </c>
      <c r="K192" s="166">
        <v>0</v>
      </c>
      <c r="L192" s="166">
        <v>0</v>
      </c>
      <c r="M192" s="166">
        <v>0</v>
      </c>
      <c r="N192" s="166">
        <v>0</v>
      </c>
      <c r="O192" s="166">
        <v>0</v>
      </c>
      <c r="P192" s="166">
        <v>0</v>
      </c>
      <c r="Q192" s="166">
        <v>0</v>
      </c>
      <c r="R192" s="166">
        <v>0</v>
      </c>
      <c r="S192" s="166">
        <v>0</v>
      </c>
      <c r="T192" s="166">
        <v>0</v>
      </c>
      <c r="U192" s="166">
        <v>0</v>
      </c>
      <c r="V192" s="166">
        <v>0</v>
      </c>
      <c r="W192" s="166">
        <v>0</v>
      </c>
      <c r="X192" s="166">
        <v>0</v>
      </c>
      <c r="Y192" s="166">
        <v>0</v>
      </c>
      <c r="Z192" s="166">
        <v>0</v>
      </c>
      <c r="AA192" s="166">
        <v>0</v>
      </c>
      <c r="AB192" s="166">
        <v>0</v>
      </c>
      <c r="AC192" s="166">
        <v>0</v>
      </c>
      <c r="AD192" s="166">
        <v>0</v>
      </c>
      <c r="AE192" s="166">
        <v>0</v>
      </c>
      <c r="AF192" s="166">
        <v>0</v>
      </c>
      <c r="AG192" s="166">
        <v>0</v>
      </c>
      <c r="AH192" s="166">
        <v>0</v>
      </c>
      <c r="AI192" s="166">
        <v>0</v>
      </c>
      <c r="AJ192" s="166">
        <v>0</v>
      </c>
      <c r="AK192" s="166">
        <v>0</v>
      </c>
      <c r="AL192" s="166">
        <v>0</v>
      </c>
      <c r="AM192" s="166">
        <v>0</v>
      </c>
      <c r="AN192" s="166">
        <v>0</v>
      </c>
      <c r="AO192" s="166">
        <v>0</v>
      </c>
      <c r="AP192" s="166">
        <v>0</v>
      </c>
      <c r="AQ192" s="166">
        <v>0</v>
      </c>
      <c r="AR192" s="166">
        <v>0</v>
      </c>
      <c r="AS192" s="166">
        <v>0</v>
      </c>
      <c r="AT192" s="166">
        <v>0</v>
      </c>
      <c r="AU192" s="166">
        <v>0</v>
      </c>
      <c r="AV192" s="166">
        <v>0</v>
      </c>
      <c r="AW192" s="166">
        <v>0</v>
      </c>
      <c r="AX192" s="166">
        <v>0</v>
      </c>
      <c r="AY192" s="166">
        <v>0</v>
      </c>
      <c r="AZ192" s="166">
        <v>0</v>
      </c>
      <c r="BA192" s="166">
        <v>0</v>
      </c>
      <c r="BB192" s="166">
        <v>0</v>
      </c>
      <c r="BC192" s="166">
        <v>0</v>
      </c>
      <c r="BD192" s="166">
        <v>0</v>
      </c>
      <c r="BE192" s="166">
        <v>0</v>
      </c>
      <c r="BF192" s="166">
        <v>0</v>
      </c>
      <c r="BG192" s="166">
        <v>0</v>
      </c>
    </row>
    <row r="193" spans="1:59" ht="15" x14ac:dyDescent="0.25">
      <c r="A193" s="243"/>
      <c r="B193" s="163">
        <v>1</v>
      </c>
      <c r="C193" s="163">
        <v>1</v>
      </c>
      <c r="D193" s="163">
        <v>1</v>
      </c>
      <c r="E193" s="166">
        <v>0</v>
      </c>
      <c r="F193" s="166">
        <v>0</v>
      </c>
      <c r="G193" s="166">
        <v>0</v>
      </c>
      <c r="H193" s="166">
        <v>0</v>
      </c>
      <c r="I193" s="166">
        <v>0</v>
      </c>
      <c r="J193" s="166">
        <v>0</v>
      </c>
      <c r="K193" s="166">
        <v>0</v>
      </c>
      <c r="L193" s="166">
        <v>0</v>
      </c>
      <c r="M193" s="166">
        <v>0</v>
      </c>
      <c r="N193" s="166">
        <v>0</v>
      </c>
      <c r="O193" s="166">
        <v>0</v>
      </c>
      <c r="P193" s="166">
        <v>0</v>
      </c>
      <c r="Q193" s="166">
        <v>0</v>
      </c>
      <c r="R193" s="166">
        <v>0</v>
      </c>
      <c r="S193" s="166">
        <v>0</v>
      </c>
      <c r="T193" s="166">
        <v>0</v>
      </c>
      <c r="U193" s="166">
        <v>0</v>
      </c>
      <c r="V193" s="166">
        <v>0</v>
      </c>
      <c r="W193" s="166">
        <v>0</v>
      </c>
      <c r="X193" s="166">
        <v>0</v>
      </c>
      <c r="Y193" s="166">
        <v>0</v>
      </c>
      <c r="Z193" s="166">
        <v>0</v>
      </c>
      <c r="AA193" s="166">
        <v>0</v>
      </c>
      <c r="AB193" s="166">
        <v>0</v>
      </c>
      <c r="AC193" s="166">
        <v>0</v>
      </c>
      <c r="AD193" s="166">
        <v>0</v>
      </c>
      <c r="AE193" s="166">
        <v>0</v>
      </c>
      <c r="AF193" s="166">
        <v>0</v>
      </c>
      <c r="AG193" s="166">
        <v>0</v>
      </c>
      <c r="AH193" s="166">
        <v>0</v>
      </c>
      <c r="AI193" s="166">
        <v>0</v>
      </c>
      <c r="AJ193" s="166">
        <v>0</v>
      </c>
      <c r="AK193" s="166">
        <v>0</v>
      </c>
      <c r="AL193" s="166">
        <v>0</v>
      </c>
      <c r="AM193" s="166">
        <v>0</v>
      </c>
      <c r="AN193" s="166">
        <v>0</v>
      </c>
      <c r="AO193" s="166">
        <v>0</v>
      </c>
      <c r="AP193" s="166">
        <v>0</v>
      </c>
      <c r="AQ193" s="166">
        <v>0</v>
      </c>
      <c r="AR193" s="166">
        <v>0</v>
      </c>
      <c r="AS193" s="166">
        <v>0</v>
      </c>
      <c r="AT193" s="166">
        <v>0</v>
      </c>
      <c r="AU193" s="166">
        <v>0</v>
      </c>
      <c r="AV193" s="166">
        <v>0</v>
      </c>
      <c r="AW193" s="166">
        <v>0</v>
      </c>
      <c r="AX193" s="166">
        <v>0</v>
      </c>
      <c r="AY193" s="166">
        <v>0</v>
      </c>
      <c r="AZ193" s="166">
        <v>0</v>
      </c>
      <c r="BA193" s="166">
        <v>0</v>
      </c>
      <c r="BB193" s="166">
        <v>0</v>
      </c>
      <c r="BC193" s="166">
        <v>0</v>
      </c>
      <c r="BD193" s="166">
        <v>0</v>
      </c>
      <c r="BE193" s="166">
        <v>0</v>
      </c>
      <c r="BF193" s="166">
        <v>0</v>
      </c>
      <c r="BG193" s="166">
        <v>0</v>
      </c>
    </row>
    <row r="194" spans="1:59" ht="15" x14ac:dyDescent="0.25">
      <c r="A194" s="243"/>
      <c r="B194" s="163">
        <v>1</v>
      </c>
      <c r="C194" s="163">
        <v>1</v>
      </c>
      <c r="D194" s="163">
        <v>1</v>
      </c>
      <c r="E194" s="166">
        <v>0</v>
      </c>
      <c r="F194" s="166">
        <v>0</v>
      </c>
      <c r="G194" s="166">
        <v>0</v>
      </c>
      <c r="H194" s="166">
        <v>0</v>
      </c>
      <c r="I194" s="166">
        <v>0</v>
      </c>
      <c r="J194" s="166">
        <v>0</v>
      </c>
      <c r="K194" s="166">
        <v>0</v>
      </c>
      <c r="L194" s="166">
        <v>0</v>
      </c>
      <c r="M194" s="166">
        <v>0</v>
      </c>
      <c r="N194" s="166">
        <v>0</v>
      </c>
      <c r="O194" s="166">
        <v>0</v>
      </c>
      <c r="P194" s="166">
        <v>0</v>
      </c>
      <c r="Q194" s="166">
        <v>0</v>
      </c>
      <c r="R194" s="166">
        <v>0</v>
      </c>
      <c r="S194" s="166">
        <v>0</v>
      </c>
      <c r="T194" s="166">
        <v>0</v>
      </c>
      <c r="U194" s="166">
        <v>0</v>
      </c>
      <c r="V194" s="166">
        <v>0</v>
      </c>
      <c r="W194" s="166">
        <v>0</v>
      </c>
      <c r="X194" s="166">
        <v>0</v>
      </c>
      <c r="Y194" s="166">
        <v>0</v>
      </c>
      <c r="Z194" s="166">
        <v>0</v>
      </c>
      <c r="AA194" s="166">
        <v>0</v>
      </c>
      <c r="AB194" s="166">
        <v>0</v>
      </c>
      <c r="AC194" s="166">
        <v>0</v>
      </c>
      <c r="AD194" s="166">
        <v>0</v>
      </c>
      <c r="AE194" s="166">
        <v>0</v>
      </c>
      <c r="AF194" s="166">
        <v>0</v>
      </c>
      <c r="AG194" s="166">
        <v>0</v>
      </c>
      <c r="AH194" s="166">
        <v>0</v>
      </c>
      <c r="AI194" s="166">
        <v>0</v>
      </c>
      <c r="AJ194" s="166">
        <v>0</v>
      </c>
      <c r="AK194" s="166">
        <v>0</v>
      </c>
      <c r="AL194" s="166">
        <v>0</v>
      </c>
      <c r="AM194" s="166">
        <v>0</v>
      </c>
      <c r="AN194" s="166">
        <v>0</v>
      </c>
      <c r="AO194" s="166">
        <v>0</v>
      </c>
      <c r="AP194" s="166">
        <v>0</v>
      </c>
      <c r="AQ194" s="166">
        <v>0</v>
      </c>
      <c r="AR194" s="166">
        <v>0</v>
      </c>
      <c r="AS194" s="166">
        <v>0</v>
      </c>
      <c r="AT194" s="166">
        <v>0</v>
      </c>
      <c r="AU194" s="166">
        <v>0</v>
      </c>
      <c r="AV194" s="166">
        <v>0</v>
      </c>
      <c r="AW194" s="166">
        <v>0</v>
      </c>
      <c r="AX194" s="166">
        <v>0</v>
      </c>
      <c r="AY194" s="166">
        <v>0</v>
      </c>
      <c r="AZ194" s="166">
        <v>0</v>
      </c>
      <c r="BA194" s="166">
        <v>0</v>
      </c>
      <c r="BB194" s="166">
        <v>0</v>
      </c>
      <c r="BC194" s="166">
        <v>0</v>
      </c>
      <c r="BD194" s="166">
        <v>0</v>
      </c>
      <c r="BE194" s="166">
        <v>0</v>
      </c>
      <c r="BF194" s="166">
        <v>0</v>
      </c>
      <c r="BG194" s="166">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5" tint="0.59999389629810485"/>
  </sheetPr>
  <dimension ref="A1:AM9"/>
  <sheetViews>
    <sheetView workbookViewId="0">
      <selection activeCell="C5" sqref="C5"/>
    </sheetView>
  </sheetViews>
  <sheetFormatPr defaultRowHeight="15" x14ac:dyDescent="0.25"/>
  <cols>
    <col min="1" max="1" width="10.5703125" bestFit="1" customWidth="1"/>
  </cols>
  <sheetData>
    <row r="1" spans="1:39" s="180" customFormat="1" x14ac:dyDescent="0.25"/>
    <row r="2" spans="1:39" x14ac:dyDescent="0.25">
      <c r="A2" s="307" t="s">
        <v>247</v>
      </c>
      <c r="B2" s="180" t="s">
        <v>53</v>
      </c>
      <c r="C2" s="180" t="s">
        <v>54</v>
      </c>
      <c r="D2" s="180" t="s">
        <v>55</v>
      </c>
      <c r="E2" s="180">
        <v>1981</v>
      </c>
      <c r="F2" s="180">
        <v>1982</v>
      </c>
      <c r="G2" s="180">
        <v>1983</v>
      </c>
      <c r="H2" s="180">
        <v>1984</v>
      </c>
      <c r="I2" s="180">
        <v>1985</v>
      </c>
      <c r="J2" s="180">
        <v>1986</v>
      </c>
      <c r="K2" s="180">
        <v>1987</v>
      </c>
      <c r="L2" s="180">
        <v>1988</v>
      </c>
      <c r="M2" s="180">
        <v>1989</v>
      </c>
      <c r="N2" s="180">
        <v>1990</v>
      </c>
      <c r="O2" s="180">
        <v>1991</v>
      </c>
      <c r="P2" s="180">
        <v>1992</v>
      </c>
      <c r="Q2" s="180">
        <v>1993</v>
      </c>
      <c r="R2" s="180">
        <v>1994</v>
      </c>
      <c r="S2" s="180">
        <v>1995</v>
      </c>
      <c r="T2" s="180">
        <v>1996</v>
      </c>
      <c r="U2" s="180">
        <v>1997</v>
      </c>
      <c r="V2" s="180">
        <v>1998</v>
      </c>
      <c r="W2" s="180">
        <v>1999</v>
      </c>
      <c r="X2" s="180">
        <v>2000</v>
      </c>
      <c r="Y2" s="180">
        <v>2001</v>
      </c>
      <c r="Z2" s="180">
        <v>2002</v>
      </c>
      <c r="AA2" s="180">
        <v>2003</v>
      </c>
      <c r="AB2" s="180">
        <v>2004</v>
      </c>
      <c r="AC2" s="180">
        <v>2005</v>
      </c>
      <c r="AD2" s="180">
        <v>2006</v>
      </c>
      <c r="AE2" s="180">
        <v>2007</v>
      </c>
      <c r="AF2" s="180">
        <v>2008</v>
      </c>
      <c r="AG2" s="180">
        <v>2009</v>
      </c>
      <c r="AH2" s="180">
        <v>2010</v>
      </c>
      <c r="AI2" s="180">
        <v>2011</v>
      </c>
      <c r="AJ2" s="180">
        <v>2012</v>
      </c>
      <c r="AK2" s="180">
        <v>2013</v>
      </c>
      <c r="AL2" s="180">
        <v>2014</v>
      </c>
      <c r="AM2" s="180">
        <v>2015</v>
      </c>
    </row>
    <row r="3" spans="1:39" x14ac:dyDescent="0.25">
      <c r="A3" s="180"/>
      <c r="B3" s="180" t="s">
        <v>71</v>
      </c>
      <c r="C3" s="180" t="s">
        <v>72</v>
      </c>
      <c r="D3" s="180" t="s">
        <v>73</v>
      </c>
      <c r="E3" s="180" t="s">
        <v>74</v>
      </c>
      <c r="F3" s="180" t="s">
        <v>75</v>
      </c>
      <c r="G3" s="180" t="s">
        <v>76</v>
      </c>
      <c r="H3" s="180" t="s">
        <v>77</v>
      </c>
      <c r="I3" s="180" t="s">
        <v>78</v>
      </c>
      <c r="J3" s="180" t="s">
        <v>79</v>
      </c>
      <c r="K3" s="180" t="s">
        <v>80</v>
      </c>
      <c r="L3" s="180" t="s">
        <v>81</v>
      </c>
      <c r="M3" s="180" t="s">
        <v>82</v>
      </c>
      <c r="N3" s="180" t="s">
        <v>83</v>
      </c>
      <c r="O3" s="180" t="s">
        <v>84</v>
      </c>
      <c r="P3" s="180" t="s">
        <v>85</v>
      </c>
      <c r="Q3" s="180" t="s">
        <v>86</v>
      </c>
      <c r="R3" s="180" t="s">
        <v>87</v>
      </c>
      <c r="S3" s="180" t="s">
        <v>88</v>
      </c>
      <c r="T3" s="180" t="s">
        <v>89</v>
      </c>
      <c r="U3" s="180" t="s">
        <v>90</v>
      </c>
      <c r="V3" s="180" t="s">
        <v>91</v>
      </c>
      <c r="W3" s="180" t="s">
        <v>92</v>
      </c>
      <c r="X3" s="180" t="s">
        <v>93</v>
      </c>
      <c r="Y3" s="180" t="s">
        <v>94</v>
      </c>
      <c r="Z3" s="180" t="s">
        <v>95</v>
      </c>
      <c r="AA3" s="180" t="s">
        <v>96</v>
      </c>
      <c r="AB3" s="180" t="s">
        <v>97</v>
      </c>
      <c r="AC3" s="180" t="s">
        <v>98</v>
      </c>
      <c r="AD3" s="180" t="s">
        <v>99</v>
      </c>
      <c r="AE3" s="180" t="s">
        <v>100</v>
      </c>
      <c r="AF3" s="180" t="s">
        <v>101</v>
      </c>
      <c r="AG3" s="180" t="s">
        <v>102</v>
      </c>
      <c r="AH3" s="180" t="s">
        <v>103</v>
      </c>
      <c r="AI3" s="180" t="s">
        <v>163</v>
      </c>
      <c r="AJ3" s="180" t="s">
        <v>168</v>
      </c>
      <c r="AK3" s="180" t="s">
        <v>169</v>
      </c>
      <c r="AL3" s="180" t="s">
        <v>170</v>
      </c>
      <c r="AM3" s="180" t="s">
        <v>171</v>
      </c>
    </row>
    <row r="4" spans="1:39" x14ac:dyDescent="0.25">
      <c r="A4" s="308">
        <f>DATE(YEAR(DONOTCHANGE!A4),1,1)</f>
        <v>43101</v>
      </c>
      <c r="B4" s="180">
        <v>3</v>
      </c>
      <c r="C4" s="180">
        <v>3</v>
      </c>
      <c r="D4" s="180">
        <v>3</v>
      </c>
      <c r="E4" s="180">
        <v>2</v>
      </c>
      <c r="F4" s="180">
        <v>5</v>
      </c>
      <c r="G4" s="180">
        <v>5</v>
      </c>
      <c r="H4" s="180">
        <v>5</v>
      </c>
      <c r="I4" s="180">
        <v>2</v>
      </c>
      <c r="J4" s="180">
        <v>5</v>
      </c>
      <c r="K4" s="180">
        <v>2</v>
      </c>
      <c r="L4" s="180">
        <v>1</v>
      </c>
      <c r="M4" s="180">
        <v>2</v>
      </c>
      <c r="N4" s="180">
        <v>1</v>
      </c>
      <c r="O4" s="180">
        <v>1</v>
      </c>
      <c r="P4" s="180">
        <v>1</v>
      </c>
      <c r="Q4" s="180">
        <v>4</v>
      </c>
      <c r="R4" s="180">
        <v>1</v>
      </c>
      <c r="S4" s="180">
        <v>5</v>
      </c>
      <c r="T4" s="180">
        <v>5</v>
      </c>
      <c r="U4" s="180">
        <v>5</v>
      </c>
      <c r="V4" s="180">
        <v>5</v>
      </c>
      <c r="W4" s="180">
        <v>5</v>
      </c>
      <c r="X4" s="180">
        <v>4</v>
      </c>
      <c r="Y4" s="180">
        <v>2</v>
      </c>
      <c r="Z4" s="180">
        <v>2</v>
      </c>
      <c r="AA4" s="180">
        <v>4</v>
      </c>
      <c r="AB4" s="180">
        <v>3</v>
      </c>
      <c r="AC4" s="180">
        <v>4</v>
      </c>
      <c r="AD4" s="180">
        <v>5</v>
      </c>
      <c r="AE4" s="180">
        <v>2</v>
      </c>
      <c r="AF4" s="180">
        <v>1</v>
      </c>
      <c r="AG4" s="180">
        <v>2</v>
      </c>
      <c r="AH4" s="180">
        <v>3</v>
      </c>
      <c r="AI4" s="180">
        <v>5</v>
      </c>
      <c r="AJ4" s="180">
        <v>3</v>
      </c>
      <c r="AK4" s="180">
        <v>2</v>
      </c>
      <c r="AL4" s="180">
        <v>1</v>
      </c>
      <c r="AM4" s="180">
        <v>1</v>
      </c>
    </row>
    <row r="5" spans="1:39" x14ac:dyDescent="0.25">
      <c r="A5" s="308">
        <f>DATE(YEAR(A4)+1,1,1)</f>
        <v>43466</v>
      </c>
      <c r="B5" s="180">
        <v>3</v>
      </c>
      <c r="C5" s="180">
        <v>3</v>
      </c>
      <c r="D5" s="180">
        <v>3</v>
      </c>
      <c r="E5" s="180">
        <v>5</v>
      </c>
      <c r="F5" s="180">
        <v>5</v>
      </c>
      <c r="G5" s="180">
        <v>5</v>
      </c>
      <c r="H5" s="180">
        <v>2</v>
      </c>
      <c r="I5" s="180">
        <v>5</v>
      </c>
      <c r="J5" s="180">
        <v>2</v>
      </c>
      <c r="K5" s="180">
        <v>1</v>
      </c>
      <c r="L5" s="180">
        <v>2</v>
      </c>
      <c r="M5" s="180">
        <v>1</v>
      </c>
      <c r="N5" s="180">
        <v>1</v>
      </c>
      <c r="O5" s="180">
        <v>1</v>
      </c>
      <c r="P5" s="180">
        <v>4</v>
      </c>
      <c r="Q5" s="180">
        <v>1</v>
      </c>
      <c r="R5" s="180">
        <v>5</v>
      </c>
      <c r="S5" s="180">
        <v>5</v>
      </c>
      <c r="T5" s="180">
        <v>5</v>
      </c>
      <c r="U5" s="180">
        <v>5</v>
      </c>
      <c r="V5" s="180">
        <v>5</v>
      </c>
      <c r="W5" s="180">
        <v>4</v>
      </c>
      <c r="X5" s="180">
        <v>2</v>
      </c>
      <c r="Y5" s="180">
        <v>2</v>
      </c>
      <c r="Z5" s="180">
        <v>4</v>
      </c>
      <c r="AA5" s="180">
        <v>3</v>
      </c>
      <c r="AB5" s="180">
        <v>4</v>
      </c>
      <c r="AC5" s="180">
        <v>5</v>
      </c>
      <c r="AD5" s="180">
        <v>2</v>
      </c>
      <c r="AE5" s="180">
        <v>1</v>
      </c>
      <c r="AF5" s="180">
        <v>2</v>
      </c>
      <c r="AG5" s="180">
        <v>3</v>
      </c>
      <c r="AH5" s="180">
        <v>5</v>
      </c>
      <c r="AI5" s="180">
        <v>3</v>
      </c>
      <c r="AJ5" s="180">
        <v>2</v>
      </c>
      <c r="AK5" s="180">
        <v>1</v>
      </c>
      <c r="AL5" s="180">
        <v>1</v>
      </c>
      <c r="AM5" s="180">
        <v>2</v>
      </c>
    </row>
    <row r="6" spans="1:39" x14ac:dyDescent="0.25">
      <c r="A6" s="308">
        <f t="shared" ref="A6:A9" si="0">DATE(YEAR(A5)+1,1,1)</f>
        <v>43831</v>
      </c>
      <c r="B6" s="180">
        <v>3</v>
      </c>
      <c r="C6" s="180">
        <v>3</v>
      </c>
      <c r="D6" s="180">
        <v>3</v>
      </c>
      <c r="E6" s="180">
        <v>5</v>
      </c>
      <c r="F6" s="180">
        <v>5</v>
      </c>
      <c r="G6" s="180">
        <v>2</v>
      </c>
      <c r="H6" s="180">
        <v>5</v>
      </c>
      <c r="I6" s="180">
        <v>2</v>
      </c>
      <c r="J6" s="180">
        <v>1</v>
      </c>
      <c r="K6" s="180">
        <v>2</v>
      </c>
      <c r="L6" s="180">
        <v>1</v>
      </c>
      <c r="M6" s="180">
        <v>1</v>
      </c>
      <c r="N6" s="180">
        <v>1</v>
      </c>
      <c r="O6" s="180">
        <v>4</v>
      </c>
      <c r="P6" s="180">
        <v>1</v>
      </c>
      <c r="Q6" s="180">
        <v>5</v>
      </c>
      <c r="R6" s="180">
        <v>5</v>
      </c>
      <c r="S6" s="180">
        <v>5</v>
      </c>
      <c r="T6" s="180">
        <v>5</v>
      </c>
      <c r="U6" s="180">
        <v>5</v>
      </c>
      <c r="V6" s="180">
        <v>4</v>
      </c>
      <c r="W6" s="180">
        <v>2</v>
      </c>
      <c r="X6" s="180">
        <v>2</v>
      </c>
      <c r="Y6" s="180">
        <v>4</v>
      </c>
      <c r="Z6" s="180">
        <v>3</v>
      </c>
      <c r="AA6" s="180">
        <v>4</v>
      </c>
      <c r="AB6" s="180">
        <v>5</v>
      </c>
      <c r="AC6" s="180">
        <v>2</v>
      </c>
      <c r="AD6" s="180">
        <v>1</v>
      </c>
      <c r="AE6" s="180">
        <v>2</v>
      </c>
      <c r="AF6" s="180">
        <v>3</v>
      </c>
      <c r="AG6" s="180">
        <v>5</v>
      </c>
      <c r="AH6" s="180">
        <v>3</v>
      </c>
      <c r="AI6" s="180">
        <v>2</v>
      </c>
      <c r="AJ6" s="180">
        <v>1</v>
      </c>
      <c r="AK6" s="180">
        <v>1</v>
      </c>
      <c r="AL6" s="180">
        <v>2</v>
      </c>
      <c r="AM6" s="180">
        <v>5</v>
      </c>
    </row>
    <row r="7" spans="1:39" x14ac:dyDescent="0.25">
      <c r="A7" s="308">
        <f t="shared" si="0"/>
        <v>44197</v>
      </c>
      <c r="B7" s="180">
        <v>3</v>
      </c>
      <c r="C7" s="180">
        <v>3</v>
      </c>
      <c r="D7" s="180">
        <v>3</v>
      </c>
      <c r="E7" s="180">
        <v>5</v>
      </c>
      <c r="F7" s="180">
        <v>2</v>
      </c>
      <c r="G7" s="180">
        <v>5</v>
      </c>
      <c r="H7" s="180">
        <v>2</v>
      </c>
      <c r="I7" s="180">
        <v>1</v>
      </c>
      <c r="J7" s="180">
        <v>2</v>
      </c>
      <c r="K7" s="180">
        <v>1</v>
      </c>
      <c r="L7" s="180">
        <v>1</v>
      </c>
      <c r="M7" s="180">
        <v>1</v>
      </c>
      <c r="N7" s="180">
        <v>4</v>
      </c>
      <c r="O7" s="180">
        <v>1</v>
      </c>
      <c r="P7" s="180">
        <v>5</v>
      </c>
      <c r="Q7" s="180">
        <v>5</v>
      </c>
      <c r="R7" s="180">
        <v>5</v>
      </c>
      <c r="S7" s="180">
        <v>5</v>
      </c>
      <c r="T7" s="180">
        <v>5</v>
      </c>
      <c r="U7" s="180">
        <v>4</v>
      </c>
      <c r="V7" s="180">
        <v>2</v>
      </c>
      <c r="W7" s="180">
        <v>2</v>
      </c>
      <c r="X7" s="180">
        <v>4</v>
      </c>
      <c r="Y7" s="180">
        <v>3</v>
      </c>
      <c r="Z7" s="180">
        <v>4</v>
      </c>
      <c r="AA7" s="180">
        <v>5</v>
      </c>
      <c r="AB7" s="180">
        <v>2</v>
      </c>
      <c r="AC7" s="180">
        <v>1</v>
      </c>
      <c r="AD7" s="180">
        <v>2</v>
      </c>
      <c r="AE7" s="180">
        <v>3</v>
      </c>
      <c r="AF7" s="180">
        <v>5</v>
      </c>
      <c r="AG7" s="180">
        <v>3</v>
      </c>
      <c r="AH7" s="180">
        <v>2</v>
      </c>
      <c r="AI7" s="180">
        <v>1</v>
      </c>
      <c r="AJ7" s="180">
        <v>1</v>
      </c>
      <c r="AK7" s="180">
        <v>2</v>
      </c>
      <c r="AL7" s="180">
        <v>5</v>
      </c>
      <c r="AM7" s="180">
        <v>5</v>
      </c>
    </row>
    <row r="8" spans="1:39" x14ac:dyDescent="0.25">
      <c r="A8" s="308">
        <f t="shared" si="0"/>
        <v>44562</v>
      </c>
      <c r="B8" s="180">
        <v>3</v>
      </c>
      <c r="C8" s="180">
        <v>3</v>
      </c>
      <c r="D8" s="180">
        <v>3</v>
      </c>
      <c r="E8" s="180">
        <v>2</v>
      </c>
      <c r="F8" s="180">
        <v>5</v>
      </c>
      <c r="G8" s="180">
        <v>2</v>
      </c>
      <c r="H8" s="180">
        <v>1</v>
      </c>
      <c r="I8" s="180">
        <v>2</v>
      </c>
      <c r="J8" s="180">
        <v>1</v>
      </c>
      <c r="K8" s="180">
        <v>1</v>
      </c>
      <c r="L8" s="180">
        <v>1</v>
      </c>
      <c r="M8" s="180">
        <v>4</v>
      </c>
      <c r="N8" s="180">
        <v>1</v>
      </c>
      <c r="O8" s="180">
        <v>5</v>
      </c>
      <c r="P8" s="180">
        <v>5</v>
      </c>
      <c r="Q8" s="180">
        <v>5</v>
      </c>
      <c r="R8" s="180">
        <v>5</v>
      </c>
      <c r="S8" s="180">
        <v>5</v>
      </c>
      <c r="T8" s="180">
        <v>4</v>
      </c>
      <c r="U8" s="180">
        <v>2</v>
      </c>
      <c r="V8" s="180">
        <v>2</v>
      </c>
      <c r="W8" s="180">
        <v>4</v>
      </c>
      <c r="X8" s="180">
        <v>3</v>
      </c>
      <c r="Y8" s="180">
        <v>4</v>
      </c>
      <c r="Z8" s="180">
        <v>5</v>
      </c>
      <c r="AA8" s="180">
        <v>2</v>
      </c>
      <c r="AB8" s="180">
        <v>1</v>
      </c>
      <c r="AC8" s="180">
        <v>2</v>
      </c>
      <c r="AD8" s="180">
        <v>3</v>
      </c>
      <c r="AE8" s="180">
        <v>5</v>
      </c>
      <c r="AF8" s="180">
        <v>3</v>
      </c>
      <c r="AG8" s="180">
        <v>2</v>
      </c>
      <c r="AH8" s="180">
        <v>1</v>
      </c>
      <c r="AI8" s="180">
        <v>1</v>
      </c>
      <c r="AJ8" s="180">
        <v>2</v>
      </c>
      <c r="AK8" s="180">
        <v>5</v>
      </c>
      <c r="AL8" s="180">
        <v>5</v>
      </c>
      <c r="AM8" s="180">
        <v>5</v>
      </c>
    </row>
    <row r="9" spans="1:39" x14ac:dyDescent="0.25">
      <c r="A9" s="308">
        <f t="shared" si="0"/>
        <v>44927</v>
      </c>
      <c r="B9" s="180">
        <v>3</v>
      </c>
      <c r="C9" s="180">
        <v>3</v>
      </c>
      <c r="D9" s="180">
        <v>3</v>
      </c>
      <c r="E9" s="180">
        <v>5</v>
      </c>
      <c r="F9" s="180">
        <v>2</v>
      </c>
      <c r="G9" s="180">
        <v>1</v>
      </c>
      <c r="H9" s="180">
        <v>2</v>
      </c>
      <c r="I9" s="180">
        <v>1</v>
      </c>
      <c r="J9" s="180">
        <v>1</v>
      </c>
      <c r="K9" s="180">
        <v>1</v>
      </c>
      <c r="L9" s="180">
        <v>4</v>
      </c>
      <c r="M9" s="180">
        <v>1</v>
      </c>
      <c r="N9" s="180">
        <v>5</v>
      </c>
      <c r="O9" s="180">
        <v>5</v>
      </c>
      <c r="P9" s="180">
        <v>5</v>
      </c>
      <c r="Q9" s="180">
        <v>5</v>
      </c>
      <c r="R9" s="180">
        <v>5</v>
      </c>
      <c r="S9" s="180">
        <v>4</v>
      </c>
      <c r="T9" s="180">
        <v>2</v>
      </c>
      <c r="U9" s="180">
        <v>2</v>
      </c>
      <c r="V9" s="180">
        <v>4</v>
      </c>
      <c r="W9" s="180">
        <v>3</v>
      </c>
      <c r="X9" s="180">
        <v>4</v>
      </c>
      <c r="Y9" s="180">
        <v>5</v>
      </c>
      <c r="Z9" s="180">
        <v>2</v>
      </c>
      <c r="AA9" s="180">
        <v>1</v>
      </c>
      <c r="AB9" s="180">
        <v>2</v>
      </c>
      <c r="AC9" s="180">
        <v>3</v>
      </c>
      <c r="AD9" s="180">
        <v>5</v>
      </c>
      <c r="AE9" s="180">
        <v>3</v>
      </c>
      <c r="AF9" s="180">
        <v>2</v>
      </c>
      <c r="AG9" s="180">
        <v>1</v>
      </c>
      <c r="AH9" s="180">
        <v>1</v>
      </c>
      <c r="AI9" s="180">
        <v>2</v>
      </c>
      <c r="AJ9" s="180">
        <v>5</v>
      </c>
      <c r="AK9" s="180">
        <v>5</v>
      </c>
      <c r="AL9" s="180">
        <v>5</v>
      </c>
      <c r="AM9" s="180">
        <v>2</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P15"/>
  <sheetViews>
    <sheetView workbookViewId="0">
      <selection activeCell="P37" sqref="P37"/>
    </sheetView>
  </sheetViews>
  <sheetFormatPr defaultColWidth="18.7109375" defaultRowHeight="12.75" customHeight="1" x14ac:dyDescent="0.25"/>
  <cols>
    <col min="1" max="36" width="9.140625" customWidth="1"/>
    <col min="37" max="42" width="16.7109375" customWidth="1"/>
  </cols>
  <sheetData>
    <row r="1" spans="1:42" s="163" customFormat="1"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245" t="s">
        <v>238</v>
      </c>
      <c r="AL1" s="245" t="s">
        <v>239</v>
      </c>
      <c r="AM1" s="245" t="s">
        <v>240</v>
      </c>
      <c r="AN1" s="245" t="s">
        <v>241</v>
      </c>
      <c r="AO1" s="245" t="s">
        <v>242</v>
      </c>
      <c r="AP1" s="245" t="s">
        <v>243</v>
      </c>
    </row>
    <row r="2" spans="1:42" s="163" customFormat="1"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s="163" customFormat="1"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68">
        <v>8.2353299999999994</v>
      </c>
      <c r="C4" s="168">
        <v>13.836252</v>
      </c>
      <c r="D4" s="168">
        <v>13.248782</v>
      </c>
      <c r="E4" s="168">
        <v>20.046610000000001</v>
      </c>
      <c r="F4" s="168">
        <v>26.309258000000003</v>
      </c>
      <c r="G4" s="168">
        <v>13.399138000000001</v>
      </c>
      <c r="H4" s="168">
        <v>7.5585960000000014</v>
      </c>
      <c r="I4" s="168">
        <v>17.579034</v>
      </c>
      <c r="J4" s="168">
        <v>17.167010000000001</v>
      </c>
      <c r="K4" s="168">
        <v>17.192004000000001</v>
      </c>
      <c r="L4" s="168">
        <v>16.305914000000001</v>
      </c>
      <c r="M4" s="168">
        <v>18.317238</v>
      </c>
      <c r="N4" s="168">
        <v>101.21908400000001</v>
      </c>
      <c r="O4" s="168">
        <v>14.084605999999999</v>
      </c>
      <c r="P4" s="168">
        <v>35.531559999999999</v>
      </c>
      <c r="Q4" s="168">
        <v>11.366462</v>
      </c>
      <c r="R4" s="168">
        <v>12.906422000000001</v>
      </c>
      <c r="S4" s="168">
        <v>-12.26146</v>
      </c>
      <c r="T4" s="168">
        <v>9.9685600000000001</v>
      </c>
      <c r="U4" s="168">
        <v>3.9182399999999999</v>
      </c>
      <c r="V4" s="168">
        <v>5.2524799999999994</v>
      </c>
      <c r="W4" s="168">
        <v>0.65434000000000003</v>
      </c>
      <c r="X4" s="168">
        <v>10.38495</v>
      </c>
      <c r="Y4" s="168">
        <v>14.23559</v>
      </c>
      <c r="Z4" s="168">
        <v>9.8203300000000002</v>
      </c>
      <c r="AA4" s="168">
        <v>24.700430000000001</v>
      </c>
      <c r="AB4" s="168">
        <v>22.069479999999999</v>
      </c>
      <c r="AC4" s="168">
        <v>12.57952</v>
      </c>
      <c r="AD4" s="168">
        <v>19.210369999999998</v>
      </c>
      <c r="AE4" s="168">
        <v>24.414390000000001</v>
      </c>
      <c r="AF4" s="168">
        <v>14.356399999999999</v>
      </c>
      <c r="AG4" s="168">
        <v>-5.5168900000000001</v>
      </c>
      <c r="AH4" s="168">
        <v>8.7599999999999997E-2</v>
      </c>
      <c r="AI4" s="168">
        <v>10.52117</v>
      </c>
      <c r="AJ4" s="168">
        <v>15.80128</v>
      </c>
      <c r="AK4" s="168">
        <v>6.6924780000000004</v>
      </c>
      <c r="AL4">
        <v>12.522880000000001</v>
      </c>
      <c r="AM4">
        <v>13.408282000000002</v>
      </c>
      <c r="AN4">
        <v>20.393000000000001</v>
      </c>
      <c r="AO4">
        <v>26.830200000000001</v>
      </c>
      <c r="AP4">
        <v>13.523328000000001</v>
      </c>
    </row>
    <row r="5" spans="1:42" ht="15" x14ac:dyDescent="0.25">
      <c r="A5" s="109" t="s">
        <v>29</v>
      </c>
      <c r="B5" s="168">
        <v>12.831674000000001</v>
      </c>
      <c r="C5" s="168">
        <v>24.945210000000003</v>
      </c>
      <c r="D5" s="168">
        <v>20.465412000000001</v>
      </c>
      <c r="E5" s="168">
        <v>17.773367999999998</v>
      </c>
      <c r="F5" s="168">
        <v>21.627798000000002</v>
      </c>
      <c r="G5" s="168">
        <v>24.398584000000003</v>
      </c>
      <c r="H5" s="168">
        <v>22.760021999999999</v>
      </c>
      <c r="I5" s="168">
        <v>20.288758000000001</v>
      </c>
      <c r="J5" s="168">
        <v>20.558418000000003</v>
      </c>
      <c r="K5" s="168">
        <v>7.514894</v>
      </c>
      <c r="L5" s="168">
        <v>19.425978000000001</v>
      </c>
      <c r="M5" s="168">
        <v>27.521836</v>
      </c>
      <c r="N5" s="168">
        <v>75.754664000000005</v>
      </c>
      <c r="O5" s="168">
        <v>14.718234000000001</v>
      </c>
      <c r="P5" s="168">
        <v>33.481140000000003</v>
      </c>
      <c r="Q5" s="168">
        <v>10.668854</v>
      </c>
      <c r="R5" s="168">
        <v>-2.5262600000000002</v>
      </c>
      <c r="S5" s="168">
        <v>-10.192350000000001</v>
      </c>
      <c r="T5" s="168">
        <v>6.2821099999999994</v>
      </c>
      <c r="U5" s="168">
        <v>3.13246</v>
      </c>
      <c r="V5" s="168">
        <v>4.1601400000000002</v>
      </c>
      <c r="W5" s="168">
        <v>2.8380700000000001</v>
      </c>
      <c r="X5" s="168">
        <v>9.7490100000000002</v>
      </c>
      <c r="Y5" s="168">
        <v>16.001570000000001</v>
      </c>
      <c r="Z5" s="168">
        <v>9.5720700000000001</v>
      </c>
      <c r="AA5" s="168">
        <v>21.740169999999999</v>
      </c>
      <c r="AB5" s="168">
        <v>14.98456</v>
      </c>
      <c r="AC5" s="168">
        <v>10.01197</v>
      </c>
      <c r="AD5" s="168">
        <v>10.48507</v>
      </c>
      <c r="AE5" s="168">
        <v>13.671299999999999</v>
      </c>
      <c r="AF5" s="168">
        <v>11.7835</v>
      </c>
      <c r="AG5" s="168">
        <v>1.5763499999999999</v>
      </c>
      <c r="AH5" s="168">
        <v>-4.5615100000000002</v>
      </c>
      <c r="AI5" s="168">
        <v>4.3772399999999996</v>
      </c>
      <c r="AJ5" s="168">
        <v>6.30464</v>
      </c>
      <c r="AK5" s="168">
        <v>11.420924000000001</v>
      </c>
      <c r="AL5">
        <v>22.01473</v>
      </c>
      <c r="AM5">
        <v>19.386094</v>
      </c>
      <c r="AN5">
        <v>18.080170000000003</v>
      </c>
      <c r="AO5">
        <v>21.570738000000002</v>
      </c>
      <c r="AP5">
        <v>24.478035999999999</v>
      </c>
    </row>
    <row r="6" spans="1:42" ht="15" x14ac:dyDescent="0.25">
      <c r="A6" s="109" t="s">
        <v>30</v>
      </c>
      <c r="B6" s="168">
        <v>14.661334</v>
      </c>
      <c r="C6" s="168">
        <v>25.872128</v>
      </c>
      <c r="D6" s="168">
        <v>49.723404000000002</v>
      </c>
      <c r="E6" s="168">
        <v>19.559304000000001</v>
      </c>
      <c r="F6" s="168">
        <v>35.780078000000003</v>
      </c>
      <c r="G6" s="168">
        <v>21.771910000000002</v>
      </c>
      <c r="H6" s="168">
        <v>6.9283080000000012</v>
      </c>
      <c r="I6" s="168">
        <v>9.9853559999999995</v>
      </c>
      <c r="J6" s="168">
        <v>4.6072879999999996</v>
      </c>
      <c r="K6" s="168">
        <v>9.3644660000000002</v>
      </c>
      <c r="L6" s="168">
        <v>26.794340000000005</v>
      </c>
      <c r="M6" s="168">
        <v>39.915998000000002</v>
      </c>
      <c r="N6" s="168">
        <v>66.375816</v>
      </c>
      <c r="O6" s="168">
        <v>17.63081</v>
      </c>
      <c r="P6" s="168">
        <v>62.605969999999999</v>
      </c>
      <c r="Q6" s="168">
        <v>-10.494788</v>
      </c>
      <c r="R6" s="168">
        <v>-5.3588699999999996</v>
      </c>
      <c r="S6" s="168">
        <v>-15.49112</v>
      </c>
      <c r="T6" s="168">
        <v>36.322969999999998</v>
      </c>
      <c r="U6" s="168">
        <v>9.210090000000001</v>
      </c>
      <c r="V6" s="168">
        <v>5.7764899999999999</v>
      </c>
      <c r="W6" s="168">
        <v>9.2872199999999996</v>
      </c>
      <c r="X6" s="168">
        <v>8.1139899999999994</v>
      </c>
      <c r="Y6" s="168">
        <v>9.8301200000000009</v>
      </c>
      <c r="Z6" s="168">
        <v>14.49926</v>
      </c>
      <c r="AA6" s="168">
        <v>12.03308</v>
      </c>
      <c r="AB6" s="168">
        <v>4.5342399999999996</v>
      </c>
      <c r="AC6" s="168">
        <v>19.332849999999997</v>
      </c>
      <c r="AD6" s="168">
        <v>6.37479</v>
      </c>
      <c r="AE6" s="168">
        <v>9.2942099999999996</v>
      </c>
      <c r="AF6" s="168">
        <v>12.6425</v>
      </c>
      <c r="AG6" s="168">
        <v>6.9273500000000006</v>
      </c>
      <c r="AH6" s="168">
        <v>-7.20953</v>
      </c>
      <c r="AI6" s="168">
        <v>6.0791599999999999</v>
      </c>
      <c r="AJ6" s="168">
        <v>6.5443199999999999</v>
      </c>
      <c r="AK6" s="168">
        <v>13.23695</v>
      </c>
      <c r="AL6">
        <v>24.268612000000001</v>
      </c>
      <c r="AM6">
        <v>48.256724000000006</v>
      </c>
      <c r="AN6">
        <v>19.746093999999999</v>
      </c>
      <c r="AO6">
        <v>35.103420000000007</v>
      </c>
      <c r="AP6">
        <v>21.701271999999999</v>
      </c>
    </row>
    <row r="7" spans="1:42" ht="15" x14ac:dyDescent="0.25">
      <c r="A7" s="109" t="s">
        <v>31</v>
      </c>
      <c r="B7" s="168">
        <v>8.9184140000000003</v>
      </c>
      <c r="C7" s="168">
        <v>16.681022000000002</v>
      </c>
      <c r="D7" s="168">
        <v>25.769639999999999</v>
      </c>
      <c r="E7" s="168">
        <v>24.889088000000005</v>
      </c>
      <c r="F7" s="168">
        <v>28.007258</v>
      </c>
      <c r="G7" s="168">
        <v>23.441744000000003</v>
      </c>
      <c r="H7" s="168">
        <v>20.577144000000001</v>
      </c>
      <c r="I7" s="168">
        <v>25.502514000000001</v>
      </c>
      <c r="J7" s="168">
        <v>13.009960000000001</v>
      </c>
      <c r="K7" s="168">
        <v>4.4516200000000001</v>
      </c>
      <c r="L7" s="168">
        <v>18.399011999999999</v>
      </c>
      <c r="M7" s="168">
        <v>29.763325999999999</v>
      </c>
      <c r="N7" s="168">
        <v>41.261670000000002</v>
      </c>
      <c r="O7" s="168">
        <v>7.7661820000000006</v>
      </c>
      <c r="P7" s="168">
        <v>14.708754000000001</v>
      </c>
      <c r="Q7" s="168">
        <v>23.635946000000001</v>
      </c>
      <c r="R7" s="168">
        <v>6.8406400000000005</v>
      </c>
      <c r="S7" s="168">
        <v>-2.2138499999999999</v>
      </c>
      <c r="T7" s="168">
        <v>19.547470000000001</v>
      </c>
      <c r="U7" s="168">
        <v>11.52768</v>
      </c>
      <c r="V7" s="168">
        <v>17.343669999999999</v>
      </c>
      <c r="W7" s="168">
        <v>13.49269</v>
      </c>
      <c r="X7" s="168">
        <v>4.6643299999999996</v>
      </c>
      <c r="Y7" s="168">
        <v>2.3306399999999998</v>
      </c>
      <c r="Z7" s="168">
        <v>9.179590000000001</v>
      </c>
      <c r="AA7" s="168">
        <v>14.534559999999999</v>
      </c>
      <c r="AB7" s="168">
        <v>4.0880400000000003</v>
      </c>
      <c r="AC7" s="168">
        <v>12.77216</v>
      </c>
      <c r="AD7" s="168">
        <v>7.4774700000000003</v>
      </c>
      <c r="AE7" s="168">
        <v>12.525</v>
      </c>
      <c r="AF7" s="168">
        <v>22.5366</v>
      </c>
      <c r="AG7" s="168">
        <v>5.4246600000000003</v>
      </c>
      <c r="AH7" s="168">
        <v>-1.42597</v>
      </c>
      <c r="AI7" s="168">
        <v>9.8915199999999999</v>
      </c>
      <c r="AJ7" s="168">
        <v>9.72743</v>
      </c>
      <c r="AK7" s="168">
        <v>7.0186580000000003</v>
      </c>
      <c r="AL7">
        <v>14.715734000000001</v>
      </c>
      <c r="AM7">
        <v>24.234504000000001</v>
      </c>
      <c r="AN7">
        <v>24.849282000000002</v>
      </c>
      <c r="AO7">
        <v>28.551597999999998</v>
      </c>
      <c r="AP7">
        <v>23.343438000000003</v>
      </c>
    </row>
    <row r="8" spans="1:42" ht="15" x14ac:dyDescent="0.25">
      <c r="A8" s="109" t="s">
        <v>32</v>
      </c>
      <c r="B8" s="168">
        <v>10.194596000000001</v>
      </c>
      <c r="C8" s="168">
        <v>20.596146000000001</v>
      </c>
      <c r="D8" s="168">
        <v>42.715372000000002</v>
      </c>
      <c r="E8" s="168">
        <v>8.9217919999999999</v>
      </c>
      <c r="F8" s="168">
        <v>-0.27216800000000002</v>
      </c>
      <c r="G8" s="168">
        <v>-15.576908</v>
      </c>
      <c r="H8" s="168">
        <v>10.261580000000002</v>
      </c>
      <c r="I8" s="168">
        <v>14.939944000000001</v>
      </c>
      <c r="J8" s="168">
        <v>-6.4280240000000006</v>
      </c>
      <c r="K8" s="168">
        <v>-2.930132</v>
      </c>
      <c r="L8" s="168">
        <v>9.3170699999999993</v>
      </c>
      <c r="M8" s="168">
        <v>17.687328000000001</v>
      </c>
      <c r="N8" s="168">
        <v>30.256135999999998</v>
      </c>
      <c r="O8" s="168">
        <v>9.5716059999999992</v>
      </c>
      <c r="P8" s="168">
        <v>29.325434000000005</v>
      </c>
      <c r="Q8" s="168">
        <v>5.5503300000000007</v>
      </c>
      <c r="R8" s="168">
        <v>8.0619300000000003</v>
      </c>
      <c r="S8" s="168">
        <v>-4.66012</v>
      </c>
      <c r="T8" s="168">
        <v>9.683209999999999</v>
      </c>
      <c r="U8" s="168">
        <v>23.337949999999999</v>
      </c>
      <c r="V8" s="168">
        <v>11.09249</v>
      </c>
      <c r="W8" s="168">
        <v>14.89179</v>
      </c>
      <c r="X8" s="168">
        <v>9.6852700000000009</v>
      </c>
      <c r="Y8" s="168">
        <v>5.5847100000000003</v>
      </c>
      <c r="Z8" s="168">
        <v>4.1686000000000005</v>
      </c>
      <c r="AA8" s="168">
        <v>14.016170000000001</v>
      </c>
      <c r="AB8" s="168">
        <v>5.02379</v>
      </c>
      <c r="AC8" s="168">
        <v>16.882990000000003</v>
      </c>
      <c r="AD8" s="168">
        <v>3.9549799999999999</v>
      </c>
      <c r="AE8" s="168">
        <v>10.53945</v>
      </c>
      <c r="AF8" s="168">
        <v>19.5229</v>
      </c>
      <c r="AG8" s="168">
        <v>4.9721899999999994</v>
      </c>
      <c r="AH8" s="168">
        <v>1.2309300000000001</v>
      </c>
      <c r="AI8" s="168">
        <v>4.9847600000000005</v>
      </c>
      <c r="AJ8" s="168">
        <v>9.3964200000000009</v>
      </c>
      <c r="AK8" s="168">
        <v>8.1567039999999995</v>
      </c>
      <c r="AL8">
        <v>18.447317999999999</v>
      </c>
      <c r="AM8">
        <v>41.574200000000005</v>
      </c>
      <c r="AN8">
        <v>8.2423100000000016</v>
      </c>
      <c r="AO8">
        <v>-0.94377600000000006</v>
      </c>
      <c r="AP8">
        <v>-16.180436</v>
      </c>
    </row>
    <row r="9" spans="1:42" ht="15" x14ac:dyDescent="0.25">
      <c r="A9" s="109" t="s">
        <v>33</v>
      </c>
      <c r="B9" s="168">
        <v>5.9863260000000009</v>
      </c>
      <c r="C9" s="168">
        <v>4.958564</v>
      </c>
      <c r="D9" s="168">
        <v>-2.5423</v>
      </c>
      <c r="E9" s="168">
        <v>8.1491520000000008</v>
      </c>
      <c r="F9" s="168">
        <v>20.665317999999999</v>
      </c>
      <c r="G9" s="168">
        <v>14.274572000000001</v>
      </c>
      <c r="H9" s="168">
        <v>14.059692000000002</v>
      </c>
      <c r="I9" s="168">
        <v>2.4844780000000002</v>
      </c>
      <c r="J9" s="168">
        <v>1.888352</v>
      </c>
      <c r="K9" s="168">
        <v>10.006266000000002</v>
      </c>
      <c r="L9" s="168">
        <v>19.542680000000001</v>
      </c>
      <c r="M9" s="168">
        <v>1.2684000000000002</v>
      </c>
      <c r="N9" s="168">
        <v>4.9412060000000002</v>
      </c>
      <c r="O9" s="168">
        <v>-1.180104</v>
      </c>
      <c r="P9" s="168">
        <v>16.706314000000003</v>
      </c>
      <c r="Q9" s="168">
        <v>1.3633040000000001</v>
      </c>
      <c r="R9" s="168">
        <v>-0.79383999999999999</v>
      </c>
      <c r="S9" s="168">
        <v>-23.251810000000003</v>
      </c>
      <c r="T9" s="168">
        <v>12.69872</v>
      </c>
      <c r="U9" s="168">
        <v>19.039000000000001</v>
      </c>
      <c r="V9" s="168">
        <v>6.8687700000000005</v>
      </c>
      <c r="W9" s="168">
        <v>14.246139999999999</v>
      </c>
      <c r="X9" s="168">
        <v>18.845080000000003</v>
      </c>
      <c r="Y9" s="168">
        <v>7.4909099999999995</v>
      </c>
      <c r="Z9" s="168">
        <v>13.8124</v>
      </c>
      <c r="AA9" s="168">
        <v>24.775919999999999</v>
      </c>
      <c r="AB9" s="168">
        <v>9.7531100000000013</v>
      </c>
      <c r="AC9" s="168">
        <v>18.740459999999999</v>
      </c>
      <c r="AD9" s="168">
        <v>5.9942099999999998</v>
      </c>
      <c r="AE9" s="168">
        <v>10.93661</v>
      </c>
      <c r="AF9" s="168">
        <v>14.07673</v>
      </c>
      <c r="AG9" s="168">
        <v>3.54962</v>
      </c>
      <c r="AH9" s="168">
        <v>6.4226899999999993</v>
      </c>
      <c r="AI9" s="168">
        <v>10.59356</v>
      </c>
      <c r="AJ9" s="168">
        <v>1.32226</v>
      </c>
      <c r="AK9" s="168">
        <v>3.633238</v>
      </c>
      <c r="AL9">
        <v>2.8407460000000002</v>
      </c>
      <c r="AM9">
        <v>-4.0965480000000003</v>
      </c>
      <c r="AN9">
        <v>7.6460300000000005</v>
      </c>
      <c r="AO9">
        <v>19.771796000000002</v>
      </c>
      <c r="AP9">
        <v>13.807872000000001</v>
      </c>
    </row>
    <row r="10" spans="1:42" ht="15" x14ac:dyDescent="0.25">
      <c r="A10" s="109" t="s">
        <v>34</v>
      </c>
      <c r="B10" s="168">
        <v>4.2121279999999999</v>
      </c>
      <c r="C10" s="168">
        <v>14.528888</v>
      </c>
      <c r="D10" s="168">
        <v>41.655764000000005</v>
      </c>
      <c r="E10" s="168">
        <v>46.755935999999998</v>
      </c>
      <c r="F10" s="168">
        <v>13.937982000000002</v>
      </c>
      <c r="G10" s="168">
        <v>-9.5202080000000002</v>
      </c>
      <c r="H10" s="168">
        <v>16.145548000000002</v>
      </c>
      <c r="I10" s="168">
        <v>8.3940580000000011</v>
      </c>
      <c r="J10" s="168">
        <v>24.153351999999998</v>
      </c>
      <c r="K10" s="168">
        <v>8.4327039999999993</v>
      </c>
      <c r="L10" s="168">
        <v>3.5028120000000005</v>
      </c>
      <c r="M10" s="168">
        <v>15.702810000000001</v>
      </c>
      <c r="N10" s="168">
        <v>2.0310160000000002</v>
      </c>
      <c r="O10" s="168">
        <v>8.0089059999999996</v>
      </c>
      <c r="P10" s="168">
        <v>20.697440000000004</v>
      </c>
      <c r="Q10" s="168">
        <v>17.755964000000002</v>
      </c>
      <c r="R10" s="168">
        <v>11.63293</v>
      </c>
      <c r="S10" s="168">
        <v>-12.476629999999998</v>
      </c>
      <c r="T10" s="168">
        <v>23.625509999999998</v>
      </c>
      <c r="U10" s="168">
        <v>20.54889</v>
      </c>
      <c r="V10" s="168">
        <v>8.319090000000001</v>
      </c>
      <c r="W10" s="168">
        <v>20.105460000000001</v>
      </c>
      <c r="X10" s="168">
        <v>19.50067</v>
      </c>
      <c r="Y10" s="168">
        <v>8.3446700000000007</v>
      </c>
      <c r="Z10" s="168">
        <v>18.455950000000001</v>
      </c>
      <c r="AA10" s="168">
        <v>31.79073</v>
      </c>
      <c r="AB10" s="168">
        <v>14.55987</v>
      </c>
      <c r="AC10" s="168">
        <v>21.886839999999999</v>
      </c>
      <c r="AD10" s="168">
        <v>25.583909999999999</v>
      </c>
      <c r="AE10" s="168">
        <v>21.074020000000001</v>
      </c>
      <c r="AF10" s="168">
        <v>18.544400000000003</v>
      </c>
      <c r="AG10" s="168">
        <v>6.5901300000000003</v>
      </c>
      <c r="AH10" s="168">
        <v>14.91146</v>
      </c>
      <c r="AI10" s="168">
        <v>14.38373</v>
      </c>
      <c r="AJ10" s="168">
        <v>27.614090000000001</v>
      </c>
      <c r="AK10" s="168">
        <v>1.747992</v>
      </c>
      <c r="AL10">
        <v>12.233666000000001</v>
      </c>
      <c r="AM10">
        <v>40.837490000000003</v>
      </c>
      <c r="AN10">
        <v>46.478228000000001</v>
      </c>
      <c r="AO10">
        <v>13.864426000000002</v>
      </c>
      <c r="AP10">
        <v>-9.1669640000000001</v>
      </c>
    </row>
    <row r="11" spans="1:42" ht="15" x14ac:dyDescent="0.25">
      <c r="A11" s="109" t="s">
        <v>35</v>
      </c>
      <c r="B11" s="168">
        <v>25.242690000000003</v>
      </c>
      <c r="C11" s="168">
        <v>23.597766000000004</v>
      </c>
      <c r="D11" s="168">
        <v>33.662408000000006</v>
      </c>
      <c r="E11" s="168">
        <v>46.49971</v>
      </c>
      <c r="F11" s="168">
        <v>0.7424400000000001</v>
      </c>
      <c r="G11" s="168">
        <v>14.672851999999999</v>
      </c>
      <c r="H11" s="168">
        <v>32.564776000000002</v>
      </c>
      <c r="I11" s="168">
        <v>18.685385999999998</v>
      </c>
      <c r="J11" s="168">
        <v>18.337461999999999</v>
      </c>
      <c r="K11" s="168">
        <v>16.435265999999999</v>
      </c>
      <c r="L11" s="168">
        <v>21.988620000000001</v>
      </c>
      <c r="M11" s="168">
        <v>28.766426000000003</v>
      </c>
      <c r="N11" s="168">
        <v>19.739957999999998</v>
      </c>
      <c r="O11" s="168">
        <v>11.451958000000001</v>
      </c>
      <c r="P11" s="168">
        <v>20.660824000000002</v>
      </c>
      <c r="Q11" s="168">
        <v>13.796706</v>
      </c>
      <c r="R11" s="168">
        <v>9.7706299999999988</v>
      </c>
      <c r="S11" s="168">
        <v>7.4435000000000002</v>
      </c>
      <c r="T11" s="168">
        <v>20.504860000000001</v>
      </c>
      <c r="U11" s="168">
        <v>22.135639999999999</v>
      </c>
      <c r="V11" s="168">
        <v>5.2130799999999997</v>
      </c>
      <c r="W11" s="168">
        <v>14.802440000000001</v>
      </c>
      <c r="X11" s="168">
        <v>21.94164</v>
      </c>
      <c r="Y11" s="168">
        <v>8.4181799999999996</v>
      </c>
      <c r="Z11" s="168">
        <v>21.659500000000001</v>
      </c>
      <c r="AA11" s="168">
        <v>35.8294</v>
      </c>
      <c r="AB11" s="168">
        <v>14.210139999999999</v>
      </c>
      <c r="AC11" s="168">
        <v>24.195160000000001</v>
      </c>
      <c r="AD11" s="168">
        <v>26.496269999999999</v>
      </c>
      <c r="AE11" s="168">
        <v>24.024999999999999</v>
      </c>
      <c r="AF11" s="168">
        <v>22.344560000000001</v>
      </c>
      <c r="AG11" s="168">
        <v>9.8739599999999985</v>
      </c>
      <c r="AH11" s="168">
        <v>13.84548</v>
      </c>
      <c r="AI11" s="168">
        <v>16.93469</v>
      </c>
      <c r="AJ11" s="168">
        <v>14.48996</v>
      </c>
      <c r="AK11" s="168">
        <v>23.217804000000005</v>
      </c>
      <c r="AL11">
        <v>21.390052000000001</v>
      </c>
      <c r="AM11">
        <v>33.227021999999998</v>
      </c>
      <c r="AN11">
        <v>46.634092000000003</v>
      </c>
      <c r="AO11">
        <v>0.76430000000000009</v>
      </c>
      <c r="AP11">
        <v>14.463595999999999</v>
      </c>
    </row>
    <row r="12" spans="1:42" ht="15" x14ac:dyDescent="0.25">
      <c r="A12" s="109" t="s">
        <v>36</v>
      </c>
      <c r="B12" s="168">
        <v>17.374620000000004</v>
      </c>
      <c r="C12" s="168">
        <v>24.377366000000002</v>
      </c>
      <c r="D12" s="168">
        <v>9.1880220000000001</v>
      </c>
      <c r="E12" s="168">
        <v>20.53886</v>
      </c>
      <c r="F12" s="168">
        <v>12.485670000000001</v>
      </c>
      <c r="G12" s="168">
        <v>12.587112000000001</v>
      </c>
      <c r="H12" s="168">
        <v>13.715842000000002</v>
      </c>
      <c r="I12" s="168">
        <v>14.078788000000001</v>
      </c>
      <c r="J12" s="168">
        <v>17.133922000000002</v>
      </c>
      <c r="K12" s="168">
        <v>36.728893999999997</v>
      </c>
      <c r="L12" s="168">
        <v>21.500264000000001</v>
      </c>
      <c r="M12" s="168">
        <v>26.366382000000002</v>
      </c>
      <c r="N12" s="168">
        <v>15.737406</v>
      </c>
      <c r="O12" s="168">
        <v>14.914582000000003</v>
      </c>
      <c r="P12" s="168">
        <v>14.839589999999999</v>
      </c>
      <c r="Q12" s="168">
        <v>10.647540000000001</v>
      </c>
      <c r="R12" s="168">
        <v>-6.0112700000000006</v>
      </c>
      <c r="S12" s="168">
        <v>19.914009999999998</v>
      </c>
      <c r="T12" s="168">
        <v>13.555149999999999</v>
      </c>
      <c r="U12" s="168">
        <v>15.397549999999999</v>
      </c>
      <c r="V12" s="168">
        <v>7.1036899999999994</v>
      </c>
      <c r="W12" s="168">
        <v>8.6973899999999986</v>
      </c>
      <c r="X12" s="168">
        <v>11.841569999999999</v>
      </c>
      <c r="Y12" s="168">
        <v>3.6388400000000001</v>
      </c>
      <c r="Z12" s="168">
        <v>18.084299999999999</v>
      </c>
      <c r="AA12" s="168">
        <v>24.926950000000001</v>
      </c>
      <c r="AB12" s="168">
        <v>13.032249999999999</v>
      </c>
      <c r="AC12" s="168">
        <v>14.707469999999999</v>
      </c>
      <c r="AD12" s="168">
        <v>15.101129999999999</v>
      </c>
      <c r="AE12" s="168">
        <v>9.3519199999999998</v>
      </c>
      <c r="AF12" s="168">
        <v>35.037589999999994</v>
      </c>
      <c r="AG12" s="168">
        <v>-2.8639899999999998</v>
      </c>
      <c r="AH12" s="168">
        <v>6.7481800000000005</v>
      </c>
      <c r="AI12" s="168">
        <v>15.02529</v>
      </c>
      <c r="AJ12" s="168">
        <v>11.451879999999999</v>
      </c>
      <c r="AK12" s="168">
        <v>15.371198000000001</v>
      </c>
      <c r="AL12">
        <v>22.553249999999998</v>
      </c>
      <c r="AM12">
        <v>8.4984000000000002</v>
      </c>
      <c r="AN12">
        <v>20.619562000000002</v>
      </c>
      <c r="AO12">
        <v>12.313067999999999</v>
      </c>
      <c r="AP12">
        <v>12.236552000000001</v>
      </c>
    </row>
    <row r="13" spans="1:42" ht="15" x14ac:dyDescent="0.25">
      <c r="A13" s="109" t="s">
        <v>37</v>
      </c>
      <c r="B13" s="168">
        <v>13.100300000000001</v>
      </c>
      <c r="C13" s="168">
        <v>0.89675000000000005</v>
      </c>
      <c r="D13" s="168">
        <v>27.212436</v>
      </c>
      <c r="E13" s="168">
        <v>21.019506</v>
      </c>
      <c r="F13" s="168">
        <v>15.296984</v>
      </c>
      <c r="G13" s="168">
        <v>17.363528000000002</v>
      </c>
      <c r="H13" s="168">
        <v>15.145718</v>
      </c>
      <c r="I13" s="168">
        <v>19.380140000000001</v>
      </c>
      <c r="J13" s="168">
        <v>13.376776000000001</v>
      </c>
      <c r="K13" s="168">
        <v>4.7494760000000005</v>
      </c>
      <c r="L13" s="168">
        <v>8.6108960000000003</v>
      </c>
      <c r="M13" s="168">
        <v>17.934583999999997</v>
      </c>
      <c r="N13" s="168">
        <v>11.836898000000001</v>
      </c>
      <c r="O13" s="168">
        <v>11.503132000000001</v>
      </c>
      <c r="P13" s="168">
        <v>12.135444000000001</v>
      </c>
      <c r="Q13" s="168">
        <v>6.3876860000000004</v>
      </c>
      <c r="R13" s="168">
        <v>-7.82599</v>
      </c>
      <c r="S13" s="168">
        <v>24.362849999999998</v>
      </c>
      <c r="T13" s="168">
        <v>10.95425</v>
      </c>
      <c r="U13" s="168">
        <v>11.723360000000001</v>
      </c>
      <c r="V13" s="168">
        <v>4.6145899999999997</v>
      </c>
      <c r="W13" s="168">
        <v>6.6953500000000004</v>
      </c>
      <c r="X13" s="168">
        <v>9.5123700000000007</v>
      </c>
      <c r="Y13" s="168">
        <v>-0.49925999999999998</v>
      </c>
      <c r="Z13" s="168">
        <v>18.132660000000001</v>
      </c>
      <c r="AA13" s="168">
        <v>19.22006</v>
      </c>
      <c r="AB13" s="168">
        <v>10.97871</v>
      </c>
      <c r="AC13" s="168">
        <v>13.21185</v>
      </c>
      <c r="AD13" s="168">
        <v>14.04824</v>
      </c>
      <c r="AE13" s="168">
        <v>6.9533999999999994</v>
      </c>
      <c r="AF13" s="168">
        <v>23.35398</v>
      </c>
      <c r="AG13" s="168">
        <v>-2.8656299999999999</v>
      </c>
      <c r="AH13" s="168">
        <v>2.3012199999999998</v>
      </c>
      <c r="AI13" s="168">
        <v>14.73507</v>
      </c>
      <c r="AJ13" s="168">
        <v>8.505370000000001</v>
      </c>
      <c r="AK13" s="168">
        <v>11.385834000000001</v>
      </c>
      <c r="AL13">
        <v>-0.71860800000000002</v>
      </c>
      <c r="AM13">
        <v>25.419446000000001</v>
      </c>
      <c r="AN13">
        <v>21.178598000000001</v>
      </c>
      <c r="AO13">
        <v>15.493984000000001</v>
      </c>
      <c r="AP13">
        <v>17.385394000000002</v>
      </c>
    </row>
    <row r="14" spans="1:42" ht="15" x14ac:dyDescent="0.25">
      <c r="A14" s="109" t="s">
        <v>38</v>
      </c>
      <c r="B14" s="168">
        <v>15.881826</v>
      </c>
      <c r="C14" s="168">
        <v>12.644528000000001</v>
      </c>
      <c r="D14" s="168">
        <v>20.419766000000003</v>
      </c>
      <c r="E14" s="168">
        <v>19.335204000000001</v>
      </c>
      <c r="F14" s="168">
        <v>16.094632000000001</v>
      </c>
      <c r="G14" s="168">
        <v>11.450326</v>
      </c>
      <c r="H14" s="168">
        <v>26.131626000000004</v>
      </c>
      <c r="I14" s="168">
        <v>8.3835399999999982</v>
      </c>
      <c r="J14" s="168">
        <v>1.6175140000000001</v>
      </c>
      <c r="K14" s="168">
        <v>4.4911860000000008</v>
      </c>
      <c r="L14" s="168">
        <v>8.991363999999999</v>
      </c>
      <c r="M14" s="168">
        <v>10.960080000000001</v>
      </c>
      <c r="N14" s="168">
        <v>12.147136</v>
      </c>
      <c r="O14" s="168">
        <v>3.6625680000000003</v>
      </c>
      <c r="P14" s="168">
        <v>15.820898000000001</v>
      </c>
      <c r="Q14" s="168">
        <v>14.533392000000001</v>
      </c>
      <c r="R14" s="168">
        <v>-12.37326</v>
      </c>
      <c r="S14" s="168">
        <v>14.93168</v>
      </c>
      <c r="T14" s="168">
        <v>-5.1652700000000005</v>
      </c>
      <c r="U14" s="168">
        <v>10.395850000000001</v>
      </c>
      <c r="V14" s="168">
        <v>4.0648400000000002</v>
      </c>
      <c r="W14" s="168">
        <v>3.5380700000000003</v>
      </c>
      <c r="X14" s="168">
        <v>7.5272700000000006</v>
      </c>
      <c r="Y14" s="168">
        <v>13.11669</v>
      </c>
      <c r="Z14" s="168">
        <v>15.47784</v>
      </c>
      <c r="AA14" s="168">
        <v>21.893450000000001</v>
      </c>
      <c r="AB14" s="168">
        <v>12.1463</v>
      </c>
      <c r="AC14" s="168">
        <v>8.651209999999999</v>
      </c>
      <c r="AD14" s="168">
        <v>9.7618099999999988</v>
      </c>
      <c r="AE14" s="168">
        <v>16.488720000000001</v>
      </c>
      <c r="AF14" s="168">
        <v>4.6226700000000003</v>
      </c>
      <c r="AG14" s="168">
        <v>5.9689499999999995</v>
      </c>
      <c r="AH14" s="168">
        <v>-1.0023</v>
      </c>
      <c r="AI14" s="168">
        <v>2.8529</v>
      </c>
      <c r="AJ14" s="168">
        <v>5.8924399999999997</v>
      </c>
      <c r="AK14" s="168">
        <v>14.328964000000001</v>
      </c>
      <c r="AL14">
        <v>10.843160000000001</v>
      </c>
      <c r="AM14">
        <v>18.386371999999998</v>
      </c>
      <c r="AN14">
        <v>19.311062000000003</v>
      </c>
      <c r="AO14">
        <v>16.448476000000003</v>
      </c>
      <c r="AP14">
        <v>11.181172</v>
      </c>
    </row>
    <row r="15" spans="1:42" ht="15" x14ac:dyDescent="0.25">
      <c r="A15" s="109" t="s">
        <v>39</v>
      </c>
      <c r="B15" s="168">
        <v>12.228878</v>
      </c>
      <c r="C15" s="168">
        <v>26.422100000000004</v>
      </c>
      <c r="D15" s="168">
        <v>30.541180000000001</v>
      </c>
      <c r="E15" s="168">
        <v>25.264988000000002</v>
      </c>
      <c r="F15" s="168">
        <v>17.192216000000002</v>
      </c>
      <c r="G15" s="168">
        <v>14.472434000000002</v>
      </c>
      <c r="H15" s="168">
        <v>14.617889999999999</v>
      </c>
      <c r="I15" s="168">
        <v>12.40625</v>
      </c>
      <c r="J15" s="168">
        <v>14.303154000000003</v>
      </c>
      <c r="K15" s="168">
        <v>8.5718779999999999</v>
      </c>
      <c r="L15" s="168">
        <v>16.566911999999999</v>
      </c>
      <c r="M15" s="168">
        <v>23.606604000000004</v>
      </c>
      <c r="N15" s="168">
        <v>11.927992</v>
      </c>
      <c r="O15" s="168">
        <v>18.697578</v>
      </c>
      <c r="P15" s="168">
        <v>16.272072000000001</v>
      </c>
      <c r="Q15" s="168">
        <v>6.2282960000000003</v>
      </c>
      <c r="R15" s="168">
        <v>-16.238409999999998</v>
      </c>
      <c r="S15" s="168">
        <v>12.00187</v>
      </c>
      <c r="T15" s="168">
        <v>6.5915499999999998</v>
      </c>
      <c r="U15" s="168">
        <v>12.228569999999999</v>
      </c>
      <c r="V15" s="168">
        <v>1.01868</v>
      </c>
      <c r="W15" s="168">
        <v>6.6875100000000005</v>
      </c>
      <c r="X15" s="168">
        <v>11.483219999999999</v>
      </c>
      <c r="Y15" s="168">
        <v>-2.7016499999999999</v>
      </c>
      <c r="Z15" s="168">
        <v>25.948370000000001</v>
      </c>
      <c r="AA15" s="168">
        <v>22.778939999999999</v>
      </c>
      <c r="AB15" s="168">
        <v>11.792920000000001</v>
      </c>
      <c r="AC15" s="168">
        <v>17.610810000000001</v>
      </c>
      <c r="AD15" s="168">
        <v>24.307770000000001</v>
      </c>
      <c r="AE15" s="168">
        <v>18.407709999999998</v>
      </c>
      <c r="AF15" s="168">
        <v>2.61571</v>
      </c>
      <c r="AG15" s="168">
        <v>-1.4079200000000001</v>
      </c>
      <c r="AH15" s="168">
        <v>-6.0315000000000003</v>
      </c>
      <c r="AI15" s="168">
        <v>15.691600000000001</v>
      </c>
      <c r="AJ15" s="168">
        <v>6.0872700000000002</v>
      </c>
      <c r="AK15" s="168">
        <v>11.088239999999999</v>
      </c>
      <c r="AL15">
        <v>24.479745999999999</v>
      </c>
      <c r="AM15">
        <v>28.815221999999999</v>
      </c>
      <c r="AN15">
        <v>25.261752000000001</v>
      </c>
      <c r="AO15">
        <v>17.678011999999999</v>
      </c>
      <c r="AP15">
        <v>14.243404000000002</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P15"/>
  <sheetViews>
    <sheetView workbookViewId="0">
      <selection activeCell="E26" sqref="E26"/>
    </sheetView>
  </sheetViews>
  <sheetFormatPr defaultColWidth="18.7109375" defaultRowHeight="12.75" customHeight="1" x14ac:dyDescent="0.25"/>
  <cols>
    <col min="1" max="1" width="10.85546875" bestFit="1" customWidth="1"/>
    <col min="2" max="35" width="9.140625" customWidth="1"/>
    <col min="36" max="36" width="9.140625" style="163" customWidth="1"/>
    <col min="37" max="42" width="16.7109375" customWidth="1"/>
  </cols>
  <sheetData>
    <row r="1" spans="1:42" ht="15" x14ac:dyDescent="0.25">
      <c r="A1" s="100"/>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0"/>
      <c r="B2" s="101">
        <v>1981</v>
      </c>
      <c r="C2" s="101">
        <v>1982</v>
      </c>
      <c r="D2" s="101">
        <v>1983</v>
      </c>
      <c r="E2" s="101">
        <v>1984</v>
      </c>
      <c r="F2" s="101">
        <v>1985</v>
      </c>
      <c r="G2" s="101">
        <v>1986</v>
      </c>
      <c r="H2" s="101">
        <v>1987</v>
      </c>
      <c r="I2" s="101">
        <v>1988</v>
      </c>
      <c r="J2" s="101">
        <v>1989</v>
      </c>
      <c r="K2" s="101">
        <v>1990</v>
      </c>
      <c r="L2" s="101">
        <v>1991</v>
      </c>
      <c r="M2" s="101">
        <v>1992</v>
      </c>
      <c r="N2" s="101">
        <v>1993</v>
      </c>
      <c r="O2" s="101">
        <v>1994</v>
      </c>
      <c r="P2" s="101">
        <v>1995</v>
      </c>
      <c r="Q2" s="101">
        <v>1996</v>
      </c>
      <c r="R2" s="101">
        <v>1997</v>
      </c>
      <c r="S2" s="101">
        <v>1998</v>
      </c>
      <c r="T2" s="101">
        <v>1999</v>
      </c>
      <c r="U2" s="101">
        <v>2000</v>
      </c>
      <c r="V2" s="101">
        <v>2001</v>
      </c>
      <c r="W2" s="101">
        <v>2002</v>
      </c>
      <c r="X2" s="101">
        <v>2003</v>
      </c>
      <c r="Y2" s="101">
        <v>2004</v>
      </c>
      <c r="Z2" s="101">
        <v>2005</v>
      </c>
      <c r="AA2" s="101">
        <v>2006</v>
      </c>
      <c r="AB2" s="101">
        <v>2007</v>
      </c>
      <c r="AC2" s="101">
        <v>2008</v>
      </c>
      <c r="AD2" s="101">
        <v>2009</v>
      </c>
      <c r="AE2" s="101">
        <v>2010</v>
      </c>
      <c r="AF2" s="101">
        <v>2011</v>
      </c>
      <c r="AG2" s="106">
        <v>2012</v>
      </c>
      <c r="AH2" s="106">
        <v>2013</v>
      </c>
      <c r="AI2" s="106">
        <v>2014</v>
      </c>
      <c r="AJ2" s="106">
        <v>2015</v>
      </c>
      <c r="AK2" s="106">
        <v>2016</v>
      </c>
      <c r="AL2" s="106">
        <v>2017</v>
      </c>
      <c r="AM2" s="106">
        <v>2018</v>
      </c>
      <c r="AN2" s="106">
        <v>2019</v>
      </c>
      <c r="AO2" s="106">
        <v>2020</v>
      </c>
      <c r="AP2" s="106">
        <v>2021</v>
      </c>
    </row>
    <row r="3" spans="1:42" ht="15" x14ac:dyDescent="0.25">
      <c r="A3" s="102"/>
      <c r="B3" s="103" t="s">
        <v>74</v>
      </c>
      <c r="C3" s="103" t="s">
        <v>75</v>
      </c>
      <c r="D3" s="103" t="s">
        <v>76</v>
      </c>
      <c r="E3" s="103" t="s">
        <v>77</v>
      </c>
      <c r="F3" s="103" t="s">
        <v>78</v>
      </c>
      <c r="G3" s="103" t="s">
        <v>79</v>
      </c>
      <c r="H3" s="103" t="s">
        <v>80</v>
      </c>
      <c r="I3" s="103" t="s">
        <v>81</v>
      </c>
      <c r="J3" s="103" t="s">
        <v>82</v>
      </c>
      <c r="K3" s="103" t="s">
        <v>83</v>
      </c>
      <c r="L3" s="103" t="s">
        <v>84</v>
      </c>
      <c r="M3" s="103" t="s">
        <v>85</v>
      </c>
      <c r="N3" s="103" t="s">
        <v>86</v>
      </c>
      <c r="O3" s="103" t="s">
        <v>87</v>
      </c>
      <c r="P3" s="103" t="s">
        <v>88</v>
      </c>
      <c r="Q3" s="103" t="s">
        <v>89</v>
      </c>
      <c r="R3" s="103" t="s">
        <v>90</v>
      </c>
      <c r="S3" s="103" t="s">
        <v>91</v>
      </c>
      <c r="T3" s="103" t="s">
        <v>92</v>
      </c>
      <c r="U3" s="103" t="s">
        <v>93</v>
      </c>
      <c r="V3" s="103" t="s">
        <v>94</v>
      </c>
      <c r="W3" s="103" t="s">
        <v>95</v>
      </c>
      <c r="X3" s="103" t="s">
        <v>96</v>
      </c>
      <c r="Y3" s="103" t="s">
        <v>97</v>
      </c>
      <c r="Z3" s="103" t="s">
        <v>98</v>
      </c>
      <c r="AA3" s="103" t="s">
        <v>99</v>
      </c>
      <c r="AB3" s="103" t="s">
        <v>100</v>
      </c>
      <c r="AC3" s="103" t="s">
        <v>101</v>
      </c>
      <c r="AD3" s="103" t="s">
        <v>102</v>
      </c>
      <c r="AE3" s="103" t="s">
        <v>103</v>
      </c>
      <c r="AF3" s="108" t="s">
        <v>163</v>
      </c>
      <c r="AG3" s="108" t="s">
        <v>168</v>
      </c>
      <c r="AH3" s="108" t="s">
        <v>169</v>
      </c>
      <c r="AI3" s="108" t="s">
        <v>170</v>
      </c>
      <c r="AJ3" s="108" t="s">
        <v>171</v>
      </c>
      <c r="AK3" s="106"/>
      <c r="AL3" s="106"/>
      <c r="AM3" s="106"/>
      <c r="AN3" s="106"/>
      <c r="AO3" s="106"/>
      <c r="AP3" s="106"/>
    </row>
    <row r="4" spans="1:42" ht="15" x14ac:dyDescent="0.25">
      <c r="A4" s="104" t="s">
        <v>28</v>
      </c>
      <c r="B4" s="167">
        <v>-36.876649999999998</v>
      </c>
      <c r="C4" s="167">
        <v>14.408378000000001</v>
      </c>
      <c r="D4" s="167">
        <v>-20.071922000000001</v>
      </c>
      <c r="E4" s="167">
        <v>13.077360000000001</v>
      </c>
      <c r="F4" s="167">
        <v>19.310572000000001</v>
      </c>
      <c r="G4" s="167">
        <v>30.633921999999998</v>
      </c>
      <c r="H4" s="167">
        <v>-8.3519860000000001</v>
      </c>
      <c r="I4" s="167">
        <v>20.166415999999998</v>
      </c>
      <c r="J4" s="167">
        <v>-5.3256900000000025</v>
      </c>
      <c r="K4" s="167">
        <v>2.6823760000000001</v>
      </c>
      <c r="L4" s="167">
        <v>29.809785999999992</v>
      </c>
      <c r="M4" s="167">
        <v>0.14888199999999779</v>
      </c>
      <c r="N4" s="167">
        <v>188.36769600000002</v>
      </c>
      <c r="O4" s="167">
        <v>-19.261465999999999</v>
      </c>
      <c r="P4" s="167">
        <v>-11.55139</v>
      </c>
      <c r="Q4" s="167">
        <v>25.526097999999998</v>
      </c>
      <c r="R4" s="167">
        <v>1.3745679999999993</v>
      </c>
      <c r="S4" s="167">
        <v>21.421490000000002</v>
      </c>
      <c r="T4" s="167">
        <v>24.198349999999998</v>
      </c>
      <c r="U4" s="167">
        <v>42.049589999999995</v>
      </c>
      <c r="V4" s="167">
        <v>21.61983</v>
      </c>
      <c r="W4" s="167">
        <v>18.446279999999998</v>
      </c>
      <c r="X4" s="167">
        <v>23.206610000000001</v>
      </c>
      <c r="Y4" s="167">
        <v>20.033060000000003</v>
      </c>
      <c r="Z4" s="167">
        <v>101.09752</v>
      </c>
      <c r="AA4" s="167">
        <v>22.61157</v>
      </c>
      <c r="AB4" s="167">
        <v>23.206610000000001</v>
      </c>
      <c r="AC4" s="167">
        <v>42.247930000000004</v>
      </c>
      <c r="AD4" s="167">
        <v>34.11524</v>
      </c>
      <c r="AE4" s="167">
        <v>41.255679999999998</v>
      </c>
      <c r="AF4" s="168">
        <v>24.792830000000002</v>
      </c>
      <c r="AG4" s="168">
        <v>40.065640000000002</v>
      </c>
      <c r="AH4" s="168">
        <v>37.883839999999999</v>
      </c>
      <c r="AI4" s="168">
        <v>23.007810000000003</v>
      </c>
      <c r="AJ4" s="168">
        <v>30.743310000000001</v>
      </c>
      <c r="AK4" s="168">
        <v>-35.333798000000002</v>
      </c>
      <c r="AL4">
        <v>15.72175</v>
      </c>
      <c r="AM4">
        <v>-20.231422000000002</v>
      </c>
      <c r="AN4">
        <v>12.730970000000001</v>
      </c>
      <c r="AO4">
        <v>18.789630000000002</v>
      </c>
      <c r="AP4">
        <v>30.509731999999996</v>
      </c>
    </row>
    <row r="5" spans="1:42" ht="15" x14ac:dyDescent="0.25">
      <c r="A5" s="104" t="s">
        <v>29</v>
      </c>
      <c r="B5" s="167">
        <v>-37.089523999999997</v>
      </c>
      <c r="C5" s="167">
        <v>33.428339999999999</v>
      </c>
      <c r="D5" s="167">
        <v>8.9494680000000013</v>
      </c>
      <c r="E5" s="167">
        <v>9.201842000000001</v>
      </c>
      <c r="F5" s="167">
        <v>5.149061999999998</v>
      </c>
      <c r="G5" s="167">
        <v>31.733646</v>
      </c>
      <c r="H5" s="167">
        <v>-5.7021720000000027</v>
      </c>
      <c r="I5" s="167">
        <v>24.577362000000001</v>
      </c>
      <c r="J5" s="167">
        <v>5.5440619999999985</v>
      </c>
      <c r="K5" s="167">
        <v>2.5809760000000006</v>
      </c>
      <c r="L5" s="167">
        <v>19.033522000000001</v>
      </c>
      <c r="M5" s="167">
        <v>7.0302340000000001</v>
      </c>
      <c r="N5" s="167">
        <v>85.799055999999993</v>
      </c>
      <c r="O5" s="167">
        <v>-9.7793939999999999</v>
      </c>
      <c r="P5" s="167">
        <v>38.657699999999991</v>
      </c>
      <c r="Q5" s="167">
        <v>12.339405999999999</v>
      </c>
      <c r="R5" s="167">
        <v>23.60331</v>
      </c>
      <c r="S5" s="167">
        <v>17.2562</v>
      </c>
      <c r="T5" s="167">
        <v>16.066120000000002</v>
      </c>
      <c r="U5" s="167">
        <v>48.99174</v>
      </c>
      <c r="V5" s="167">
        <v>36.297519999999999</v>
      </c>
      <c r="W5" s="167">
        <v>25.745450000000002</v>
      </c>
      <c r="X5" s="167">
        <v>24.39669</v>
      </c>
      <c r="Y5" s="167">
        <v>35.66281</v>
      </c>
      <c r="Z5" s="167">
        <v>125.57355</v>
      </c>
      <c r="AA5" s="167">
        <v>20.429749999999999</v>
      </c>
      <c r="AB5" s="167">
        <v>29.355370000000001</v>
      </c>
      <c r="AC5" s="167">
        <v>90.644630000000006</v>
      </c>
      <c r="AD5" s="167">
        <v>38.478989999999996</v>
      </c>
      <c r="AE5" s="167">
        <v>35.16657</v>
      </c>
      <c r="AF5" s="168">
        <v>33.321769999999994</v>
      </c>
      <c r="AG5" s="168">
        <v>18.842610000000001</v>
      </c>
      <c r="AH5" s="168">
        <v>38.875690000000006</v>
      </c>
      <c r="AI5" s="168">
        <v>32.449240000000003</v>
      </c>
      <c r="AJ5" s="168">
        <v>39.450900000000004</v>
      </c>
      <c r="AK5" s="168">
        <v>-35.678773999999997</v>
      </c>
      <c r="AL5">
        <v>36.358820000000009</v>
      </c>
      <c r="AM5">
        <v>10.028786</v>
      </c>
      <c r="AN5">
        <v>8.8950399999999981</v>
      </c>
      <c r="AO5">
        <v>5.2061219999999997</v>
      </c>
      <c r="AP5">
        <v>31.654194000000004</v>
      </c>
    </row>
    <row r="6" spans="1:42" ht="15" x14ac:dyDescent="0.25">
      <c r="A6" s="104" t="s">
        <v>30</v>
      </c>
      <c r="B6" s="167">
        <v>-3.4840000000003783E-3</v>
      </c>
      <c r="C6" s="167">
        <v>52.296472000000009</v>
      </c>
      <c r="D6" s="167">
        <v>47.387336000000005</v>
      </c>
      <c r="E6" s="167">
        <v>11.779536</v>
      </c>
      <c r="F6" s="167">
        <v>64.980252000000007</v>
      </c>
      <c r="G6" s="167">
        <v>40.112389999999998</v>
      </c>
      <c r="H6" s="167">
        <v>-5.6985580000000011</v>
      </c>
      <c r="I6" s="167">
        <v>30.219604</v>
      </c>
      <c r="J6" s="167">
        <v>24.668741999999998</v>
      </c>
      <c r="K6" s="167">
        <v>25.485123999999995</v>
      </c>
      <c r="L6" s="167">
        <v>37.985829999999993</v>
      </c>
      <c r="M6" s="167">
        <v>23.852601999999997</v>
      </c>
      <c r="N6" s="167">
        <v>33.571293999999995</v>
      </c>
      <c r="O6" s="167">
        <v>18.785719999999998</v>
      </c>
      <c r="P6" s="167">
        <v>66.418819999999997</v>
      </c>
      <c r="Q6" s="167">
        <v>7.6782579999999996</v>
      </c>
      <c r="R6" s="167">
        <v>63.272730000000003</v>
      </c>
      <c r="S6" s="167">
        <v>48.99174</v>
      </c>
      <c r="T6" s="167">
        <v>19.834709999999998</v>
      </c>
      <c r="U6" s="167">
        <v>54.009920000000001</v>
      </c>
      <c r="V6" s="167">
        <v>55.160330000000002</v>
      </c>
      <c r="W6" s="167">
        <v>23.22645</v>
      </c>
      <c r="X6" s="167">
        <v>42.842980000000004</v>
      </c>
      <c r="Y6" s="167">
        <v>27.59008</v>
      </c>
      <c r="Z6" s="167">
        <v>69.104129999999998</v>
      </c>
      <c r="AA6" s="167">
        <v>49.190080000000002</v>
      </c>
      <c r="AB6" s="167">
        <v>44.628099999999996</v>
      </c>
      <c r="AC6" s="167">
        <v>82.373550000000009</v>
      </c>
      <c r="AD6" s="167">
        <v>74.04258999999999</v>
      </c>
      <c r="AE6" s="167">
        <v>59.404600000000002</v>
      </c>
      <c r="AF6" s="168">
        <v>42.445689999999999</v>
      </c>
      <c r="AG6" s="168">
        <v>22.21454</v>
      </c>
      <c r="AH6" s="168">
        <v>58.769889999999997</v>
      </c>
      <c r="AI6" s="168">
        <v>31.517060000000001</v>
      </c>
      <c r="AJ6" s="168">
        <v>41.176480000000005</v>
      </c>
      <c r="AK6" s="168">
        <v>1.4208999999999996</v>
      </c>
      <c r="AL6">
        <v>53.899988000000008</v>
      </c>
      <c r="AM6">
        <v>48.854016000000001</v>
      </c>
      <c r="AN6">
        <v>11.592746</v>
      </c>
      <c r="AO6">
        <v>65.656910000000011</v>
      </c>
      <c r="AP6">
        <v>40.183028000000007</v>
      </c>
    </row>
    <row r="7" spans="1:42" ht="15" x14ac:dyDescent="0.25">
      <c r="A7" s="104" t="s">
        <v>31</v>
      </c>
      <c r="B7" s="167">
        <v>-5.2293999999999868E-2</v>
      </c>
      <c r="C7" s="167">
        <v>28.224768000000001</v>
      </c>
      <c r="D7" s="167">
        <v>6.8782900000000007</v>
      </c>
      <c r="E7" s="167">
        <v>6.4497519999999966</v>
      </c>
      <c r="F7" s="167">
        <v>-1.6270880000000034</v>
      </c>
      <c r="G7" s="167">
        <v>27.136765999999998</v>
      </c>
      <c r="H7" s="167">
        <v>10.345166000000001</v>
      </c>
      <c r="I7" s="167">
        <v>35.310705999999996</v>
      </c>
      <c r="J7" s="167">
        <v>19.30078</v>
      </c>
      <c r="K7" s="167">
        <v>3.5616000000000003</v>
      </c>
      <c r="L7" s="167">
        <v>41.938178000000001</v>
      </c>
      <c r="M7" s="167">
        <v>40.074694000000001</v>
      </c>
      <c r="N7" s="167">
        <v>1.3631199999999954</v>
      </c>
      <c r="O7" s="167">
        <v>-2.5694920000000012</v>
      </c>
      <c r="P7" s="167">
        <v>-26.212883999999999</v>
      </c>
      <c r="Q7" s="167">
        <v>3.6764540000000014</v>
      </c>
      <c r="R7" s="167">
        <v>29.157019999999999</v>
      </c>
      <c r="S7" s="167">
        <v>70.294210000000007</v>
      </c>
      <c r="T7" s="167">
        <v>23.60331</v>
      </c>
      <c r="U7" s="167">
        <v>16.8</v>
      </c>
      <c r="V7" s="167">
        <v>35.028100000000002</v>
      </c>
      <c r="W7" s="167">
        <v>13.62645</v>
      </c>
      <c r="X7" s="167">
        <v>32.747109999999999</v>
      </c>
      <c r="Y7" s="167">
        <v>39.133879999999998</v>
      </c>
      <c r="Z7" s="167">
        <v>90.902479999999997</v>
      </c>
      <c r="AA7" s="167">
        <v>33.758679999999998</v>
      </c>
      <c r="AB7" s="167">
        <v>33.699169999999995</v>
      </c>
      <c r="AC7" s="167">
        <v>29.79214</v>
      </c>
      <c r="AD7" s="167">
        <v>43.080640000000002</v>
      </c>
      <c r="AE7" s="167">
        <v>88.700450000000004</v>
      </c>
      <c r="AF7" s="168">
        <v>43.635820000000002</v>
      </c>
      <c r="AG7" s="168">
        <v>17.01784</v>
      </c>
      <c r="AH7" s="168">
        <v>26.498860000000001</v>
      </c>
      <c r="AI7" s="168">
        <v>22.988139999999998</v>
      </c>
      <c r="AJ7" s="168">
        <v>25.348419999999997</v>
      </c>
      <c r="AK7" s="168">
        <v>1.8474620000000004</v>
      </c>
      <c r="AL7">
        <v>30.190056000000002</v>
      </c>
      <c r="AM7">
        <v>8.4134259999999994</v>
      </c>
      <c r="AN7">
        <v>6.4895579999999971</v>
      </c>
      <c r="AO7">
        <v>-2.1714279999999997</v>
      </c>
      <c r="AP7">
        <v>27.235071999999999</v>
      </c>
    </row>
    <row r="8" spans="1:42" ht="15" x14ac:dyDescent="0.25">
      <c r="A8" s="104" t="s">
        <v>32</v>
      </c>
      <c r="B8" s="167">
        <v>-20.012776000000002</v>
      </c>
      <c r="C8" s="167">
        <v>6.1013739999999999</v>
      </c>
      <c r="D8" s="167">
        <v>10.639998</v>
      </c>
      <c r="E8" s="167">
        <v>-44.029232</v>
      </c>
      <c r="F8" s="167">
        <v>-35.628662000000006</v>
      </c>
      <c r="G8" s="167">
        <v>13.395087999999999</v>
      </c>
      <c r="H8" s="167">
        <v>14.373129999999998</v>
      </c>
      <c r="I8" s="167">
        <v>12.015425999999998</v>
      </c>
      <c r="J8" s="167">
        <v>20.550333999999999</v>
      </c>
      <c r="K8" s="167">
        <v>18.579722</v>
      </c>
      <c r="L8" s="167">
        <v>24.659790000000001</v>
      </c>
      <c r="M8" s="167">
        <v>21.803582000000002</v>
      </c>
      <c r="N8" s="167">
        <v>0.19014400000000023</v>
      </c>
      <c r="O8" s="167">
        <v>-5.5054859999999994</v>
      </c>
      <c r="P8" s="167">
        <v>-26.211384000000006</v>
      </c>
      <c r="Q8" s="167">
        <v>7.738929999999999</v>
      </c>
      <c r="R8" s="167">
        <v>15.471069999999999</v>
      </c>
      <c r="S8" s="167">
        <v>41.137190000000004</v>
      </c>
      <c r="T8" s="167">
        <v>13.289260000000001</v>
      </c>
      <c r="U8" s="167">
        <v>27.570250000000001</v>
      </c>
      <c r="V8" s="167">
        <v>34.690910000000002</v>
      </c>
      <c r="W8" s="167">
        <v>21.163640000000001</v>
      </c>
      <c r="X8" s="167">
        <v>23.543800000000001</v>
      </c>
      <c r="Y8" s="167">
        <v>34.333880000000001</v>
      </c>
      <c r="Z8" s="167">
        <v>67.140500000000003</v>
      </c>
      <c r="AA8" s="167">
        <v>34.274380000000001</v>
      </c>
      <c r="AB8" s="167">
        <v>36.813220000000001</v>
      </c>
      <c r="AC8" s="167">
        <v>20.429749999999999</v>
      </c>
      <c r="AD8" s="167">
        <v>51.173209999999997</v>
      </c>
      <c r="AE8" s="167">
        <v>36.138489999999997</v>
      </c>
      <c r="AF8" s="168">
        <v>21.024139999999999</v>
      </c>
      <c r="AG8" s="168">
        <v>18.545120000000001</v>
      </c>
      <c r="AH8" s="168">
        <v>27.252549999999999</v>
      </c>
      <c r="AI8" s="168">
        <v>27.252610000000001</v>
      </c>
      <c r="AJ8" s="168">
        <v>28.958279999999998</v>
      </c>
      <c r="AK8" s="168">
        <v>-17.974883999999999</v>
      </c>
      <c r="AL8">
        <v>8.2502020000000016</v>
      </c>
      <c r="AM8">
        <v>11.781169999999998</v>
      </c>
      <c r="AN8">
        <v>-43.34975</v>
      </c>
      <c r="AO8">
        <v>-34.957054000000007</v>
      </c>
      <c r="AP8">
        <v>13.998616</v>
      </c>
    </row>
    <row r="9" spans="1:42" ht="15" x14ac:dyDescent="0.25">
      <c r="A9" s="104" t="s">
        <v>33</v>
      </c>
      <c r="B9" s="167">
        <v>-12.987976</v>
      </c>
      <c r="C9" s="167">
        <v>7.7158159999999985</v>
      </c>
      <c r="D9" s="167">
        <v>14.244779999999999</v>
      </c>
      <c r="E9" s="167">
        <v>-27.190472000000003</v>
      </c>
      <c r="F9" s="167">
        <v>-26.814078000000002</v>
      </c>
      <c r="G9" s="167">
        <v>4.3700580000000011</v>
      </c>
      <c r="H9" s="167">
        <v>17.001467999999996</v>
      </c>
      <c r="I9" s="167">
        <v>15.287422000000003</v>
      </c>
      <c r="J9" s="167">
        <v>10.805857999999999</v>
      </c>
      <c r="K9" s="167">
        <v>17.742493999999997</v>
      </c>
      <c r="L9" s="167">
        <v>3.4259199999999983</v>
      </c>
      <c r="M9" s="167">
        <v>8.1729199999999995</v>
      </c>
      <c r="N9" s="167">
        <v>12.473674000000001</v>
      </c>
      <c r="O9" s="167">
        <v>1.061094</v>
      </c>
      <c r="P9" s="167">
        <v>22.368065999999995</v>
      </c>
      <c r="Q9" s="167">
        <v>-1.3633040000000001</v>
      </c>
      <c r="R9" s="167">
        <v>31.73554</v>
      </c>
      <c r="S9" s="167">
        <v>15.272729999999999</v>
      </c>
      <c r="T9" s="167">
        <v>13.68595</v>
      </c>
      <c r="U9" s="167">
        <v>32.07273</v>
      </c>
      <c r="V9" s="167">
        <v>48.238019999999999</v>
      </c>
      <c r="W9" s="167">
        <v>6.5057900000000002</v>
      </c>
      <c r="X9" s="167">
        <v>14.280989999999999</v>
      </c>
      <c r="Y9" s="167">
        <v>20.826450000000001</v>
      </c>
      <c r="Z9" s="167">
        <v>11.9405</v>
      </c>
      <c r="AA9" s="167">
        <v>14.67769</v>
      </c>
      <c r="AB9" s="167">
        <v>31.73554</v>
      </c>
      <c r="AC9" s="167">
        <v>13.4876</v>
      </c>
      <c r="AD9" s="167">
        <v>35.543419999999998</v>
      </c>
      <c r="AE9" s="167">
        <v>23.741799999999998</v>
      </c>
      <c r="AF9" s="168">
        <v>24.39593</v>
      </c>
      <c r="AG9" s="168">
        <v>22.730180000000001</v>
      </c>
      <c r="AH9" s="168">
        <v>25.189630000000001</v>
      </c>
      <c r="AI9" s="168">
        <v>26.0823</v>
      </c>
      <c r="AJ9" s="168">
        <v>25.58633</v>
      </c>
      <c r="AK9" s="168">
        <v>-10.634887999999998</v>
      </c>
      <c r="AL9">
        <v>9.8336339999999982</v>
      </c>
      <c r="AM9">
        <v>15.799028</v>
      </c>
      <c r="AN9">
        <v>-26.687349999999999</v>
      </c>
      <c r="AO9">
        <v>-25.920556000000005</v>
      </c>
      <c r="AP9">
        <v>4.8367579999999997</v>
      </c>
    </row>
    <row r="10" spans="1:42" ht="15" x14ac:dyDescent="0.25">
      <c r="A10" s="104" t="s">
        <v>34</v>
      </c>
      <c r="B10" s="167">
        <v>-7.2071679999999994</v>
      </c>
      <c r="C10" s="167">
        <v>14.509131999999999</v>
      </c>
      <c r="D10" s="167">
        <v>4.3607659999999964</v>
      </c>
      <c r="E10" s="167">
        <v>-76.904696000000001</v>
      </c>
      <c r="F10" s="167">
        <v>-26.037152000000003</v>
      </c>
      <c r="G10" s="167">
        <v>-0.99219199999999907</v>
      </c>
      <c r="H10" s="167">
        <v>23.523871999999997</v>
      </c>
      <c r="I10" s="167">
        <v>10.508421999999999</v>
      </c>
      <c r="J10" s="167">
        <v>0.38218800000000192</v>
      </c>
      <c r="K10" s="167">
        <v>-2.4426239999999999</v>
      </c>
      <c r="L10" s="167">
        <v>-0.52760200000000035</v>
      </c>
      <c r="M10" s="167">
        <v>14.445949999999996</v>
      </c>
      <c r="N10" s="167">
        <v>-5.4029160000000003</v>
      </c>
      <c r="O10" s="167">
        <v>-9.1989860000000014</v>
      </c>
      <c r="P10" s="167">
        <v>30.872809999999998</v>
      </c>
      <c r="Q10" s="167">
        <v>7.8308159999999951</v>
      </c>
      <c r="R10" s="167">
        <v>31.933880000000002</v>
      </c>
      <c r="S10" s="167">
        <v>33.12397</v>
      </c>
      <c r="T10" s="167">
        <v>30.347110000000001</v>
      </c>
      <c r="U10" s="167">
        <v>21.12397</v>
      </c>
      <c r="V10" s="167">
        <v>19.953720000000001</v>
      </c>
      <c r="W10" s="167">
        <v>10.1157</v>
      </c>
      <c r="X10" s="167">
        <v>17.2562</v>
      </c>
      <c r="Y10" s="167">
        <v>39.272730000000003</v>
      </c>
      <c r="Z10" s="167">
        <v>21.024789999999999</v>
      </c>
      <c r="AA10" s="167">
        <v>21.223140000000001</v>
      </c>
      <c r="AB10" s="167">
        <v>45.421489999999999</v>
      </c>
      <c r="AC10" s="167">
        <v>28.760330000000003</v>
      </c>
      <c r="AD10" s="167">
        <v>28.164830000000002</v>
      </c>
      <c r="AE10" s="167">
        <v>29.156560000000002</v>
      </c>
      <c r="AF10" s="168">
        <v>31.536360000000002</v>
      </c>
      <c r="AG10" s="168">
        <v>26.379669999999997</v>
      </c>
      <c r="AH10" s="168">
        <v>61.685449999999996</v>
      </c>
      <c r="AI10" s="168">
        <v>29.156569999999999</v>
      </c>
      <c r="AJ10" s="168">
        <v>33.520060000000001</v>
      </c>
      <c r="AK10" s="168">
        <v>-4.7430320000000004</v>
      </c>
      <c r="AL10">
        <v>16.804354</v>
      </c>
      <c r="AM10">
        <v>5.1790399999999934</v>
      </c>
      <c r="AN10">
        <v>-76.626987999999997</v>
      </c>
      <c r="AO10">
        <v>-25.963596000000003</v>
      </c>
      <c r="AP10">
        <v>-1.3454359999999996</v>
      </c>
    </row>
    <row r="11" spans="1:42" ht="15" x14ac:dyDescent="0.25">
      <c r="A11" s="104" t="s">
        <v>35</v>
      </c>
      <c r="B11" s="167">
        <v>-22.46583</v>
      </c>
      <c r="C11" s="167">
        <v>24.441903999999994</v>
      </c>
      <c r="D11" s="167">
        <v>-38.819428000000002</v>
      </c>
      <c r="E11" s="167">
        <v>4.0788000000000029</v>
      </c>
      <c r="F11" s="167">
        <v>-24.940789999999996</v>
      </c>
      <c r="G11" s="167">
        <v>11.508968000000001</v>
      </c>
      <c r="H11" s="167">
        <v>34.079854000000005</v>
      </c>
      <c r="I11" s="167">
        <v>13.724534</v>
      </c>
      <c r="J11" s="167">
        <v>22.184847999999999</v>
      </c>
      <c r="K11" s="167">
        <v>11.868864000000002</v>
      </c>
      <c r="L11" s="167">
        <v>15.498979999999996</v>
      </c>
      <c r="M11" s="167">
        <v>39.663323999999996</v>
      </c>
      <c r="N11" s="167">
        <v>-27.475497999999998</v>
      </c>
      <c r="O11" s="167">
        <v>-21.766008000000003</v>
      </c>
      <c r="P11" s="167">
        <v>29.917686</v>
      </c>
      <c r="Q11" s="167">
        <v>25.019824</v>
      </c>
      <c r="R11" s="167">
        <v>50.280989999999996</v>
      </c>
      <c r="S11" s="167">
        <v>20.826450000000001</v>
      </c>
      <c r="T11" s="167">
        <v>44.033059999999999</v>
      </c>
      <c r="U11" s="167">
        <v>23.404959999999999</v>
      </c>
      <c r="V11" s="167">
        <v>52.066120000000005</v>
      </c>
      <c r="W11" s="167">
        <v>17.851240000000001</v>
      </c>
      <c r="X11" s="167">
        <v>42.049589999999995</v>
      </c>
      <c r="Y11" s="167">
        <v>50.578510000000001</v>
      </c>
      <c r="Z11" s="167">
        <v>28.36364</v>
      </c>
      <c r="AA11" s="167">
        <v>66.446280000000002</v>
      </c>
      <c r="AB11" s="167">
        <v>91.636359999999996</v>
      </c>
      <c r="AC11" s="167">
        <v>39.272730000000003</v>
      </c>
      <c r="AD11" s="167">
        <v>23.60284</v>
      </c>
      <c r="AE11" s="167">
        <v>91.04083</v>
      </c>
      <c r="AF11" s="168">
        <v>36.693379999999998</v>
      </c>
      <c r="AG11" s="168">
        <v>68.607789999999994</v>
      </c>
      <c r="AH11" s="168">
        <v>66.842500000000001</v>
      </c>
      <c r="AI11" s="168">
        <v>41.057389999999998</v>
      </c>
      <c r="AJ11" s="168">
        <v>44.429290000000002</v>
      </c>
      <c r="AK11" s="168">
        <v>-20.440944000000002</v>
      </c>
      <c r="AL11">
        <v>26.649618</v>
      </c>
      <c r="AM11">
        <v>-38.384042000000001</v>
      </c>
      <c r="AN11">
        <v>3.944417999999998</v>
      </c>
      <c r="AO11">
        <v>-24.962649999999996</v>
      </c>
      <c r="AP11">
        <v>11.718223999999999</v>
      </c>
    </row>
    <row r="12" spans="1:42" ht="15" x14ac:dyDescent="0.25">
      <c r="A12" s="104" t="s">
        <v>36</v>
      </c>
      <c r="B12" s="167">
        <v>-2.1018900000000031</v>
      </c>
      <c r="C12" s="167">
        <v>29.533373999999995</v>
      </c>
      <c r="D12" s="167">
        <v>-21.287192000000001</v>
      </c>
      <c r="E12" s="167">
        <v>32.618159999999996</v>
      </c>
      <c r="F12" s="167">
        <v>1.7953199999999998</v>
      </c>
      <c r="G12" s="167">
        <v>31.247597999999996</v>
      </c>
      <c r="H12" s="167">
        <v>10.680847999999996</v>
      </c>
      <c r="I12" s="167">
        <v>16.744351999999999</v>
      </c>
      <c r="J12" s="167">
        <v>7.7189679999999967</v>
      </c>
      <c r="K12" s="167">
        <v>23.211606</v>
      </c>
      <c r="L12" s="167">
        <v>19.180725999999996</v>
      </c>
      <c r="M12" s="167">
        <v>38.334448000000002</v>
      </c>
      <c r="N12" s="167">
        <v>-11.254766</v>
      </c>
      <c r="O12" s="167">
        <v>-1.109622000000003</v>
      </c>
      <c r="P12" s="167">
        <v>14.515779999999999</v>
      </c>
      <c r="Q12" s="167">
        <v>21.008659999999999</v>
      </c>
      <c r="R12" s="167">
        <v>59.246279999999999</v>
      </c>
      <c r="S12" s="167">
        <v>36.099170000000001</v>
      </c>
      <c r="T12" s="167">
        <v>49.190080000000002</v>
      </c>
      <c r="U12" s="167">
        <v>39.133879999999998</v>
      </c>
      <c r="V12" s="167">
        <v>48.456199999999995</v>
      </c>
      <c r="W12" s="167">
        <v>103.95372</v>
      </c>
      <c r="X12" s="167">
        <v>34.373550000000002</v>
      </c>
      <c r="Y12" s="167">
        <v>57.381819999999998</v>
      </c>
      <c r="Z12" s="167">
        <v>38.360330000000005</v>
      </c>
      <c r="AA12" s="167">
        <v>50.87603</v>
      </c>
      <c r="AB12" s="167">
        <v>33.83802</v>
      </c>
      <c r="AC12" s="167">
        <v>38.677690000000005</v>
      </c>
      <c r="AD12" s="167">
        <v>28.363289999999999</v>
      </c>
      <c r="AE12" s="167">
        <v>44.250949999999996</v>
      </c>
      <c r="AF12" s="168">
        <v>41.255660000000006</v>
      </c>
      <c r="AG12" s="168">
        <v>47.999720000000003</v>
      </c>
      <c r="AH12" s="168">
        <v>78.703759999999988</v>
      </c>
      <c r="AI12" s="168">
        <v>38.875680000000003</v>
      </c>
      <c r="AJ12" s="168">
        <v>32.726860000000002</v>
      </c>
      <c r="AK12" s="168">
        <v>-9.8468000000002581E-2</v>
      </c>
      <c r="AL12">
        <v>31.357489999999999</v>
      </c>
      <c r="AM12">
        <v>-20.597570000000001</v>
      </c>
      <c r="AN12">
        <v>32.537457999999994</v>
      </c>
      <c r="AO12">
        <v>1.9679220000000004</v>
      </c>
      <c r="AP12">
        <v>31.598157999999994</v>
      </c>
    </row>
    <row r="13" spans="1:42" ht="15" x14ac:dyDescent="0.25">
      <c r="A13" s="104" t="s">
        <v>37</v>
      </c>
      <c r="B13" s="167">
        <v>40.35425</v>
      </c>
      <c r="C13" s="167">
        <v>-41.121540000000003</v>
      </c>
      <c r="D13" s="167">
        <v>14.638803999999997</v>
      </c>
      <c r="E13" s="167">
        <v>21.466443999999996</v>
      </c>
      <c r="F13" s="167">
        <v>16.894756000000001</v>
      </c>
      <c r="G13" s="167">
        <v>-7.0494780000000024</v>
      </c>
      <c r="H13" s="167">
        <v>28.589822000000002</v>
      </c>
      <c r="I13" s="167">
        <v>8.7653100000000013</v>
      </c>
      <c r="J13" s="167">
        <v>19.033143999999997</v>
      </c>
      <c r="K13" s="167">
        <v>24.070353999999998</v>
      </c>
      <c r="L13" s="167">
        <v>26.040343999999997</v>
      </c>
      <c r="M13" s="167">
        <v>13.166246000000003</v>
      </c>
      <c r="N13" s="167">
        <v>20.811032000000001</v>
      </c>
      <c r="O13" s="167">
        <v>15.392737999999998</v>
      </c>
      <c r="P13" s="167">
        <v>31.104225999999993</v>
      </c>
      <c r="Q13" s="167">
        <v>32.409004000000003</v>
      </c>
      <c r="R13" s="167">
        <v>36.495870000000004</v>
      </c>
      <c r="S13" s="167">
        <v>22.413220000000003</v>
      </c>
      <c r="T13" s="167">
        <v>37.884300000000003</v>
      </c>
      <c r="U13" s="167">
        <v>47.385120000000001</v>
      </c>
      <c r="V13" s="167">
        <v>23.34545</v>
      </c>
      <c r="W13" s="167">
        <v>20.647929999999999</v>
      </c>
      <c r="X13" s="167">
        <v>30.664459999999998</v>
      </c>
      <c r="Y13" s="167">
        <v>41.077690000000004</v>
      </c>
      <c r="Z13" s="167">
        <v>31.060849999999999</v>
      </c>
      <c r="AA13" s="167">
        <v>69.758679999999998</v>
      </c>
      <c r="AB13" s="167">
        <v>20.94511</v>
      </c>
      <c r="AC13" s="167">
        <v>34.908660000000005</v>
      </c>
      <c r="AD13" s="167">
        <v>24.793029999999998</v>
      </c>
      <c r="AE13" s="167">
        <v>40.680699999999995</v>
      </c>
      <c r="AF13" s="168">
        <v>34.511849999999995</v>
      </c>
      <c r="AG13" s="168">
        <v>29.513770000000001</v>
      </c>
      <c r="AH13" s="168">
        <v>19.080719999999999</v>
      </c>
      <c r="AI13" s="168">
        <v>42.445929999999997</v>
      </c>
      <c r="AJ13" s="168">
        <v>56.012860000000003</v>
      </c>
      <c r="AK13" s="168">
        <v>42.068716000000002</v>
      </c>
      <c r="AL13">
        <v>-39.506182000000003</v>
      </c>
      <c r="AM13">
        <v>16.431793999999996</v>
      </c>
      <c r="AN13">
        <v>21.307351999999995</v>
      </c>
      <c r="AO13">
        <v>16.697756000000002</v>
      </c>
      <c r="AP13">
        <v>-7.0713440000000007</v>
      </c>
    </row>
    <row r="14" spans="1:42" ht="15" x14ac:dyDescent="0.25">
      <c r="A14" s="104" t="s">
        <v>38</v>
      </c>
      <c r="B14" s="167">
        <v>-4.6950460000000005</v>
      </c>
      <c r="C14" s="167">
        <v>-45.966837999999996</v>
      </c>
      <c r="D14" s="167">
        <v>6.753783999999996</v>
      </c>
      <c r="E14" s="167">
        <v>-7.6327240000000023</v>
      </c>
      <c r="F14" s="167">
        <v>19.806198000000002</v>
      </c>
      <c r="G14" s="167">
        <v>-15.417266000000001</v>
      </c>
      <c r="H14" s="167">
        <v>42.873334</v>
      </c>
      <c r="I14" s="167">
        <v>18.651169999999997</v>
      </c>
      <c r="J14" s="167">
        <v>25.675046000000002</v>
      </c>
      <c r="K14" s="167">
        <v>19.488983999999995</v>
      </c>
      <c r="L14" s="167">
        <v>17.507805999999995</v>
      </c>
      <c r="M14" s="167">
        <v>8.8944699999999983</v>
      </c>
      <c r="N14" s="167">
        <v>1.1222839999999996</v>
      </c>
      <c r="O14" s="167">
        <v>9.8448719999999987</v>
      </c>
      <c r="P14" s="167">
        <v>28.013811999999998</v>
      </c>
      <c r="Q14" s="167">
        <v>15.793877999999999</v>
      </c>
      <c r="R14" s="167">
        <v>24.595040000000001</v>
      </c>
      <c r="S14" s="167">
        <v>18.446279999999998</v>
      </c>
      <c r="T14" s="167">
        <v>36.495870000000004</v>
      </c>
      <c r="U14" s="167">
        <v>27.966939999999997</v>
      </c>
      <c r="V14" s="167">
        <v>25.487599999999997</v>
      </c>
      <c r="W14" s="167">
        <v>23.10744</v>
      </c>
      <c r="X14" s="167">
        <v>22.472729999999999</v>
      </c>
      <c r="Y14" s="167">
        <v>35.166530000000002</v>
      </c>
      <c r="Z14" s="167">
        <v>20.925319999999999</v>
      </c>
      <c r="AA14" s="167">
        <v>16.066120000000002</v>
      </c>
      <c r="AB14" s="167">
        <v>25.54711</v>
      </c>
      <c r="AC14" s="167">
        <v>41.950060000000001</v>
      </c>
      <c r="AD14" s="167">
        <v>23.00787</v>
      </c>
      <c r="AE14" s="167">
        <v>14.39954</v>
      </c>
      <c r="AF14" s="168">
        <v>23.602700000000002</v>
      </c>
      <c r="AG14" s="168">
        <v>28.581400000000002</v>
      </c>
      <c r="AH14" s="168">
        <v>27.807869999999998</v>
      </c>
      <c r="AI14" s="168">
        <v>24.69378</v>
      </c>
      <c r="AJ14" s="168">
        <v>22.293890000000001</v>
      </c>
      <c r="AK14" s="168">
        <v>-3.1421840000000012</v>
      </c>
      <c r="AL14">
        <v>-44.165469999999999</v>
      </c>
      <c r="AM14">
        <v>8.787177999999999</v>
      </c>
      <c r="AN14">
        <v>-7.608582000000002</v>
      </c>
      <c r="AO14">
        <v>19.452354</v>
      </c>
      <c r="AP14">
        <v>-15.148112000000001</v>
      </c>
    </row>
    <row r="15" spans="1:42" ht="15" x14ac:dyDescent="0.25">
      <c r="A15" s="104" t="s">
        <v>39</v>
      </c>
      <c r="B15" s="167">
        <v>27.004181999999997</v>
      </c>
      <c r="C15" s="167">
        <v>-14.223750000000003</v>
      </c>
      <c r="D15" s="167">
        <v>16.268739999999998</v>
      </c>
      <c r="E15" s="167">
        <v>6.4705519999999996</v>
      </c>
      <c r="F15" s="167">
        <v>17.637533999999999</v>
      </c>
      <c r="G15" s="167">
        <v>-3.9600340000000016</v>
      </c>
      <c r="H15" s="167">
        <v>24.396989999999999</v>
      </c>
      <c r="I15" s="167">
        <v>10.800360000000001</v>
      </c>
      <c r="J15" s="167">
        <v>21.260485999999997</v>
      </c>
      <c r="K15" s="167">
        <v>13.424811999999998</v>
      </c>
      <c r="L15" s="167">
        <v>8.4644880000000011</v>
      </c>
      <c r="M15" s="167">
        <v>2.3967059999999982</v>
      </c>
      <c r="N15" s="167">
        <v>-6.7709719999999995</v>
      </c>
      <c r="O15" s="167">
        <v>0.60159199999999691</v>
      </c>
      <c r="P15" s="167">
        <v>44.223798000000002</v>
      </c>
      <c r="Q15" s="167">
        <v>1.110544</v>
      </c>
      <c r="R15" s="167">
        <v>15.07438</v>
      </c>
      <c r="S15" s="167">
        <v>12.69421</v>
      </c>
      <c r="T15" s="167">
        <v>35.305790000000002</v>
      </c>
      <c r="U15" s="167">
        <v>29.355370000000001</v>
      </c>
      <c r="V15" s="167">
        <v>13.4876</v>
      </c>
      <c r="W15" s="167">
        <v>18.723970000000001</v>
      </c>
      <c r="X15" s="167">
        <v>15.471069999999999</v>
      </c>
      <c r="Y15" s="167">
        <v>19.100490000000001</v>
      </c>
      <c r="Z15" s="167">
        <v>3.9664899999999998</v>
      </c>
      <c r="AA15" s="167">
        <v>23.801650000000002</v>
      </c>
      <c r="AB15" s="167">
        <v>57.520660000000007</v>
      </c>
      <c r="AC15" s="167">
        <v>23.99954</v>
      </c>
      <c r="AD15" s="167">
        <v>19.4375</v>
      </c>
      <c r="AE15" s="167">
        <v>33.916870000000003</v>
      </c>
      <c r="AF15" s="168">
        <v>31.734860000000001</v>
      </c>
      <c r="AG15" s="168">
        <v>22.7103</v>
      </c>
      <c r="AH15" s="168">
        <v>25.368259999999999</v>
      </c>
      <c r="AI15" s="168">
        <v>31.6557</v>
      </c>
      <c r="AJ15" s="168">
        <v>22.412740000000003</v>
      </c>
      <c r="AK15" s="168">
        <v>28.144819999999999</v>
      </c>
      <c r="AL15">
        <v>-12.281395999999999</v>
      </c>
      <c r="AM15">
        <v>17.994698</v>
      </c>
      <c r="AN15">
        <v>6.4737880000000008</v>
      </c>
      <c r="AO15">
        <v>17.151738000000002</v>
      </c>
      <c r="AP15">
        <v>-3.7310040000000027</v>
      </c>
    </row>
  </sheetData>
  <mergeCells count="1">
    <mergeCell ref="B1:AE1"/>
  </mergeCells>
  <conditionalFormatting sqref="B4:Q15">
    <cfRule type="expression" dxfId="3" priority="2">
      <formula>S4=-10.6349</formula>
    </cfRule>
  </conditionalFormatting>
  <conditionalFormatting sqref="R4:Z15">
    <cfRule type="expression" dxfId="2" priority="39">
      <formula>#REF!=-10.6349</formula>
    </cfRule>
  </conditionalFormatting>
  <conditionalFormatting sqref="AA4:AK15">
    <cfRule type="expression" dxfId="1" priority="40">
      <formula>AK4=-10.6349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P15"/>
  <sheetViews>
    <sheetView workbookViewId="0">
      <selection activeCell="Q37" sqref="Q37"/>
    </sheetView>
  </sheetViews>
  <sheetFormatPr defaultColWidth="18.7109375" defaultRowHeight="12.75" customHeight="1" x14ac:dyDescent="0.25"/>
  <cols>
    <col min="1" max="35" width="9.140625" customWidth="1"/>
    <col min="36" max="36" width="9.140625" style="163" customWidth="1"/>
    <col min="37" max="42" width="16.7109375" customWidth="1"/>
  </cols>
  <sheetData>
    <row r="1" spans="1:42" ht="15" x14ac:dyDescent="0.25">
      <c r="A1" s="105"/>
      <c r="B1" s="342"/>
      <c r="C1" s="342"/>
      <c r="D1" s="342"/>
      <c r="E1" s="342"/>
      <c r="F1" s="342"/>
      <c r="G1" s="342"/>
      <c r="H1" s="342"/>
      <c r="I1" s="342"/>
      <c r="J1" s="342"/>
      <c r="K1" s="342"/>
      <c r="L1" s="342"/>
      <c r="M1" s="342"/>
      <c r="N1" s="342"/>
      <c r="O1" s="342"/>
      <c r="P1" s="342"/>
      <c r="Q1" s="342"/>
      <c r="R1" s="342"/>
      <c r="S1" s="342"/>
      <c r="T1" s="342"/>
      <c r="U1" s="342"/>
      <c r="V1" s="342"/>
      <c r="W1" s="342"/>
      <c r="X1" s="342"/>
      <c r="Y1" s="342"/>
      <c r="Z1" s="342"/>
      <c r="AA1" s="342"/>
      <c r="AB1" s="342"/>
      <c r="AC1" s="342"/>
      <c r="AD1" s="342"/>
      <c r="AE1" s="342"/>
      <c r="AF1" s="106"/>
      <c r="AG1" s="106"/>
      <c r="AH1" s="106"/>
      <c r="AI1" s="106"/>
      <c r="AJ1" s="106"/>
      <c r="AK1" s="106" t="s">
        <v>238</v>
      </c>
      <c r="AL1" s="106" t="s">
        <v>239</v>
      </c>
      <c r="AM1" s="106" t="s">
        <v>240</v>
      </c>
      <c r="AN1" s="106" t="s">
        <v>241</v>
      </c>
      <c r="AO1" s="106" t="s">
        <v>242</v>
      </c>
      <c r="AP1" s="106" t="s">
        <v>243</v>
      </c>
    </row>
    <row r="2" spans="1:42" ht="15" x14ac:dyDescent="0.25">
      <c r="A2" s="105"/>
      <c r="B2" s="106">
        <v>1981</v>
      </c>
      <c r="C2" s="106">
        <v>1982</v>
      </c>
      <c r="D2" s="106">
        <v>1983</v>
      </c>
      <c r="E2" s="106">
        <v>1984</v>
      </c>
      <c r="F2" s="106">
        <v>1985</v>
      </c>
      <c r="G2" s="106">
        <v>1986</v>
      </c>
      <c r="H2" s="106">
        <v>1987</v>
      </c>
      <c r="I2" s="106">
        <v>1988</v>
      </c>
      <c r="J2" s="106">
        <v>1989</v>
      </c>
      <c r="K2" s="106">
        <v>1990</v>
      </c>
      <c r="L2" s="106">
        <v>1991</v>
      </c>
      <c r="M2" s="106">
        <v>1992</v>
      </c>
      <c r="N2" s="106">
        <v>1993</v>
      </c>
      <c r="O2" s="106">
        <v>1994</v>
      </c>
      <c r="P2" s="106">
        <v>1995</v>
      </c>
      <c r="Q2" s="106">
        <v>1996</v>
      </c>
      <c r="R2" s="106">
        <v>1997</v>
      </c>
      <c r="S2" s="106">
        <v>1998</v>
      </c>
      <c r="T2" s="106">
        <v>1999</v>
      </c>
      <c r="U2" s="106">
        <v>2000</v>
      </c>
      <c r="V2" s="106">
        <v>2001</v>
      </c>
      <c r="W2" s="106">
        <v>2002</v>
      </c>
      <c r="X2" s="106">
        <v>2003</v>
      </c>
      <c r="Y2" s="106">
        <v>2004</v>
      </c>
      <c r="Z2" s="106">
        <v>2005</v>
      </c>
      <c r="AA2" s="106">
        <v>2006</v>
      </c>
      <c r="AB2" s="106">
        <v>2007</v>
      </c>
      <c r="AC2" s="106">
        <v>2008</v>
      </c>
      <c r="AD2" s="106">
        <v>2009</v>
      </c>
      <c r="AE2" s="106">
        <v>2010</v>
      </c>
      <c r="AF2" s="106">
        <v>2011</v>
      </c>
      <c r="AG2" s="106">
        <v>2012</v>
      </c>
      <c r="AH2" s="106">
        <v>2013</v>
      </c>
      <c r="AI2" s="106">
        <v>2014</v>
      </c>
      <c r="AJ2" s="106">
        <v>2015</v>
      </c>
      <c r="AK2" s="106">
        <v>2016</v>
      </c>
      <c r="AL2" s="106">
        <v>2017</v>
      </c>
      <c r="AM2" s="106">
        <v>2018</v>
      </c>
      <c r="AN2" s="106">
        <v>2019</v>
      </c>
      <c r="AO2" s="106">
        <v>2020</v>
      </c>
      <c r="AP2" s="106">
        <v>2021</v>
      </c>
    </row>
    <row r="3" spans="1:42" ht="15" x14ac:dyDescent="0.25">
      <c r="A3" s="107"/>
      <c r="B3" s="108" t="s">
        <v>74</v>
      </c>
      <c r="C3" s="108" t="s">
        <v>75</v>
      </c>
      <c r="D3" s="108" t="s">
        <v>76</v>
      </c>
      <c r="E3" s="108" t="s">
        <v>77</v>
      </c>
      <c r="F3" s="108" t="s">
        <v>78</v>
      </c>
      <c r="G3" s="108" t="s">
        <v>79</v>
      </c>
      <c r="H3" s="108" t="s">
        <v>80</v>
      </c>
      <c r="I3" s="108" t="s">
        <v>81</v>
      </c>
      <c r="J3" s="108" t="s">
        <v>82</v>
      </c>
      <c r="K3" s="108" t="s">
        <v>83</v>
      </c>
      <c r="L3" s="108" t="s">
        <v>84</v>
      </c>
      <c r="M3" s="108" t="s">
        <v>85</v>
      </c>
      <c r="N3" s="108" t="s">
        <v>86</v>
      </c>
      <c r="O3" s="108" t="s">
        <v>87</v>
      </c>
      <c r="P3" s="108" t="s">
        <v>88</v>
      </c>
      <c r="Q3" s="108" t="s">
        <v>89</v>
      </c>
      <c r="R3" s="108" t="s">
        <v>90</v>
      </c>
      <c r="S3" s="108" t="s">
        <v>91</v>
      </c>
      <c r="T3" s="108" t="s">
        <v>92</v>
      </c>
      <c r="U3" s="108" t="s">
        <v>93</v>
      </c>
      <c r="V3" s="108" t="s">
        <v>94</v>
      </c>
      <c r="W3" s="108" t="s">
        <v>95</v>
      </c>
      <c r="X3" s="108" t="s">
        <v>96</v>
      </c>
      <c r="Y3" s="108" t="s">
        <v>97</v>
      </c>
      <c r="Z3" s="108" t="s">
        <v>98</v>
      </c>
      <c r="AA3" s="108" t="s">
        <v>99</v>
      </c>
      <c r="AB3" s="108" t="s">
        <v>100</v>
      </c>
      <c r="AC3" s="108" t="s">
        <v>101</v>
      </c>
      <c r="AD3" s="108" t="s">
        <v>102</v>
      </c>
      <c r="AE3" s="108" t="s">
        <v>103</v>
      </c>
      <c r="AF3" s="108" t="s">
        <v>163</v>
      </c>
      <c r="AG3" s="108" t="s">
        <v>168</v>
      </c>
      <c r="AH3" s="108" t="s">
        <v>169</v>
      </c>
      <c r="AI3" s="108" t="s">
        <v>170</v>
      </c>
      <c r="AJ3" s="108" t="s">
        <v>171</v>
      </c>
      <c r="AK3" s="108"/>
      <c r="AL3" s="108"/>
      <c r="AM3" s="108"/>
      <c r="AN3" s="108"/>
      <c r="AO3" s="108"/>
      <c r="AP3" s="108"/>
    </row>
    <row r="4" spans="1:42" ht="15" x14ac:dyDescent="0.25">
      <c r="A4" s="109" t="s">
        <v>28</v>
      </c>
      <c r="B4" s="110">
        <v>69.817970000000003</v>
      </c>
      <c r="C4" s="110">
        <v>40.936629999999994</v>
      </c>
      <c r="D4" s="110">
        <v>73.067050000000009</v>
      </c>
      <c r="E4" s="110">
        <v>67.109080000000006</v>
      </c>
      <c r="F4" s="110">
        <v>85.926450000000003</v>
      </c>
      <c r="G4" s="110">
        <v>22.962630000000001</v>
      </c>
      <c r="H4" s="110">
        <v>38.586370000000002</v>
      </c>
      <c r="I4" s="110">
        <v>50.149720000000002</v>
      </c>
      <c r="J4" s="110">
        <v>73.993719999999996</v>
      </c>
      <c r="K4" s="110">
        <v>66.085639999999998</v>
      </c>
      <c r="L4" s="110">
        <v>35.41386</v>
      </c>
      <c r="M4" s="110">
        <v>73.120070000000013</v>
      </c>
      <c r="N4" s="110">
        <v>216.50864000000001</v>
      </c>
      <c r="O4" s="110">
        <v>75.599890000000002</v>
      </c>
      <c r="P4" s="110">
        <v>153.67762999999999</v>
      </c>
      <c r="Q4" s="110">
        <v>19.93974</v>
      </c>
      <c r="R4" s="110">
        <v>50.25112</v>
      </c>
      <c r="S4" s="110">
        <v>51.307099999999998</v>
      </c>
      <c r="T4" s="110">
        <v>48.592469999999999</v>
      </c>
      <c r="U4" s="110">
        <v>21.595279999999999</v>
      </c>
      <c r="V4" s="110">
        <v>50.7896</v>
      </c>
      <c r="W4" s="110">
        <v>15.387979999999999</v>
      </c>
      <c r="X4" s="110">
        <v>33.643239999999999</v>
      </c>
      <c r="Y4" s="110">
        <v>8.7414400000000008</v>
      </c>
      <c r="Z4" s="110">
        <v>308.55319000000003</v>
      </c>
      <c r="AA4" s="110">
        <v>17.535499999999999</v>
      </c>
      <c r="AB4" s="110">
        <v>-4.3097500000000002</v>
      </c>
      <c r="AC4" s="110">
        <v>33.658019999999993</v>
      </c>
      <c r="AD4" s="110">
        <v>9.6820599999999999</v>
      </c>
      <c r="AE4" s="110">
        <v>57.667650000000002</v>
      </c>
      <c r="AF4" s="168">
        <v>40.798379999999995</v>
      </c>
      <c r="AG4" s="168">
        <v>20.18862</v>
      </c>
      <c r="AH4" s="168">
        <v>17.98648</v>
      </c>
      <c r="AI4" s="168">
        <v>11.416129999999999</v>
      </c>
      <c r="AJ4" s="168">
        <v>26.265250000000002</v>
      </c>
      <c r="AK4" s="168">
        <v>62.10371</v>
      </c>
      <c r="AL4">
        <v>34.369769999999995</v>
      </c>
      <c r="AM4">
        <v>73.864550000000008</v>
      </c>
      <c r="AN4">
        <v>68.841039999999992</v>
      </c>
      <c r="AO4">
        <v>88.531170000000003</v>
      </c>
      <c r="AP4">
        <v>23.583580000000001</v>
      </c>
    </row>
    <row r="5" spans="1:42" ht="15" x14ac:dyDescent="0.25">
      <c r="A5" s="109" t="s">
        <v>29</v>
      </c>
      <c r="B5" s="110">
        <v>88.416219999999996</v>
      </c>
      <c r="C5" s="110">
        <v>66.352500000000006</v>
      </c>
      <c r="D5" s="110">
        <v>72.912189999999995</v>
      </c>
      <c r="E5" s="110">
        <v>61.891629999999999</v>
      </c>
      <c r="F5" s="110">
        <v>81.362130000000008</v>
      </c>
      <c r="G5" s="110">
        <v>65.860690000000005</v>
      </c>
      <c r="H5" s="110">
        <v>96.742260000000002</v>
      </c>
      <c r="I5" s="110">
        <v>56.577669999999998</v>
      </c>
      <c r="J5" s="110">
        <v>76.689610000000002</v>
      </c>
      <c r="K5" s="110">
        <v>27.47861</v>
      </c>
      <c r="L5" s="110">
        <v>58.670389999999998</v>
      </c>
      <c r="M5" s="110">
        <v>103.05712</v>
      </c>
      <c r="N5" s="110">
        <v>217.21960000000001</v>
      </c>
      <c r="O5" s="110">
        <v>68.652330000000006</v>
      </c>
      <c r="P5" s="110">
        <v>95.266850000000005</v>
      </c>
      <c r="Q5" s="110">
        <v>30.53435</v>
      </c>
      <c r="R5" s="110">
        <v>0.87429999999999997</v>
      </c>
      <c r="S5" s="110">
        <v>79.516630000000006</v>
      </c>
      <c r="T5" s="110">
        <v>42.740839999999999</v>
      </c>
      <c r="U5" s="110">
        <v>27.866959999999999</v>
      </c>
      <c r="V5" s="110">
        <v>42.402940000000001</v>
      </c>
      <c r="W5" s="110">
        <v>9.2639599999999991</v>
      </c>
      <c r="X5" s="110">
        <v>42.885899999999999</v>
      </c>
      <c r="Y5" s="110">
        <v>23.858460000000001</v>
      </c>
      <c r="Z5" s="110">
        <v>198.39957999999999</v>
      </c>
      <c r="AA5" s="110">
        <v>14.859780000000001</v>
      </c>
      <c r="AB5" s="110">
        <v>22.055709999999998</v>
      </c>
      <c r="AC5" s="110">
        <v>46.185139999999997</v>
      </c>
      <c r="AD5" s="110">
        <v>33.257949999999994</v>
      </c>
      <c r="AE5" s="110">
        <v>61.041400000000003</v>
      </c>
      <c r="AF5" s="168">
        <v>40.438339999999997</v>
      </c>
      <c r="AG5" s="168">
        <v>24.008119999999998</v>
      </c>
      <c r="AH5" s="168">
        <v>33.928449999999998</v>
      </c>
      <c r="AI5" s="168">
        <v>39.258580000000002</v>
      </c>
      <c r="AJ5" s="168">
        <v>44.198879999999996</v>
      </c>
      <c r="AK5" s="168">
        <v>81.362470000000002</v>
      </c>
      <c r="AL5">
        <v>51.700089999999996</v>
      </c>
      <c r="AM5">
        <v>67.515590000000003</v>
      </c>
      <c r="AN5">
        <v>63.425650000000005</v>
      </c>
      <c r="AO5">
        <v>81.076830000000001</v>
      </c>
      <c r="AP5">
        <v>66.257949999999994</v>
      </c>
    </row>
    <row r="6" spans="1:42" ht="15" x14ac:dyDescent="0.25">
      <c r="A6" s="109" t="s">
        <v>30</v>
      </c>
      <c r="B6" s="110">
        <v>58.648820000000001</v>
      </c>
      <c r="C6" s="110">
        <v>51.192050000000002</v>
      </c>
      <c r="D6" s="110">
        <v>151.50628</v>
      </c>
      <c r="E6" s="110">
        <v>66.457669999999993</v>
      </c>
      <c r="F6" s="110">
        <v>78.140059999999991</v>
      </c>
      <c r="G6" s="110">
        <v>46.975250000000003</v>
      </c>
      <c r="H6" s="110">
        <v>33.411790000000003</v>
      </c>
      <c r="I6" s="110">
        <v>9.7218199999999992</v>
      </c>
      <c r="J6" s="110">
        <v>-6.2396000000000003</v>
      </c>
      <c r="K6" s="110">
        <v>11.97274</v>
      </c>
      <c r="L6" s="110">
        <v>69.191539999999989</v>
      </c>
      <c r="M6" s="110">
        <v>135.81139999999999</v>
      </c>
      <c r="N6" s="110">
        <v>231.93197000000001</v>
      </c>
      <c r="O6" s="110">
        <v>51.73753</v>
      </c>
      <c r="P6" s="110">
        <v>184.00505999999999</v>
      </c>
      <c r="Q6" s="110">
        <v>-49.657410000000006</v>
      </c>
      <c r="R6" s="110">
        <v>44.784990000000001</v>
      </c>
      <c r="S6" s="110">
        <v>91.549779999999998</v>
      </c>
      <c r="T6" s="110">
        <v>-1.9535199999999999</v>
      </c>
      <c r="U6" s="110">
        <v>-1.3108900000000001</v>
      </c>
      <c r="V6" s="110">
        <v>38.696649999999998</v>
      </c>
      <c r="W6" s="110">
        <v>-25.373279999999998</v>
      </c>
      <c r="X6" s="110">
        <v>13.9216</v>
      </c>
      <c r="Y6" s="110">
        <v>0.71389999999999998</v>
      </c>
      <c r="Z6" s="110">
        <v>113.0411</v>
      </c>
      <c r="AA6" s="110">
        <v>23.902099999999997</v>
      </c>
      <c r="AB6" s="110">
        <v>-3.2670700000000004</v>
      </c>
      <c r="AC6" s="110">
        <v>14.70945</v>
      </c>
      <c r="AD6" s="110">
        <v>-18.02298</v>
      </c>
      <c r="AE6" s="110">
        <v>19.158650000000002</v>
      </c>
      <c r="AF6" s="168">
        <v>22.104689999999998</v>
      </c>
      <c r="AG6" s="168">
        <v>14.295219999999999</v>
      </c>
      <c r="AH6" s="168">
        <v>17.065750000000001</v>
      </c>
      <c r="AI6" s="168">
        <v>-8.489469999999999</v>
      </c>
      <c r="AJ6" s="168">
        <v>9.3208599999999997</v>
      </c>
      <c r="AK6" s="168">
        <v>51.526900000000005</v>
      </c>
      <c r="AL6">
        <v>43.174469999999999</v>
      </c>
      <c r="AM6">
        <v>144.17287999999999</v>
      </c>
      <c r="AN6">
        <v>67.391630000000006</v>
      </c>
      <c r="AO6">
        <v>74.75676</v>
      </c>
      <c r="AP6">
        <v>46.622059999999998</v>
      </c>
    </row>
    <row r="7" spans="1:42" ht="15" x14ac:dyDescent="0.25">
      <c r="A7" s="109" t="s">
        <v>31</v>
      </c>
      <c r="B7" s="110">
        <v>35.725960000000001</v>
      </c>
      <c r="C7" s="110">
        <v>38.499319999999997</v>
      </c>
      <c r="D7" s="110">
        <v>96.20026</v>
      </c>
      <c r="E7" s="110">
        <v>93.1066</v>
      </c>
      <c r="F7" s="110">
        <v>113.65612</v>
      </c>
      <c r="G7" s="110">
        <v>66.630200000000002</v>
      </c>
      <c r="H7" s="110">
        <v>71.963399999999993</v>
      </c>
      <c r="I7" s="110">
        <v>66.69935000000001</v>
      </c>
      <c r="J7" s="110">
        <v>32.739060000000002</v>
      </c>
      <c r="K7" s="110">
        <v>14.244879999999998</v>
      </c>
      <c r="L7" s="110">
        <v>31.657869999999999</v>
      </c>
      <c r="M7" s="110">
        <v>78.978619999999992</v>
      </c>
      <c r="N7" s="110">
        <v>163.68356</v>
      </c>
      <c r="O7" s="110">
        <v>33.634209999999996</v>
      </c>
      <c r="P7" s="110">
        <v>85.047899999999998</v>
      </c>
      <c r="Q7" s="110">
        <v>90.867329999999995</v>
      </c>
      <c r="R7" s="110">
        <v>42.873559999999998</v>
      </c>
      <c r="S7" s="110">
        <v>92.717320000000001</v>
      </c>
      <c r="T7" s="110">
        <v>-50.942349999999998</v>
      </c>
      <c r="U7" s="110">
        <v>-20.665459999999999</v>
      </c>
      <c r="V7" s="110">
        <v>-6.8614199999999999</v>
      </c>
      <c r="W7" s="110">
        <v>-36.738260000000004</v>
      </c>
      <c r="X7" s="110">
        <v>-5.1315900000000001</v>
      </c>
      <c r="Y7" s="110">
        <v>8.6379099999999998</v>
      </c>
      <c r="Z7" s="110">
        <v>92.931869999999989</v>
      </c>
      <c r="AA7" s="110">
        <v>8.7707999999999995</v>
      </c>
      <c r="AB7" s="110">
        <v>-11.025589999999999</v>
      </c>
      <c r="AC7" s="110">
        <v>-2.8896199999999999</v>
      </c>
      <c r="AD7" s="110">
        <v>-12.4717</v>
      </c>
      <c r="AE7" s="110">
        <v>37.547419999999995</v>
      </c>
      <c r="AF7" s="168">
        <v>73.938360000000003</v>
      </c>
      <c r="AG7" s="168">
        <v>23.613019999999999</v>
      </c>
      <c r="AH7" s="168">
        <v>12.379110000000001</v>
      </c>
      <c r="AI7" s="168">
        <v>-15.7683</v>
      </c>
      <c r="AJ7" s="168">
        <v>-8.9777900000000006</v>
      </c>
      <c r="AK7" s="168">
        <v>26.227169999999997</v>
      </c>
      <c r="AL7">
        <v>28.672889999999999</v>
      </c>
      <c r="AM7">
        <v>88.52458</v>
      </c>
      <c r="AN7">
        <v>92.907570000000007</v>
      </c>
      <c r="AO7">
        <v>116.37782000000001</v>
      </c>
      <c r="AP7">
        <v>66.138679999999994</v>
      </c>
    </row>
    <row r="8" spans="1:42" ht="15" x14ac:dyDescent="0.25">
      <c r="A8" s="109" t="s">
        <v>32</v>
      </c>
      <c r="B8" s="110">
        <v>60.791160000000005</v>
      </c>
      <c r="C8" s="110">
        <v>76.283210000000011</v>
      </c>
      <c r="D8" s="110">
        <v>160.22148999999999</v>
      </c>
      <c r="E8" s="110">
        <v>79.716399999999993</v>
      </c>
      <c r="F8" s="110">
        <v>34.539989999999996</v>
      </c>
      <c r="G8" s="110">
        <v>-75.702719999999999</v>
      </c>
      <c r="H8" s="110">
        <v>26.673189999999998</v>
      </c>
      <c r="I8" s="110">
        <v>47.744349999999997</v>
      </c>
      <c r="J8" s="110">
        <v>-46.262440000000005</v>
      </c>
      <c r="K8" s="110">
        <v>-30.300249999999998</v>
      </c>
      <c r="L8" s="110">
        <v>12.60849</v>
      </c>
      <c r="M8" s="110">
        <v>48.945730000000005</v>
      </c>
      <c r="N8" s="110">
        <v>120.83439999999999</v>
      </c>
      <c r="O8" s="110">
        <v>43.791910000000001</v>
      </c>
      <c r="P8" s="110">
        <v>143.51311999999999</v>
      </c>
      <c r="Q8" s="110">
        <v>14.462389999999999</v>
      </c>
      <c r="R8" s="110">
        <v>25.07938</v>
      </c>
      <c r="S8" s="110">
        <v>110.48378</v>
      </c>
      <c r="T8" s="110">
        <v>4.4198699999999995</v>
      </c>
      <c r="U8" s="110">
        <v>-9.4710400000000003</v>
      </c>
      <c r="V8" s="110">
        <v>-11.55878</v>
      </c>
      <c r="W8" s="110">
        <v>-20.12107</v>
      </c>
      <c r="X8" s="110">
        <v>-6.2686999999999999</v>
      </c>
      <c r="Y8" s="110">
        <v>3.8273699999999997</v>
      </c>
      <c r="Z8" s="110">
        <v>135.48492000000002</v>
      </c>
      <c r="AA8" s="110">
        <v>-18.09918</v>
      </c>
      <c r="AB8" s="110">
        <v>-26.76895</v>
      </c>
      <c r="AC8" s="110">
        <v>12.218399999999999</v>
      </c>
      <c r="AD8" s="110">
        <v>8.8367199999999997</v>
      </c>
      <c r="AE8" s="110">
        <v>40.216769999999997</v>
      </c>
      <c r="AF8" s="168">
        <v>62.942929999999997</v>
      </c>
      <c r="AG8" s="168">
        <v>-7.97098</v>
      </c>
      <c r="AH8" s="168">
        <v>-0.19831000000000001</v>
      </c>
      <c r="AI8" s="168">
        <v>-19.161000000000001</v>
      </c>
      <c r="AJ8" s="168">
        <v>-13.035030000000001</v>
      </c>
      <c r="AK8" s="168">
        <v>50.601709999999997</v>
      </c>
      <c r="AL8">
        <v>65.539070000000009</v>
      </c>
      <c r="AM8">
        <v>154.51563000000002</v>
      </c>
      <c r="AN8">
        <v>76.318989999999999</v>
      </c>
      <c r="AO8">
        <v>31.181950000000001</v>
      </c>
      <c r="AP8">
        <v>-78.720369999999988</v>
      </c>
    </row>
    <row r="9" spans="1:42" ht="15" x14ac:dyDescent="0.25">
      <c r="A9" s="109" t="s">
        <v>33</v>
      </c>
      <c r="B9" s="110">
        <v>36.933279999999996</v>
      </c>
      <c r="C9" s="110">
        <v>12.11844</v>
      </c>
      <c r="D9" s="110">
        <v>-24.413979999999999</v>
      </c>
      <c r="E9" s="110">
        <v>59.826749999999997</v>
      </c>
      <c r="F9" s="110">
        <v>109.47535999999999</v>
      </c>
      <c r="G9" s="110">
        <v>52.728230000000003</v>
      </c>
      <c r="H9" s="110">
        <v>39.237310000000001</v>
      </c>
      <c r="I9" s="110">
        <v>-5.3495100000000004</v>
      </c>
      <c r="J9" s="110">
        <v>-3.2524600000000001</v>
      </c>
      <c r="K9" s="110">
        <v>22.28257</v>
      </c>
      <c r="L9" s="110">
        <v>74.744810000000001</v>
      </c>
      <c r="M9" s="110">
        <v>-3.0993200000000001</v>
      </c>
      <c r="N9" s="110">
        <v>7.29115</v>
      </c>
      <c r="O9" s="110">
        <v>-5.7815200000000004</v>
      </c>
      <c r="P9" s="110">
        <v>44.457190000000004</v>
      </c>
      <c r="Q9" s="110">
        <v>6.8165200000000006</v>
      </c>
      <c r="R9" s="110">
        <v>-20.784119999999998</v>
      </c>
      <c r="S9" s="110">
        <v>54.98883</v>
      </c>
      <c r="T9" s="110">
        <v>15.635149999999999</v>
      </c>
      <c r="U9" s="110">
        <v>-4.4930099999999999</v>
      </c>
      <c r="V9" s="110">
        <v>-44.942190000000004</v>
      </c>
      <c r="W9" s="110">
        <v>-28.13184</v>
      </c>
      <c r="X9" s="110">
        <v>-44.289410000000004</v>
      </c>
      <c r="Y9" s="110">
        <v>-35.671800000000005</v>
      </c>
      <c r="Z9" s="110">
        <v>27.88485</v>
      </c>
      <c r="AA9" s="110">
        <v>-19.299349999999997</v>
      </c>
      <c r="AB9" s="110">
        <v>-31.8673</v>
      </c>
      <c r="AC9" s="110">
        <v>12.303469999999999</v>
      </c>
      <c r="AD9" s="110">
        <v>-30.751990000000003</v>
      </c>
      <c r="AE9" s="110">
        <v>-8.8943600000000007</v>
      </c>
      <c r="AF9" s="168">
        <v>32.357529999999997</v>
      </c>
      <c r="AG9" s="168">
        <v>-19.29664</v>
      </c>
      <c r="AH9" s="168">
        <v>-30.338090000000001</v>
      </c>
      <c r="AI9" s="168">
        <v>-26.509810000000002</v>
      </c>
      <c r="AJ9" s="168">
        <v>-10.61144</v>
      </c>
      <c r="AK9" s="168">
        <v>25.167849999999998</v>
      </c>
      <c r="AL9">
        <v>1.52935</v>
      </c>
      <c r="AM9">
        <v>-32.185220000000001</v>
      </c>
      <c r="AN9">
        <v>57.311150000000005</v>
      </c>
      <c r="AO9">
        <v>105.00774</v>
      </c>
      <c r="AP9">
        <v>50.394730000000003</v>
      </c>
    </row>
    <row r="10" spans="1:42" ht="15" x14ac:dyDescent="0.25">
      <c r="A10" s="109" t="s">
        <v>34</v>
      </c>
      <c r="B10" s="110">
        <v>24.055679999999999</v>
      </c>
      <c r="C10" s="110">
        <v>43.604440000000004</v>
      </c>
      <c r="D10" s="110">
        <v>162.26229999999998</v>
      </c>
      <c r="E10" s="110">
        <v>263.92844000000002</v>
      </c>
      <c r="F10" s="110">
        <v>81.789079999999998</v>
      </c>
      <c r="G10" s="110">
        <v>-37.088639999999998</v>
      </c>
      <c r="H10" s="110">
        <v>41.058320000000002</v>
      </c>
      <c r="I10" s="110">
        <v>23.067810000000001</v>
      </c>
      <c r="J10" s="110">
        <v>96.231220000000008</v>
      </c>
      <c r="K10" s="110">
        <v>36.173430000000003</v>
      </c>
      <c r="L10" s="110">
        <v>14.53885</v>
      </c>
      <c r="M10" s="110">
        <v>48.365290000000002</v>
      </c>
      <c r="N10" s="110">
        <v>13.52698</v>
      </c>
      <c r="O10" s="110">
        <v>41.234610000000004</v>
      </c>
      <c r="P10" s="110">
        <v>51.91695</v>
      </c>
      <c r="Q10" s="110">
        <v>63.193040000000003</v>
      </c>
      <c r="R10" s="110">
        <v>38.002940000000002</v>
      </c>
      <c r="S10" s="110">
        <v>100.30158999999999</v>
      </c>
      <c r="T10" s="110">
        <v>89.86345</v>
      </c>
      <c r="U10" s="110">
        <v>-26.052589999999999</v>
      </c>
      <c r="V10" s="110">
        <v>-16.813580000000002</v>
      </c>
      <c r="W10" s="110">
        <v>9.49343</v>
      </c>
      <c r="X10" s="110">
        <v>3.8433299999999999</v>
      </c>
      <c r="Y10" s="110">
        <v>-10.612440000000001</v>
      </c>
      <c r="Z10" s="110">
        <v>41.559800000000003</v>
      </c>
      <c r="AA10" s="110">
        <v>2.9969000000000001</v>
      </c>
      <c r="AB10" s="110">
        <v>6.9309099999999999</v>
      </c>
      <c r="AC10" s="110">
        <v>11.99058</v>
      </c>
      <c r="AD10" s="110">
        <v>-16.260439999999999</v>
      </c>
      <c r="AE10" s="110">
        <v>-22.835750000000001</v>
      </c>
      <c r="AF10" s="168">
        <v>21.93834</v>
      </c>
      <c r="AG10" s="168">
        <v>36.23865</v>
      </c>
      <c r="AH10" s="168">
        <v>36.61777</v>
      </c>
      <c r="AI10" s="168">
        <v>9.9708400000000008</v>
      </c>
      <c r="AJ10" s="168">
        <v>18.92069</v>
      </c>
      <c r="AK10" s="168">
        <v>11.734999999999999</v>
      </c>
      <c r="AL10">
        <v>32.128329999999998</v>
      </c>
      <c r="AM10">
        <v>158.17092000000002</v>
      </c>
      <c r="AN10">
        <v>262.53990000000005</v>
      </c>
      <c r="AO10">
        <v>81.421300000000002</v>
      </c>
      <c r="AP10">
        <v>-35.322429999999997</v>
      </c>
    </row>
    <row r="11" spans="1:42" ht="15" x14ac:dyDescent="0.25">
      <c r="A11" s="109" t="s">
        <v>35</v>
      </c>
      <c r="B11" s="110">
        <v>123.43659</v>
      </c>
      <c r="C11" s="110">
        <v>69.949160000000006</v>
      </c>
      <c r="D11" s="110">
        <v>173.46905999999998</v>
      </c>
      <c r="E11" s="110">
        <v>181.92004</v>
      </c>
      <c r="F11" s="110">
        <v>27.910540000000001</v>
      </c>
      <c r="G11" s="110">
        <v>47.18244</v>
      </c>
      <c r="H11" s="110">
        <v>96.179249999999996</v>
      </c>
      <c r="I11" s="110">
        <v>61.017019999999995</v>
      </c>
      <c r="J11" s="110">
        <v>51.164999999999999</v>
      </c>
      <c r="K11" s="110">
        <v>53.872199999999999</v>
      </c>
      <c r="L11" s="110">
        <v>72.455490000000012</v>
      </c>
      <c r="M11" s="110">
        <v>75.402380000000008</v>
      </c>
      <c r="N11" s="110">
        <v>106.43533000000001</v>
      </c>
      <c r="O11" s="110">
        <v>67.57383999999999</v>
      </c>
      <c r="P11" s="110">
        <v>52.7256</v>
      </c>
      <c r="Q11" s="110">
        <v>30.167000000000002</v>
      </c>
      <c r="R11" s="110">
        <v>95.579899999999995</v>
      </c>
      <c r="S11" s="110">
        <v>79.560249999999996</v>
      </c>
      <c r="T11" s="110">
        <v>70.709090000000003</v>
      </c>
      <c r="U11" s="110">
        <v>34.237900000000003</v>
      </c>
      <c r="V11" s="110">
        <v>44.544559999999997</v>
      </c>
      <c r="W11" s="110">
        <v>14.0466</v>
      </c>
      <c r="X11" s="110">
        <v>56.732959999999999</v>
      </c>
      <c r="Y11" s="110">
        <v>22.905419999999999</v>
      </c>
      <c r="Z11" s="110">
        <v>62.430010000000003</v>
      </c>
      <c r="AA11" s="110">
        <v>21.733169999999998</v>
      </c>
      <c r="AB11" s="110">
        <v>32.04927</v>
      </c>
      <c r="AC11" s="110">
        <v>31.077919999999999</v>
      </c>
      <c r="AD11" s="110">
        <v>9.1049699999999998</v>
      </c>
      <c r="AE11" s="110">
        <v>11.513950000000001</v>
      </c>
      <c r="AF11" s="168">
        <v>35.979999999999997</v>
      </c>
      <c r="AG11" s="168">
        <v>89.903379999999999</v>
      </c>
      <c r="AH11" s="168">
        <v>51.304139999999997</v>
      </c>
      <c r="AI11" s="168">
        <v>54.512869999999999</v>
      </c>
      <c r="AJ11" s="168">
        <v>55.313870000000001</v>
      </c>
      <c r="AK11" s="168">
        <v>113.31216000000001</v>
      </c>
      <c r="AL11">
        <v>58.910589999999999</v>
      </c>
      <c r="AM11">
        <v>171.29213000000001</v>
      </c>
      <c r="AN11">
        <v>182.59195000000003</v>
      </c>
      <c r="AO11">
        <v>28.019849999999998</v>
      </c>
      <c r="AP11">
        <v>46.136160000000004</v>
      </c>
    </row>
    <row r="12" spans="1:42" ht="15" x14ac:dyDescent="0.25">
      <c r="A12" s="109" t="s">
        <v>36</v>
      </c>
      <c r="B12" s="110">
        <v>71.600369999999998</v>
      </c>
      <c r="C12" s="110">
        <v>67.976089999999999</v>
      </c>
      <c r="D12" s="110">
        <v>58.039279999999998</v>
      </c>
      <c r="E12" s="110">
        <v>49.537279999999996</v>
      </c>
      <c r="F12" s="110">
        <v>48.147349999999996</v>
      </c>
      <c r="G12" s="110">
        <v>19.100849999999998</v>
      </c>
      <c r="H12" s="110">
        <v>44.182519999999997</v>
      </c>
      <c r="I12" s="110">
        <v>39.570800000000006</v>
      </c>
      <c r="J12" s="110">
        <v>60.816720000000004</v>
      </c>
      <c r="K12" s="110">
        <v>123.70398</v>
      </c>
      <c r="L12" s="110">
        <v>66.820329999999998</v>
      </c>
      <c r="M12" s="110">
        <v>67.131079999999997</v>
      </c>
      <c r="N12" s="110">
        <v>74.204390000000004</v>
      </c>
      <c r="O12" s="110">
        <v>60.767949999999999</v>
      </c>
      <c r="P12" s="110">
        <v>44.842580000000005</v>
      </c>
      <c r="Q12" s="110">
        <v>21.581499999999998</v>
      </c>
      <c r="R12" s="110">
        <v>40.702069999999999</v>
      </c>
      <c r="S12" s="110">
        <v>105.37634</v>
      </c>
      <c r="T12" s="110">
        <v>66.257890000000003</v>
      </c>
      <c r="U12" s="110">
        <v>1.6861700000000002</v>
      </c>
      <c r="V12" s="110">
        <v>30.615169999999999</v>
      </c>
      <c r="W12" s="110">
        <v>57.502429999999997</v>
      </c>
      <c r="X12" s="110">
        <v>34.311339999999994</v>
      </c>
      <c r="Y12" s="110">
        <v>33.011309999999995</v>
      </c>
      <c r="Z12" s="110">
        <v>31.35323</v>
      </c>
      <c r="AA12" s="110">
        <v>-3.86361</v>
      </c>
      <c r="AB12" s="110">
        <v>15.656870000000001</v>
      </c>
      <c r="AC12" s="110">
        <v>22.814970000000002</v>
      </c>
      <c r="AD12" s="110">
        <v>11.3721</v>
      </c>
      <c r="AE12" s="110">
        <v>27.015340000000002</v>
      </c>
      <c r="AF12" s="168">
        <v>19.485970000000002</v>
      </c>
      <c r="AG12" s="168">
        <v>51.889110000000002</v>
      </c>
      <c r="AH12" s="168">
        <v>69.938880000000012</v>
      </c>
      <c r="AI12" s="168">
        <v>85.735799999999998</v>
      </c>
      <c r="AJ12" s="168">
        <v>28.291240000000002</v>
      </c>
      <c r="AK12" s="168">
        <v>61.583260000000003</v>
      </c>
      <c r="AL12">
        <v>58.855499999999999</v>
      </c>
      <c r="AM12">
        <v>54.591169999999998</v>
      </c>
      <c r="AN12">
        <v>49.94079</v>
      </c>
      <c r="AO12">
        <v>47.284349999999996</v>
      </c>
      <c r="AP12">
        <v>17.348050000000001</v>
      </c>
    </row>
    <row r="13" spans="1:42" ht="15" x14ac:dyDescent="0.25">
      <c r="A13" s="109" t="s">
        <v>37</v>
      </c>
      <c r="B13" s="110">
        <v>12.046950000000001</v>
      </c>
      <c r="C13" s="110">
        <v>44.708550000000002</v>
      </c>
      <c r="D13" s="110">
        <v>94.210949999999997</v>
      </c>
      <c r="E13" s="110">
        <v>62.611580000000004</v>
      </c>
      <c r="F13" s="110">
        <v>44.29318</v>
      </c>
      <c r="G13" s="110">
        <v>76.503590000000003</v>
      </c>
      <c r="H13" s="110">
        <v>31.99305</v>
      </c>
      <c r="I13" s="110">
        <v>68.755240000000001</v>
      </c>
      <c r="J13" s="110">
        <v>34.473959999999998</v>
      </c>
      <c r="K13" s="110">
        <v>-5.0724499999999999</v>
      </c>
      <c r="L13" s="110">
        <v>8.4032400000000003</v>
      </c>
      <c r="M13" s="110">
        <v>58.572089999999996</v>
      </c>
      <c r="N13" s="110">
        <v>26.536560000000001</v>
      </c>
      <c r="O13" s="110">
        <v>30.619790000000002</v>
      </c>
      <c r="P13" s="110">
        <v>17.437549999999998</v>
      </c>
      <c r="Q13" s="110">
        <v>-6.8582700000000001</v>
      </c>
      <c r="R13" s="110">
        <v>-5.2950000000000004E-2</v>
      </c>
      <c r="S13" s="110">
        <v>34.554230000000004</v>
      </c>
      <c r="T13" s="110">
        <v>-2.5649999999999999</v>
      </c>
      <c r="U13" s="110">
        <v>14.550549999999999</v>
      </c>
      <c r="V13" s="110">
        <v>-9.9389500000000002</v>
      </c>
      <c r="W13" s="110">
        <v>23.19021</v>
      </c>
      <c r="X13" s="110">
        <v>-14.36961</v>
      </c>
      <c r="Y13" s="110">
        <v>71.068789999999993</v>
      </c>
      <c r="Z13" s="110">
        <v>6.2742899999999997</v>
      </c>
      <c r="AA13" s="110">
        <v>27.342230000000001</v>
      </c>
      <c r="AB13" s="110">
        <v>-0.23946999999999999</v>
      </c>
      <c r="AC13" s="110">
        <v>-2.2455599999999998</v>
      </c>
      <c r="AD13" s="110">
        <v>-16.214659999999999</v>
      </c>
      <c r="AE13" s="110">
        <v>31.133290000000002</v>
      </c>
      <c r="AF13" s="168">
        <v>10.062709999999999</v>
      </c>
      <c r="AG13" s="168">
        <v>26.87743</v>
      </c>
      <c r="AH13" s="168">
        <v>16.168790000000001</v>
      </c>
      <c r="AI13" s="168">
        <v>10.55016</v>
      </c>
      <c r="AJ13" s="168">
        <v>53.043779999999998</v>
      </c>
      <c r="AK13" s="168">
        <v>3.4746300000000003</v>
      </c>
      <c r="AL13">
        <v>36.631749999999997</v>
      </c>
      <c r="AM13">
        <v>85.245990000000006</v>
      </c>
      <c r="AN13">
        <v>63.407040000000002</v>
      </c>
      <c r="AO13">
        <v>45.278190000000002</v>
      </c>
      <c r="AP13">
        <v>76.612920000000003</v>
      </c>
    </row>
    <row r="14" spans="1:42" ht="15" x14ac:dyDescent="0.25">
      <c r="A14" s="109" t="s">
        <v>38</v>
      </c>
      <c r="B14" s="110">
        <v>68.222350000000006</v>
      </c>
      <c r="C14" s="110">
        <v>96.544960000000003</v>
      </c>
      <c r="D14" s="110">
        <v>74.925269999999998</v>
      </c>
      <c r="E14" s="110">
        <v>84.97354</v>
      </c>
      <c r="F14" s="110">
        <v>44.572330000000001</v>
      </c>
      <c r="G14" s="110">
        <v>61.21857</v>
      </c>
      <c r="H14" s="110">
        <v>61.653169999999996</v>
      </c>
      <c r="I14" s="110">
        <v>14.882989999999999</v>
      </c>
      <c r="J14" s="110">
        <v>-19.204990000000002</v>
      </c>
      <c r="K14" s="110">
        <v>-1.52424</v>
      </c>
      <c r="L14" s="110">
        <v>18.457650000000001</v>
      </c>
      <c r="M14" s="110">
        <v>34.945860000000003</v>
      </c>
      <c r="N14" s="110">
        <v>47.466260000000005</v>
      </c>
      <c r="O14" s="110">
        <v>4.8053999999999997</v>
      </c>
      <c r="P14" s="110">
        <v>35.269769999999994</v>
      </c>
      <c r="Q14" s="110">
        <v>42.339680000000001</v>
      </c>
      <c r="R14" s="110">
        <v>55.028739999999999</v>
      </c>
      <c r="S14" s="110">
        <v>49.55097</v>
      </c>
      <c r="T14" s="110">
        <v>12.85075</v>
      </c>
      <c r="U14" s="110">
        <v>-5.0983599999999996</v>
      </c>
      <c r="V14" s="110">
        <v>3.7396100000000003</v>
      </c>
      <c r="W14" s="110">
        <v>5.9197799999999994</v>
      </c>
      <c r="X14" s="110">
        <v>13.224440000000001</v>
      </c>
      <c r="Y14" s="110">
        <v>88.19019999999999</v>
      </c>
      <c r="Z14" s="110">
        <v>3.3384200000000002</v>
      </c>
      <c r="AA14" s="110">
        <v>9.6611499999999992</v>
      </c>
      <c r="AB14" s="110">
        <v>28.934830000000002</v>
      </c>
      <c r="AC14" s="110">
        <v>23.146419999999999</v>
      </c>
      <c r="AD14" s="110">
        <v>6.9311699999999998</v>
      </c>
      <c r="AE14" s="110">
        <v>-18.565669999999997</v>
      </c>
      <c r="AF14" s="168">
        <v>6.0730000000000004</v>
      </c>
      <c r="AG14" s="168">
        <v>25.847069999999999</v>
      </c>
      <c r="AH14" s="168">
        <v>73.871279999999999</v>
      </c>
      <c r="AI14" s="168">
        <v>16.733310000000003</v>
      </c>
      <c r="AJ14" s="168">
        <v>13.000729999999999</v>
      </c>
      <c r="AK14" s="168">
        <v>60.45805</v>
      </c>
      <c r="AL14">
        <v>87.538119999999992</v>
      </c>
      <c r="AM14">
        <v>64.758309999999994</v>
      </c>
      <c r="AN14">
        <v>84.852829999999997</v>
      </c>
      <c r="AO14">
        <v>46.341550000000005</v>
      </c>
      <c r="AP14">
        <v>59.872800000000005</v>
      </c>
    </row>
    <row r="15" spans="1:42" ht="15" x14ac:dyDescent="0.25">
      <c r="A15" s="109" t="s">
        <v>39</v>
      </c>
      <c r="B15" s="110">
        <v>21.911330000000003</v>
      </c>
      <c r="C15" s="110">
        <v>119.91215</v>
      </c>
      <c r="D15" s="110">
        <v>105.89599000000001</v>
      </c>
      <c r="E15" s="110">
        <v>94.589410000000001</v>
      </c>
      <c r="F15" s="110">
        <v>51.131320000000002</v>
      </c>
      <c r="G15" s="110">
        <v>61.849769999999999</v>
      </c>
      <c r="H15" s="110">
        <v>34.074580000000005</v>
      </c>
      <c r="I15" s="110">
        <v>38.824640000000002</v>
      </c>
      <c r="J15" s="110">
        <v>35.952129999999997</v>
      </c>
      <c r="K15" s="110">
        <v>20.8627</v>
      </c>
      <c r="L15" s="110">
        <v>57.803160000000005</v>
      </c>
      <c r="M15" s="110">
        <v>92.029710000000009</v>
      </c>
      <c r="N15" s="110">
        <v>54.482939999999999</v>
      </c>
      <c r="O15" s="110">
        <v>74.188720000000004</v>
      </c>
      <c r="P15" s="110">
        <v>20.86449</v>
      </c>
      <c r="Q15" s="110">
        <v>23.802630000000001</v>
      </c>
      <c r="R15" s="110">
        <v>17.31991</v>
      </c>
      <c r="S15" s="110">
        <v>3.7025900000000003</v>
      </c>
      <c r="T15" s="110">
        <v>4.0086300000000001</v>
      </c>
      <c r="U15" s="110">
        <v>16.006059999999998</v>
      </c>
      <c r="V15" s="110">
        <v>32.989669999999997</v>
      </c>
      <c r="W15" s="110">
        <v>24.059549999999998</v>
      </c>
      <c r="X15" s="110">
        <v>18.055310000000002</v>
      </c>
      <c r="Y15" s="110">
        <v>72.941210000000012</v>
      </c>
      <c r="Z15" s="110">
        <v>9.4193499999999997</v>
      </c>
      <c r="AA15" s="110">
        <v>-6.6252899999999997</v>
      </c>
      <c r="AB15" s="110">
        <v>25.260439999999999</v>
      </c>
      <c r="AC15" s="110">
        <v>20.1906</v>
      </c>
      <c r="AD15" s="110">
        <v>8.2487399999999997</v>
      </c>
      <c r="AE15" s="110">
        <v>198.80347</v>
      </c>
      <c r="AF15" s="168">
        <v>47.475259999999999</v>
      </c>
      <c r="AG15" s="168">
        <v>29.025639999999999</v>
      </c>
      <c r="AH15" s="168">
        <v>23.17662</v>
      </c>
      <c r="AI15" s="168">
        <v>8.44069</v>
      </c>
      <c r="AJ15" s="168">
        <v>14.2028</v>
      </c>
      <c r="AK15" s="168">
        <v>16.20814</v>
      </c>
      <c r="AL15">
        <v>110.20038000000001</v>
      </c>
      <c r="AM15">
        <v>97.266190000000009</v>
      </c>
      <c r="AN15">
        <v>94.573229999999995</v>
      </c>
      <c r="AO15">
        <v>53.560310000000001</v>
      </c>
      <c r="AP15">
        <v>60.704620000000006</v>
      </c>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2" id="{3A11CE98-4744-4225-A56D-1D68ACEAF8E8}">
            <xm:f>PowelltoMeadGainsGC!#REF!=-10.6349</xm:f>
            <x14:dxf>
              <fill>
                <patternFill>
                  <bgColor theme="8" tint="0.79998168889431442"/>
                </patternFill>
              </fill>
            </x14:dxf>
          </x14:cfRule>
          <xm:sqref>AI4:AK15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P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32649.59</v>
      </c>
      <c r="C4" s="168">
        <v>-4183.49</v>
      </c>
      <c r="D4" s="168">
        <v>31439.83</v>
      </c>
      <c r="E4" s="168">
        <v>31442.49</v>
      </c>
      <c r="F4" s="168">
        <v>-8162.7</v>
      </c>
      <c r="G4" s="168">
        <v>-9490.56</v>
      </c>
      <c r="H4" s="168">
        <v>-16206.33</v>
      </c>
      <c r="I4" s="168">
        <v>-67403.06</v>
      </c>
      <c r="J4" s="168">
        <v>5325.74</v>
      </c>
      <c r="K4" s="168">
        <v>-10554.08</v>
      </c>
      <c r="L4" s="168">
        <v>-12177.93</v>
      </c>
      <c r="M4" s="168">
        <v>-5228.57</v>
      </c>
      <c r="N4" s="168">
        <v>-11824.18</v>
      </c>
      <c r="O4" s="168">
        <v>-352.91</v>
      </c>
      <c r="P4" s="168">
        <v>-9402.2099999999991</v>
      </c>
      <c r="Q4" s="168">
        <v>-2232.4</v>
      </c>
      <c r="R4" s="168">
        <v>-13065.56</v>
      </c>
      <c r="S4" s="168">
        <v>-23842.46</v>
      </c>
      <c r="T4" s="168">
        <v>-22884.02</v>
      </c>
      <c r="U4" s="168">
        <v>-9286.34</v>
      </c>
      <c r="V4" s="168">
        <v>2055.54</v>
      </c>
      <c r="W4" s="168">
        <v>-8369.2099999999991</v>
      </c>
      <c r="X4" s="168">
        <v>-7364.35</v>
      </c>
      <c r="Y4" s="168">
        <v>-10885.65</v>
      </c>
      <c r="Z4" s="168">
        <v>182.58</v>
      </c>
      <c r="AA4" s="168">
        <v>-24099.16</v>
      </c>
      <c r="AB4" s="168">
        <v>-10993.43</v>
      </c>
      <c r="AC4" s="168">
        <v>-17351.57</v>
      </c>
      <c r="AD4" s="168">
        <v>-15120.85</v>
      </c>
      <c r="AE4" s="168">
        <v>-15297.61</v>
      </c>
      <c r="AF4" s="168">
        <v>-7430.05</v>
      </c>
      <c r="AG4" s="168">
        <v>-23203.66</v>
      </c>
      <c r="AH4" s="168">
        <v>-11244.41</v>
      </c>
      <c r="AI4" s="168">
        <v>-7086.6850672099999</v>
      </c>
      <c r="AJ4" s="168">
        <v>-21841.022229800001</v>
      </c>
      <c r="AK4" s="168">
        <v>32649.59</v>
      </c>
      <c r="AL4">
        <v>-4183.49</v>
      </c>
      <c r="AM4">
        <v>31439.83</v>
      </c>
      <c r="AN4">
        <v>31442.49</v>
      </c>
      <c r="AO4">
        <v>-8162.7</v>
      </c>
      <c r="AP4">
        <v>-9490.56</v>
      </c>
    </row>
    <row r="5" spans="1:42" ht="15" x14ac:dyDescent="0.25">
      <c r="A5" s="179" t="s">
        <v>29</v>
      </c>
      <c r="B5" s="168">
        <v>26564.95</v>
      </c>
      <c r="C5" s="168">
        <v>1935</v>
      </c>
      <c r="D5" s="168">
        <v>22693.02</v>
      </c>
      <c r="E5" s="168">
        <v>32191.5</v>
      </c>
      <c r="F5" s="168">
        <v>-14345.37</v>
      </c>
      <c r="G5" s="168">
        <v>288.20999999999998</v>
      </c>
      <c r="H5" s="168">
        <v>24758.06</v>
      </c>
      <c r="I5" s="168">
        <v>-713.77</v>
      </c>
      <c r="J5" s="168">
        <v>-17479.39</v>
      </c>
      <c r="K5" s="168">
        <v>7102.86</v>
      </c>
      <c r="L5" s="168">
        <v>-20612.36</v>
      </c>
      <c r="M5" s="168">
        <v>-3816.07</v>
      </c>
      <c r="N5" s="168">
        <v>12076.72</v>
      </c>
      <c r="O5" s="168">
        <v>-6477.74</v>
      </c>
      <c r="P5" s="168">
        <v>-3179.56</v>
      </c>
      <c r="Q5" s="168">
        <v>-18785.84</v>
      </c>
      <c r="R5" s="168">
        <v>-15193.33</v>
      </c>
      <c r="S5" s="168">
        <v>16797.38</v>
      </c>
      <c r="T5" s="168">
        <v>-14575.38</v>
      </c>
      <c r="U5" s="168">
        <v>-10293.56</v>
      </c>
      <c r="V5" s="168">
        <v>-6953.6</v>
      </c>
      <c r="W5" s="168">
        <v>-5680.16</v>
      </c>
      <c r="X5" s="168">
        <v>-3355.54</v>
      </c>
      <c r="Y5" s="168">
        <v>-8162.15</v>
      </c>
      <c r="Z5" s="168">
        <v>24.57</v>
      </c>
      <c r="AA5" s="168">
        <v>-7110.02</v>
      </c>
      <c r="AB5" s="168">
        <v>-6753.29</v>
      </c>
      <c r="AC5" s="168">
        <v>-2001.11</v>
      </c>
      <c r="AD5" s="168">
        <v>-7889.62</v>
      </c>
      <c r="AE5" s="168">
        <v>-3977.38</v>
      </c>
      <c r="AF5" s="168">
        <v>-10084.42</v>
      </c>
      <c r="AG5" s="168">
        <v>-18090.96</v>
      </c>
      <c r="AH5" s="168">
        <v>-11609.1</v>
      </c>
      <c r="AI5" s="168">
        <v>-21548.820345</v>
      </c>
      <c r="AJ5" s="168">
        <v>-7598.02266427</v>
      </c>
      <c r="AK5" s="168">
        <v>26564.95</v>
      </c>
      <c r="AL5">
        <v>1935</v>
      </c>
      <c r="AM5">
        <v>22693.02</v>
      </c>
      <c r="AN5">
        <v>32191.5</v>
      </c>
      <c r="AO5">
        <v>-14345.37</v>
      </c>
      <c r="AP5">
        <v>288.20999999999998</v>
      </c>
    </row>
    <row r="6" spans="1:42" ht="15" x14ac:dyDescent="0.25">
      <c r="A6" s="179" t="s">
        <v>30</v>
      </c>
      <c r="B6" s="168">
        <v>60964.93</v>
      </c>
      <c r="C6" s="168">
        <v>9241.1200000000008</v>
      </c>
      <c r="D6" s="168">
        <v>34107.99</v>
      </c>
      <c r="E6" s="168">
        <v>19579.36</v>
      </c>
      <c r="F6" s="168">
        <v>21266.83</v>
      </c>
      <c r="G6" s="168">
        <v>8176.46</v>
      </c>
      <c r="H6" s="168">
        <v>7880.1</v>
      </c>
      <c r="I6" s="168">
        <v>-16084.82</v>
      </c>
      <c r="J6" s="168">
        <v>24562.89</v>
      </c>
      <c r="K6" s="168">
        <v>-1368.34</v>
      </c>
      <c r="L6" s="168">
        <v>-30239.05</v>
      </c>
      <c r="M6" s="168">
        <v>-406.25</v>
      </c>
      <c r="N6" s="168">
        <v>-2875.56</v>
      </c>
      <c r="O6" s="168">
        <v>-24367.05</v>
      </c>
      <c r="P6" s="168">
        <v>-21615.71</v>
      </c>
      <c r="Q6" s="168">
        <v>-7182.65</v>
      </c>
      <c r="R6" s="168">
        <v>-21388.09</v>
      </c>
      <c r="S6" s="168">
        <v>-38647.57</v>
      </c>
      <c r="T6" s="168">
        <v>-17924.78</v>
      </c>
      <c r="U6" s="168">
        <v>-12442.74</v>
      </c>
      <c r="V6" s="168">
        <v>-43985.26</v>
      </c>
      <c r="W6" s="168">
        <v>-10521.02</v>
      </c>
      <c r="X6" s="168">
        <v>-6435.01</v>
      </c>
      <c r="Y6" s="168">
        <v>-12448.54</v>
      </c>
      <c r="Z6" s="168">
        <v>-11111.15</v>
      </c>
      <c r="AA6" s="168">
        <v>-14263.28</v>
      </c>
      <c r="AB6" s="168">
        <v>-15209.57</v>
      </c>
      <c r="AC6" s="168">
        <v>-13494.59</v>
      </c>
      <c r="AD6" s="168">
        <v>-13539.69</v>
      </c>
      <c r="AE6" s="168">
        <v>-18374</v>
      </c>
      <c r="AF6" s="168">
        <v>-10931.2</v>
      </c>
      <c r="AG6" s="168">
        <v>-22812.71</v>
      </c>
      <c r="AH6" s="168">
        <v>-10592.45</v>
      </c>
      <c r="AI6" s="168">
        <v>-11973.5317815</v>
      </c>
      <c r="AJ6" s="168">
        <v>-21396.965078199999</v>
      </c>
      <c r="AK6" s="168">
        <v>60964.93</v>
      </c>
      <c r="AL6">
        <v>9241.1200000000008</v>
      </c>
      <c r="AM6">
        <v>34107.99</v>
      </c>
      <c r="AN6">
        <v>19579.36</v>
      </c>
      <c r="AO6">
        <v>21266.83</v>
      </c>
      <c r="AP6">
        <v>8176.46</v>
      </c>
    </row>
    <row r="7" spans="1:42" ht="15" x14ac:dyDescent="0.25">
      <c r="A7" s="179" t="s">
        <v>31</v>
      </c>
      <c r="B7" s="168">
        <v>54424.52</v>
      </c>
      <c r="C7" s="168">
        <v>12133.1</v>
      </c>
      <c r="D7" s="168">
        <v>76599.17</v>
      </c>
      <c r="E7" s="168">
        <v>-6785.77</v>
      </c>
      <c r="F7" s="168">
        <v>6244.1</v>
      </c>
      <c r="G7" s="168">
        <v>4286.17</v>
      </c>
      <c r="H7" s="168">
        <v>29646.26</v>
      </c>
      <c r="I7" s="168">
        <v>28972.66</v>
      </c>
      <c r="J7" s="168">
        <v>18863.57</v>
      </c>
      <c r="K7" s="168">
        <v>13249.66</v>
      </c>
      <c r="L7" s="168">
        <v>-34838.769999999997</v>
      </c>
      <c r="M7" s="168">
        <v>-15670.87</v>
      </c>
      <c r="N7" s="168">
        <v>-12345.88</v>
      </c>
      <c r="O7" s="168">
        <v>-24792.33</v>
      </c>
      <c r="P7" s="168">
        <v>-15553.07</v>
      </c>
      <c r="Q7" s="168">
        <v>-27615.38</v>
      </c>
      <c r="R7" s="168">
        <v>-9976.83</v>
      </c>
      <c r="S7" s="168">
        <v>-7889.98</v>
      </c>
      <c r="T7" s="168">
        <v>-18484.59</v>
      </c>
      <c r="U7" s="168">
        <v>-13603.37</v>
      </c>
      <c r="V7" s="168">
        <v>-60627.81</v>
      </c>
      <c r="W7" s="168">
        <v>-9715.5499999999993</v>
      </c>
      <c r="X7" s="168">
        <v>-15310.88</v>
      </c>
      <c r="Y7" s="168">
        <v>3489.76</v>
      </c>
      <c r="Z7" s="168">
        <v>-16877.5</v>
      </c>
      <c r="AA7" s="168">
        <v>-19609.41</v>
      </c>
      <c r="AB7" s="168">
        <v>-18033.900000000001</v>
      </c>
      <c r="AC7" s="168">
        <v>-6300.06</v>
      </c>
      <c r="AD7" s="168">
        <v>-13784.39</v>
      </c>
      <c r="AE7" s="168">
        <v>-16949.25</v>
      </c>
      <c r="AF7" s="168">
        <v>-12782.6</v>
      </c>
      <c r="AG7" s="168">
        <v>-23694.69</v>
      </c>
      <c r="AH7" s="168">
        <v>-20046.71</v>
      </c>
      <c r="AI7" s="168">
        <v>-21301.506761199998</v>
      </c>
      <c r="AJ7" s="168">
        <v>-18480.803921300001</v>
      </c>
      <c r="AK7" s="168">
        <v>54424.52</v>
      </c>
      <c r="AL7">
        <v>12133.1</v>
      </c>
      <c r="AM7">
        <v>76599.17</v>
      </c>
      <c r="AN7">
        <v>-6785.77</v>
      </c>
      <c r="AO7">
        <v>6244.1</v>
      </c>
      <c r="AP7">
        <v>4286.17</v>
      </c>
    </row>
    <row r="8" spans="1:42" ht="15" x14ac:dyDescent="0.25">
      <c r="A8" s="179" t="s">
        <v>32</v>
      </c>
      <c r="B8" s="168">
        <v>25669.16</v>
      </c>
      <c r="C8" s="168">
        <v>46607.79</v>
      </c>
      <c r="D8" s="168">
        <v>81077.850000000006</v>
      </c>
      <c r="E8" s="168">
        <v>32891.910000000003</v>
      </c>
      <c r="F8" s="168">
        <v>32762.03</v>
      </c>
      <c r="G8" s="168">
        <v>14885.9</v>
      </c>
      <c r="H8" s="168">
        <v>9869.31</v>
      </c>
      <c r="I8" s="168">
        <v>49975.88</v>
      </c>
      <c r="J8" s="168">
        <v>-7918.43</v>
      </c>
      <c r="K8" s="168">
        <v>11120.64</v>
      </c>
      <c r="L8" s="168">
        <v>-43382.19</v>
      </c>
      <c r="M8" s="168">
        <v>-22886.58</v>
      </c>
      <c r="N8" s="168">
        <v>-11175.21</v>
      </c>
      <c r="O8" s="168">
        <v>-23596.91</v>
      </c>
      <c r="P8" s="168">
        <v>-15422.26</v>
      </c>
      <c r="Q8" s="168">
        <v>3827.69</v>
      </c>
      <c r="R8" s="168">
        <v>-8734.27</v>
      </c>
      <c r="S8" s="168">
        <v>-12672.18</v>
      </c>
      <c r="T8" s="168">
        <v>-9456.9</v>
      </c>
      <c r="U8" s="168">
        <v>2162.0500000000002</v>
      </c>
      <c r="V8" s="168">
        <v>6177.78</v>
      </c>
      <c r="W8" s="168">
        <v>-11006.31</v>
      </c>
      <c r="X8" s="168">
        <v>-11085.05</v>
      </c>
      <c r="Y8" s="168">
        <v>-22195.97</v>
      </c>
      <c r="Z8" s="168">
        <v>-14829.83</v>
      </c>
      <c r="AA8" s="168">
        <v>10051.52</v>
      </c>
      <c r="AB8" s="168">
        <v>-15216.18</v>
      </c>
      <c r="AC8" s="168">
        <v>-22456.69</v>
      </c>
      <c r="AD8" s="168">
        <v>-5204.97</v>
      </c>
      <c r="AE8" s="168">
        <v>-18830.310000000001</v>
      </c>
      <c r="AF8" s="168">
        <v>-9662.0400000000009</v>
      </c>
      <c r="AG8" s="168">
        <v>-14131.06</v>
      </c>
      <c r="AH8" s="168">
        <v>-15375.41</v>
      </c>
      <c r="AI8" s="168">
        <v>-17183.385914400002</v>
      </c>
      <c r="AJ8" s="168">
        <v>-10352.921004100001</v>
      </c>
      <c r="AK8" s="168">
        <v>25669.16</v>
      </c>
      <c r="AL8">
        <v>46607.79</v>
      </c>
      <c r="AM8">
        <v>81077.850000000006</v>
      </c>
      <c r="AN8">
        <v>32891.910000000003</v>
      </c>
      <c r="AO8">
        <v>32762.03</v>
      </c>
      <c r="AP8">
        <v>14885.9</v>
      </c>
    </row>
    <row r="9" spans="1:42" ht="15" x14ac:dyDescent="0.25">
      <c r="A9" s="179" t="s">
        <v>33</v>
      </c>
      <c r="B9" s="168">
        <v>36779.1</v>
      </c>
      <c r="C9" s="168">
        <v>47801.72</v>
      </c>
      <c r="D9" s="168">
        <v>62467.67</v>
      </c>
      <c r="E9" s="168">
        <v>43907.67</v>
      </c>
      <c r="F9" s="168">
        <v>36855.1</v>
      </c>
      <c r="G9" s="168">
        <v>12004.91</v>
      </c>
      <c r="H9" s="168">
        <v>7727.24</v>
      </c>
      <c r="I9" s="168">
        <v>40933.699999999997</v>
      </c>
      <c r="J9" s="168">
        <v>11465.86</v>
      </c>
      <c r="K9" s="168">
        <v>16794.580000000002</v>
      </c>
      <c r="L9" s="168">
        <v>-46634.54</v>
      </c>
      <c r="M9" s="168">
        <v>-19443.330000000002</v>
      </c>
      <c r="N9" s="168">
        <v>7912.53</v>
      </c>
      <c r="O9" s="168">
        <v>-9969.16</v>
      </c>
      <c r="P9" s="168">
        <v>-16600.02</v>
      </c>
      <c r="Q9" s="168">
        <v>-10217.69</v>
      </c>
      <c r="R9" s="168">
        <v>3973.57</v>
      </c>
      <c r="S9" s="168">
        <v>-3148.24</v>
      </c>
      <c r="T9" s="168">
        <v>-1422.12</v>
      </c>
      <c r="U9" s="168">
        <v>-38834.01</v>
      </c>
      <c r="V9" s="168">
        <v>-7064.73</v>
      </c>
      <c r="W9" s="168">
        <v>1890.27</v>
      </c>
      <c r="X9" s="168">
        <v>8487.2199999999993</v>
      </c>
      <c r="Y9" s="168">
        <v>806.92</v>
      </c>
      <c r="Z9" s="168">
        <v>-6219.52</v>
      </c>
      <c r="AA9" s="168">
        <v>13559.85</v>
      </c>
      <c r="AB9" s="168">
        <v>-8671.6299999999992</v>
      </c>
      <c r="AC9" s="168">
        <v>-7927.06</v>
      </c>
      <c r="AD9" s="168">
        <v>-2686.84</v>
      </c>
      <c r="AE9" s="168">
        <v>-23401.61</v>
      </c>
      <c r="AF9" s="168">
        <v>-8745.3799999999992</v>
      </c>
      <c r="AG9" s="168">
        <v>-18980.650000000001</v>
      </c>
      <c r="AH9" s="168">
        <v>-16096.64</v>
      </c>
      <c r="AI9" s="168">
        <v>-19255.974470100002</v>
      </c>
      <c r="AJ9" s="168">
        <v>-18622.871542500001</v>
      </c>
      <c r="AK9" s="168">
        <v>36779.1</v>
      </c>
      <c r="AL9">
        <v>47801.72</v>
      </c>
      <c r="AM9">
        <v>62467.67</v>
      </c>
      <c r="AN9">
        <v>43907.67</v>
      </c>
      <c r="AO9">
        <v>36855.1</v>
      </c>
      <c r="AP9">
        <v>12004.91</v>
      </c>
    </row>
    <row r="10" spans="1:42" ht="15" x14ac:dyDescent="0.25">
      <c r="A10" s="179" t="s">
        <v>34</v>
      </c>
      <c r="B10" s="168">
        <v>72870.63</v>
      </c>
      <c r="C10" s="168">
        <v>68089.64</v>
      </c>
      <c r="D10" s="168">
        <v>60205.72</v>
      </c>
      <c r="E10" s="168">
        <v>49438.32</v>
      </c>
      <c r="F10" s="168">
        <v>32877.11</v>
      </c>
      <c r="G10" s="168">
        <v>10577.19</v>
      </c>
      <c r="H10" s="168">
        <v>7202.41</v>
      </c>
      <c r="I10" s="168">
        <v>42957.05</v>
      </c>
      <c r="J10" s="168">
        <v>25683.21</v>
      </c>
      <c r="K10" s="168">
        <v>16192.45</v>
      </c>
      <c r="L10" s="168">
        <v>-32334.639999999999</v>
      </c>
      <c r="M10" s="168">
        <v>-28353.200000000001</v>
      </c>
      <c r="N10" s="168">
        <v>-13827.34</v>
      </c>
      <c r="O10" s="168">
        <v>-8269.36</v>
      </c>
      <c r="P10" s="168">
        <v>-6179.12</v>
      </c>
      <c r="Q10" s="168">
        <v>3456.13</v>
      </c>
      <c r="R10" s="168">
        <v>2850.33</v>
      </c>
      <c r="S10" s="168">
        <v>-5231.3599999999997</v>
      </c>
      <c r="T10" s="168">
        <v>-2763.18</v>
      </c>
      <c r="U10" s="168">
        <v>-11483.29</v>
      </c>
      <c r="V10" s="168">
        <v>-12351.89</v>
      </c>
      <c r="W10" s="168">
        <v>-4628.79</v>
      </c>
      <c r="X10" s="168">
        <v>-5699.58</v>
      </c>
      <c r="Y10" s="168">
        <v>1114.6199999999999</v>
      </c>
      <c r="Z10" s="168">
        <v>-1954.07</v>
      </c>
      <c r="AA10" s="168">
        <v>15370.31</v>
      </c>
      <c r="AB10" s="168">
        <v>-6184.39</v>
      </c>
      <c r="AC10" s="168">
        <v>2615.86</v>
      </c>
      <c r="AD10" s="168">
        <v>5371.19</v>
      </c>
      <c r="AE10" s="168">
        <v>-13886.21</v>
      </c>
      <c r="AF10" s="168">
        <v>-10381.040000000001</v>
      </c>
      <c r="AG10" s="168">
        <v>-8886.49</v>
      </c>
      <c r="AH10" s="168">
        <v>-24042.43</v>
      </c>
      <c r="AI10" s="168">
        <v>-9775.3157925100004</v>
      </c>
      <c r="AJ10" s="168">
        <v>-13541.2345109</v>
      </c>
      <c r="AK10" s="168">
        <v>72870.63</v>
      </c>
      <c r="AL10">
        <v>68089.64</v>
      </c>
      <c r="AM10">
        <v>60205.72</v>
      </c>
      <c r="AN10">
        <v>49438.32</v>
      </c>
      <c r="AO10">
        <v>32877.11</v>
      </c>
      <c r="AP10">
        <v>10577.19</v>
      </c>
    </row>
    <row r="11" spans="1:42" ht="15" x14ac:dyDescent="0.25">
      <c r="A11" s="179" t="s">
        <v>35</v>
      </c>
      <c r="B11" s="168">
        <v>74391.710000000006</v>
      </c>
      <c r="C11" s="168">
        <v>83114.259999999995</v>
      </c>
      <c r="D11" s="168">
        <v>64003.28</v>
      </c>
      <c r="E11" s="168">
        <v>30162.47</v>
      </c>
      <c r="F11" s="168">
        <v>25662.91</v>
      </c>
      <c r="G11" s="168">
        <v>47366.79</v>
      </c>
      <c r="H11" s="168">
        <v>-3620.72</v>
      </c>
      <c r="I11" s="168">
        <v>8234.09</v>
      </c>
      <c r="J11" s="168">
        <v>1080.8900000000001</v>
      </c>
      <c r="K11" s="168">
        <v>9830.27</v>
      </c>
      <c r="L11" s="168">
        <v>-30478.75</v>
      </c>
      <c r="M11" s="168">
        <v>-37806.379999999997</v>
      </c>
      <c r="N11" s="168">
        <v>361.57</v>
      </c>
      <c r="O11" s="168">
        <v>-21721.7</v>
      </c>
      <c r="P11" s="168">
        <v>-32771.730000000003</v>
      </c>
      <c r="Q11" s="168">
        <v>-3345.56</v>
      </c>
      <c r="R11" s="168">
        <v>5332.26</v>
      </c>
      <c r="S11" s="168">
        <v>-12477.39</v>
      </c>
      <c r="T11" s="168">
        <v>-10764.94</v>
      </c>
      <c r="U11" s="168">
        <v>-12411.37</v>
      </c>
      <c r="V11" s="168">
        <v>-5868.45</v>
      </c>
      <c r="W11" s="168">
        <v>-7334.2</v>
      </c>
      <c r="X11" s="168">
        <v>-582.57000000000005</v>
      </c>
      <c r="Y11" s="168">
        <v>-2975.91</v>
      </c>
      <c r="Z11" s="168">
        <v>-4926.25</v>
      </c>
      <c r="AA11" s="168">
        <v>7421.7</v>
      </c>
      <c r="AB11" s="168">
        <v>-6259.67</v>
      </c>
      <c r="AC11" s="168">
        <v>-3497.15</v>
      </c>
      <c r="AD11" s="168">
        <v>-8098.84</v>
      </c>
      <c r="AE11" s="168">
        <v>-12211.69</v>
      </c>
      <c r="AF11" s="168">
        <v>-5930.03</v>
      </c>
      <c r="AG11" s="168">
        <v>-10645.9</v>
      </c>
      <c r="AH11" s="168">
        <v>-16455.060000000001</v>
      </c>
      <c r="AI11" s="168">
        <v>-6121.1380751300003</v>
      </c>
      <c r="AJ11" s="168">
        <v>-16495.120580499999</v>
      </c>
      <c r="AK11" s="168">
        <v>74391.710000000006</v>
      </c>
      <c r="AL11">
        <v>83114.259999999995</v>
      </c>
      <c r="AM11">
        <v>64003.28</v>
      </c>
      <c r="AN11">
        <v>30162.47</v>
      </c>
      <c r="AO11">
        <v>25662.91</v>
      </c>
      <c r="AP11">
        <v>47366.79</v>
      </c>
    </row>
    <row r="12" spans="1:42" ht="15" x14ac:dyDescent="0.25">
      <c r="A12" s="179" t="s">
        <v>36</v>
      </c>
      <c r="B12" s="168">
        <v>15569.33</v>
      </c>
      <c r="C12" s="168">
        <v>17491.54</v>
      </c>
      <c r="D12" s="168">
        <v>90030.71</v>
      </c>
      <c r="E12" s="168">
        <v>37451.620000000003</v>
      </c>
      <c r="F12" s="168">
        <v>29726.15</v>
      </c>
      <c r="G12" s="168">
        <v>21405.07</v>
      </c>
      <c r="H12" s="168">
        <v>-6184.94</v>
      </c>
      <c r="I12" s="168">
        <v>-13409.67</v>
      </c>
      <c r="J12" s="168">
        <v>4845.1000000000004</v>
      </c>
      <c r="K12" s="168">
        <v>10459.700000000001</v>
      </c>
      <c r="L12" s="168">
        <v>-32106.94</v>
      </c>
      <c r="M12" s="168">
        <v>-14361.15</v>
      </c>
      <c r="N12" s="168">
        <v>6076.11</v>
      </c>
      <c r="O12" s="168">
        <v>2129.23</v>
      </c>
      <c r="P12" s="168">
        <v>3458.88</v>
      </c>
      <c r="Q12" s="168">
        <v>-3514.11</v>
      </c>
      <c r="R12" s="168">
        <v>2397.0700000000002</v>
      </c>
      <c r="S12" s="168">
        <v>-14862.72</v>
      </c>
      <c r="T12" s="168">
        <v>10649.11</v>
      </c>
      <c r="U12" s="168">
        <v>1216.29</v>
      </c>
      <c r="V12" s="168">
        <v>-3235.26</v>
      </c>
      <c r="W12" s="168">
        <v>3201.55</v>
      </c>
      <c r="X12" s="168">
        <v>-2036.47</v>
      </c>
      <c r="Y12" s="168">
        <v>4690.22</v>
      </c>
      <c r="Z12" s="168">
        <v>-2465.96</v>
      </c>
      <c r="AA12" s="168">
        <v>2134.12</v>
      </c>
      <c r="AB12" s="168">
        <v>-36.479999999999997</v>
      </c>
      <c r="AC12" s="168">
        <v>3524.23</v>
      </c>
      <c r="AD12" s="168">
        <v>2307.75</v>
      </c>
      <c r="AE12" s="168">
        <v>-2128.9499999999998</v>
      </c>
      <c r="AF12" s="168">
        <v>-5972.1</v>
      </c>
      <c r="AG12" s="168">
        <v>-4762.54</v>
      </c>
      <c r="AH12" s="168">
        <v>-11236.26</v>
      </c>
      <c r="AI12" s="168">
        <v>-5921.7293134800002</v>
      </c>
      <c r="AJ12" s="168">
        <v>-16066.3831768</v>
      </c>
      <c r="AK12" s="168">
        <v>15569.33</v>
      </c>
      <c r="AL12">
        <v>17491.54</v>
      </c>
      <c r="AM12">
        <v>90030.71</v>
      </c>
      <c r="AN12">
        <v>37451.620000000003</v>
      </c>
      <c r="AO12">
        <v>29726.15</v>
      </c>
      <c r="AP12">
        <v>21405.07</v>
      </c>
    </row>
    <row r="13" spans="1:42" ht="15" x14ac:dyDescent="0.25">
      <c r="A13" s="179" t="s">
        <v>37</v>
      </c>
      <c r="B13" s="168">
        <v>11770.82</v>
      </c>
      <c r="C13" s="168">
        <v>29394.49</v>
      </c>
      <c r="D13" s="168">
        <v>133462.31</v>
      </c>
      <c r="E13" s="168">
        <v>-7962.21</v>
      </c>
      <c r="F13" s="168">
        <v>14659.66</v>
      </c>
      <c r="G13" s="168">
        <v>6471.27</v>
      </c>
      <c r="H13" s="168">
        <v>-4557.38</v>
      </c>
      <c r="I13" s="168">
        <v>16089.17</v>
      </c>
      <c r="J13" s="168">
        <v>2382.34</v>
      </c>
      <c r="K13" s="168">
        <v>-2320.67</v>
      </c>
      <c r="L13" s="168">
        <v>-31928.5</v>
      </c>
      <c r="M13" s="168">
        <v>-8519.35</v>
      </c>
      <c r="N13" s="168">
        <v>-12105.99</v>
      </c>
      <c r="O13" s="168">
        <v>-6436.54</v>
      </c>
      <c r="P13" s="168">
        <v>-9332.8700000000008</v>
      </c>
      <c r="Q13" s="168">
        <v>8713.08</v>
      </c>
      <c r="R13" s="168">
        <v>6039.28</v>
      </c>
      <c r="S13" s="168">
        <v>-14376.95</v>
      </c>
      <c r="T13" s="168">
        <v>11440.23</v>
      </c>
      <c r="U13" s="168">
        <v>-2266.79</v>
      </c>
      <c r="V13" s="168">
        <v>12561.07</v>
      </c>
      <c r="W13" s="168">
        <v>9378.84</v>
      </c>
      <c r="X13" s="168">
        <v>7232.25</v>
      </c>
      <c r="Y13" s="168">
        <v>17663.009999999998</v>
      </c>
      <c r="Z13" s="168">
        <v>17936.13</v>
      </c>
      <c r="AA13" s="168">
        <v>19500.349999999999</v>
      </c>
      <c r="AB13" s="168">
        <v>405.46</v>
      </c>
      <c r="AC13" s="168">
        <v>-3577.96</v>
      </c>
      <c r="AD13" s="168">
        <v>-7830.56</v>
      </c>
      <c r="AE13" s="168">
        <v>5578.34</v>
      </c>
      <c r="AF13" s="168">
        <v>7133.31</v>
      </c>
      <c r="AG13" s="168">
        <v>-3075.72</v>
      </c>
      <c r="AH13" s="168">
        <v>-12672.16</v>
      </c>
      <c r="AI13" s="168">
        <v>9593.3321672099992</v>
      </c>
      <c r="AJ13" s="168">
        <v>-7371.6004105100001</v>
      </c>
      <c r="AK13" s="168">
        <v>11770.82</v>
      </c>
      <c r="AL13">
        <v>29394.49</v>
      </c>
      <c r="AM13">
        <v>133462.31</v>
      </c>
      <c r="AN13">
        <v>-7962.21</v>
      </c>
      <c r="AO13">
        <v>14659.66</v>
      </c>
      <c r="AP13">
        <v>6471.27</v>
      </c>
    </row>
    <row r="14" spans="1:42" ht="15" x14ac:dyDescent="0.25">
      <c r="A14" s="179" t="s">
        <v>38</v>
      </c>
      <c r="B14" s="168">
        <v>7929.17</v>
      </c>
      <c r="C14" s="168">
        <v>-2798.9</v>
      </c>
      <c r="D14" s="168">
        <v>52581.68</v>
      </c>
      <c r="E14" s="168">
        <v>19163.099999999999</v>
      </c>
      <c r="F14" s="168">
        <v>8323.16</v>
      </c>
      <c r="G14" s="168">
        <v>-4986.5</v>
      </c>
      <c r="H14" s="168">
        <v>15508.97</v>
      </c>
      <c r="I14" s="168">
        <v>11764.32</v>
      </c>
      <c r="J14" s="168">
        <v>31527.56</v>
      </c>
      <c r="K14" s="168">
        <v>-3205.09</v>
      </c>
      <c r="L14" s="168">
        <v>-23295.53</v>
      </c>
      <c r="M14" s="168">
        <v>-17112</v>
      </c>
      <c r="N14" s="168">
        <v>-11698.65</v>
      </c>
      <c r="O14" s="168">
        <v>-40886.620000000003</v>
      </c>
      <c r="P14" s="168">
        <v>8845.41</v>
      </c>
      <c r="Q14" s="168">
        <v>8615.5300000000007</v>
      </c>
      <c r="R14" s="168">
        <v>-6092.27</v>
      </c>
      <c r="S14" s="168">
        <v>-18061.93</v>
      </c>
      <c r="T14" s="168">
        <v>-2793.4</v>
      </c>
      <c r="U14" s="168">
        <v>14615.94</v>
      </c>
      <c r="V14" s="168">
        <v>1180.8599999999999</v>
      </c>
      <c r="W14" s="168">
        <v>-1278.76</v>
      </c>
      <c r="X14" s="168">
        <v>-850.73</v>
      </c>
      <c r="Y14" s="168">
        <v>-7694.96</v>
      </c>
      <c r="Z14" s="168">
        <v>-25293.23</v>
      </c>
      <c r="AA14" s="168">
        <v>14929.36</v>
      </c>
      <c r="AB14" s="168">
        <v>-6559.23</v>
      </c>
      <c r="AC14" s="168">
        <v>-12624.5</v>
      </c>
      <c r="AD14" s="168">
        <v>-15311.61</v>
      </c>
      <c r="AE14" s="168">
        <v>-29335.89</v>
      </c>
      <c r="AF14" s="168">
        <v>-11260.49</v>
      </c>
      <c r="AG14" s="168">
        <v>-11409.68</v>
      </c>
      <c r="AH14" s="168">
        <v>4067.02</v>
      </c>
      <c r="AI14" s="168">
        <v>-5666.18336344</v>
      </c>
      <c r="AJ14" s="168">
        <v>-13579.297370099999</v>
      </c>
      <c r="AK14" s="168">
        <v>7929.17</v>
      </c>
      <c r="AL14">
        <v>-2798.9</v>
      </c>
      <c r="AM14">
        <v>52581.68</v>
      </c>
      <c r="AN14">
        <v>19163.099999999999</v>
      </c>
      <c r="AO14">
        <v>8323.16</v>
      </c>
      <c r="AP14">
        <v>-4986.5</v>
      </c>
    </row>
    <row r="15" spans="1:42" ht="15" x14ac:dyDescent="0.25">
      <c r="A15" s="179" t="s">
        <v>39</v>
      </c>
      <c r="B15" s="168">
        <v>704.11</v>
      </c>
      <c r="C15" s="168">
        <v>-2026.94</v>
      </c>
      <c r="D15" s="168">
        <v>51959.83</v>
      </c>
      <c r="E15" s="168">
        <v>32173.51</v>
      </c>
      <c r="F15" s="168">
        <v>27887.51</v>
      </c>
      <c r="G15" s="168">
        <v>-7838.21</v>
      </c>
      <c r="H15" s="168">
        <v>-32544.94</v>
      </c>
      <c r="I15" s="168">
        <v>-18252.07</v>
      </c>
      <c r="J15" s="168">
        <v>235.72</v>
      </c>
      <c r="K15" s="168">
        <v>-17198.48</v>
      </c>
      <c r="L15" s="168">
        <v>-15513</v>
      </c>
      <c r="M15" s="168">
        <v>-23537.05</v>
      </c>
      <c r="N15" s="168">
        <v>-21342.09</v>
      </c>
      <c r="O15" s="168">
        <v>-25918.73</v>
      </c>
      <c r="P15" s="168">
        <v>-8163.89</v>
      </c>
      <c r="Q15" s="168">
        <v>-7645.99</v>
      </c>
      <c r="R15" s="168">
        <v>-41546.080000000002</v>
      </c>
      <c r="S15" s="168">
        <v>-20320.189999999999</v>
      </c>
      <c r="T15" s="168">
        <v>-22775.42</v>
      </c>
      <c r="U15" s="168">
        <v>-20008.53</v>
      </c>
      <c r="V15" s="168">
        <v>-16126.65</v>
      </c>
      <c r="W15" s="168">
        <v>-14551.17</v>
      </c>
      <c r="X15" s="168">
        <v>-9330.42</v>
      </c>
      <c r="Y15" s="168">
        <v>-15434.25</v>
      </c>
      <c r="Z15" s="168">
        <v>-9667.8799999999992</v>
      </c>
      <c r="AA15" s="168">
        <v>2135.5700000000002</v>
      </c>
      <c r="AB15" s="168">
        <v>-15070.69</v>
      </c>
      <c r="AC15" s="168">
        <v>-14155.53</v>
      </c>
      <c r="AD15" s="168">
        <v>-24016.959999999999</v>
      </c>
      <c r="AE15" s="168">
        <v>-14533.12</v>
      </c>
      <c r="AF15" s="168">
        <v>-28044.78</v>
      </c>
      <c r="AG15" s="168">
        <v>-6383.25</v>
      </c>
      <c r="AH15" s="168">
        <v>-10085.459999999999</v>
      </c>
      <c r="AI15" s="168">
        <v>-1776.0761056900001</v>
      </c>
      <c r="AJ15" s="168">
        <v>-12813.6284411</v>
      </c>
      <c r="AK15" s="168">
        <v>704.11</v>
      </c>
      <c r="AL15">
        <v>-2026.94</v>
      </c>
      <c r="AM15">
        <v>51959.83</v>
      </c>
      <c r="AN15">
        <v>32173.51</v>
      </c>
      <c r="AO15">
        <v>27887.51</v>
      </c>
      <c r="AP15">
        <v>-7838.21</v>
      </c>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t="s">
        <v>172</v>
      </c>
      <c r="AL3" s="183"/>
      <c r="AM3" s="183"/>
      <c r="AN3" s="183"/>
      <c r="AO3" s="183"/>
      <c r="AP3" s="183"/>
    </row>
    <row r="4" spans="1:42" ht="15" x14ac:dyDescent="0.25">
      <c r="A4" s="179" t="s">
        <v>28</v>
      </c>
      <c r="B4" s="168">
        <v>-20011</v>
      </c>
      <c r="C4" s="168">
        <v>8234</v>
      </c>
      <c r="D4" s="168">
        <v>-68331</v>
      </c>
      <c r="E4" s="168">
        <v>20085</v>
      </c>
      <c r="F4" s="168">
        <v>31078</v>
      </c>
      <c r="G4" s="168">
        <v>41272</v>
      </c>
      <c r="H4" s="168">
        <v>10534</v>
      </c>
      <c r="I4" s="168">
        <v>78471</v>
      </c>
      <c r="J4" s="168">
        <v>15356</v>
      </c>
      <c r="K4" s="168">
        <v>14651</v>
      </c>
      <c r="L4" s="168">
        <v>30507</v>
      </c>
      <c r="M4" s="168">
        <v>18115</v>
      </c>
      <c r="N4" s="168">
        <v>101177</v>
      </c>
      <c r="O4" s="168">
        <v>19384</v>
      </c>
      <c r="P4" s="168">
        <v>30748</v>
      </c>
      <c r="Q4" s="168">
        <v>9813</v>
      </c>
      <c r="R4" s="168">
        <v>-4536</v>
      </c>
      <c r="S4" s="168">
        <v>13925</v>
      </c>
      <c r="T4" s="168">
        <v>62107</v>
      </c>
      <c r="U4" s="168">
        <v>30139</v>
      </c>
      <c r="V4" s="168">
        <v>34121</v>
      </c>
      <c r="W4" s="168">
        <v>292</v>
      </c>
      <c r="X4" s="168">
        <v>8366</v>
      </c>
      <c r="Y4" s="168">
        <v>7298</v>
      </c>
      <c r="Z4" s="168">
        <v>137148</v>
      </c>
      <c r="AA4" s="168">
        <v>5109</v>
      </c>
      <c r="AB4" s="168">
        <v>9674</v>
      </c>
      <c r="AC4" s="168">
        <v>13996</v>
      </c>
      <c r="AD4" s="168">
        <v>3716</v>
      </c>
      <c r="AE4" s="168">
        <v>41649.769999999997</v>
      </c>
      <c r="AF4">
        <v>7626.73</v>
      </c>
      <c r="AG4">
        <v>11469.9</v>
      </c>
      <c r="AH4">
        <v>17213.599999999999</v>
      </c>
      <c r="AI4">
        <v>12568.142775</v>
      </c>
      <c r="AJ4">
        <v>17434.177622800002</v>
      </c>
      <c r="AK4">
        <v>-20011</v>
      </c>
      <c r="AL4">
        <v>8234</v>
      </c>
      <c r="AM4">
        <v>-68331</v>
      </c>
      <c r="AN4">
        <v>20085</v>
      </c>
      <c r="AO4">
        <v>31078</v>
      </c>
      <c r="AP4">
        <v>41272</v>
      </c>
    </row>
    <row r="5" spans="1:42" ht="15" x14ac:dyDescent="0.25">
      <c r="A5" s="179" t="s">
        <v>29</v>
      </c>
      <c r="B5" s="168">
        <v>-32099</v>
      </c>
      <c r="C5" s="168">
        <v>-10874</v>
      </c>
      <c r="D5" s="168">
        <v>24474</v>
      </c>
      <c r="E5" s="168">
        <v>-42707</v>
      </c>
      <c r="F5" s="168">
        <v>17423</v>
      </c>
      <c r="G5" s="168">
        <v>20232</v>
      </c>
      <c r="H5" s="168">
        <v>-6881</v>
      </c>
      <c r="I5" s="168">
        <v>38478</v>
      </c>
      <c r="J5" s="168">
        <v>38891</v>
      </c>
      <c r="K5" s="168">
        <v>7395</v>
      </c>
      <c r="L5" s="168">
        <v>44287</v>
      </c>
      <c r="M5" s="168">
        <v>29244</v>
      </c>
      <c r="N5" s="168">
        <v>221904</v>
      </c>
      <c r="O5" s="168">
        <v>10265</v>
      </c>
      <c r="P5" s="168">
        <v>85662</v>
      </c>
      <c r="Q5" s="168">
        <v>11233</v>
      </c>
      <c r="R5" s="168">
        <v>13169</v>
      </c>
      <c r="S5" s="168">
        <v>35386</v>
      </c>
      <c r="T5" s="168">
        <v>17077</v>
      </c>
      <c r="U5" s="168">
        <v>13380</v>
      </c>
      <c r="V5" s="168">
        <v>16087</v>
      </c>
      <c r="W5" s="168">
        <v>-866</v>
      </c>
      <c r="X5" s="168">
        <v>23463</v>
      </c>
      <c r="Y5" s="168">
        <v>14080</v>
      </c>
      <c r="Z5" s="168">
        <v>174582</v>
      </c>
      <c r="AA5" s="168">
        <v>11070</v>
      </c>
      <c r="AB5" s="168">
        <v>-5668</v>
      </c>
      <c r="AC5" s="168">
        <v>3018</v>
      </c>
      <c r="AD5" s="168">
        <v>14690</v>
      </c>
      <c r="AE5" s="168">
        <v>8820.2999999999993</v>
      </c>
      <c r="AF5">
        <v>14744.76</v>
      </c>
      <c r="AG5">
        <v>10635.69</v>
      </c>
      <c r="AH5">
        <v>3610.49</v>
      </c>
      <c r="AI5">
        <v>19494.754710900001</v>
      </c>
      <c r="AJ5">
        <v>9182.6606062200008</v>
      </c>
      <c r="AK5">
        <v>-32099</v>
      </c>
      <c r="AL5">
        <v>-10874</v>
      </c>
      <c r="AM5">
        <v>24474</v>
      </c>
      <c r="AN5">
        <v>-42707</v>
      </c>
      <c r="AO5">
        <v>17423</v>
      </c>
      <c r="AP5">
        <v>20232</v>
      </c>
    </row>
    <row r="6" spans="1:42" ht="15" x14ac:dyDescent="0.25">
      <c r="A6" s="179" t="s">
        <v>30</v>
      </c>
      <c r="B6" s="168">
        <v>-63835</v>
      </c>
      <c r="C6" s="168">
        <v>-26420</v>
      </c>
      <c r="D6" s="168">
        <v>59759</v>
      </c>
      <c r="E6" s="168">
        <v>26506</v>
      </c>
      <c r="F6" s="168">
        <v>96532</v>
      </c>
      <c r="G6" s="168">
        <v>17711</v>
      </c>
      <c r="H6" s="168">
        <v>-1420</v>
      </c>
      <c r="I6" s="168">
        <v>43502</v>
      </c>
      <c r="J6" s="168">
        <v>-6409</v>
      </c>
      <c r="K6" s="168">
        <v>8880</v>
      </c>
      <c r="L6" s="168">
        <v>37971</v>
      </c>
      <c r="M6" s="168">
        <v>61315</v>
      </c>
      <c r="N6" s="168">
        <v>316431</v>
      </c>
      <c r="O6" s="168">
        <v>30523</v>
      </c>
      <c r="P6" s="168">
        <v>99090</v>
      </c>
      <c r="Q6" s="168">
        <v>267</v>
      </c>
      <c r="R6" s="168">
        <v>21557</v>
      </c>
      <c r="S6" s="168">
        <v>29813</v>
      </c>
      <c r="T6" s="168">
        <v>17334</v>
      </c>
      <c r="U6" s="168">
        <v>4550</v>
      </c>
      <c r="V6" s="168">
        <v>29456</v>
      </c>
      <c r="W6" s="168">
        <v>7592</v>
      </c>
      <c r="X6" s="168">
        <v>586</v>
      </c>
      <c r="Y6" s="168">
        <v>5926</v>
      </c>
      <c r="Z6" s="168">
        <v>168724</v>
      </c>
      <c r="AA6" s="168">
        <v>24416</v>
      </c>
      <c r="AB6" s="168">
        <v>16087</v>
      </c>
      <c r="AC6" s="168">
        <v>3200</v>
      </c>
      <c r="AD6" s="168">
        <v>10916</v>
      </c>
      <c r="AE6" s="168">
        <v>55120.93</v>
      </c>
      <c r="AF6">
        <v>5334.91</v>
      </c>
      <c r="AG6">
        <v>8302.3799999999992</v>
      </c>
      <c r="AH6">
        <v>7619.22</v>
      </c>
      <c r="AI6">
        <v>-3134.3052999900001</v>
      </c>
      <c r="AJ6">
        <v>3172.1390743500001</v>
      </c>
      <c r="AK6">
        <v>-63835</v>
      </c>
      <c r="AL6">
        <v>-26420</v>
      </c>
      <c r="AM6">
        <v>59759</v>
      </c>
      <c r="AN6">
        <v>26506</v>
      </c>
      <c r="AO6">
        <v>96532</v>
      </c>
      <c r="AP6">
        <v>17711</v>
      </c>
    </row>
    <row r="7" spans="1:42" ht="15" x14ac:dyDescent="0.25">
      <c r="A7" s="179" t="s">
        <v>31</v>
      </c>
      <c r="B7" s="168">
        <v>-50833</v>
      </c>
      <c r="C7" s="168">
        <v>-3608</v>
      </c>
      <c r="D7" s="168">
        <v>-89194</v>
      </c>
      <c r="E7" s="168">
        <v>49360</v>
      </c>
      <c r="F7" s="168">
        <v>53291</v>
      </c>
      <c r="G7" s="168">
        <v>25484</v>
      </c>
      <c r="H7" s="168">
        <v>-15704</v>
      </c>
      <c r="I7" s="168">
        <v>2674</v>
      </c>
      <c r="J7" s="168">
        <v>9969</v>
      </c>
      <c r="K7" s="168">
        <v>14242</v>
      </c>
      <c r="L7" s="168">
        <v>68507</v>
      </c>
      <c r="M7" s="168">
        <v>34072</v>
      </c>
      <c r="N7" s="168">
        <v>40680</v>
      </c>
      <c r="O7" s="168">
        <v>13753</v>
      </c>
      <c r="P7" s="168">
        <v>16017</v>
      </c>
      <c r="Q7" s="168">
        <v>14181</v>
      </c>
      <c r="R7" s="168">
        <v>10909</v>
      </c>
      <c r="S7" s="168">
        <v>31158</v>
      </c>
      <c r="T7" s="168">
        <v>9208</v>
      </c>
      <c r="U7" s="168">
        <v>5040</v>
      </c>
      <c r="V7" s="168">
        <v>53373</v>
      </c>
      <c r="W7" s="168">
        <v>10190</v>
      </c>
      <c r="X7" s="168">
        <v>22326</v>
      </c>
      <c r="Y7" s="168">
        <v>12529</v>
      </c>
      <c r="Z7" s="168">
        <v>16698</v>
      </c>
      <c r="AA7" s="168">
        <v>14458</v>
      </c>
      <c r="AB7" s="168">
        <v>15693</v>
      </c>
      <c r="AC7" s="168">
        <v>12190</v>
      </c>
      <c r="AD7" s="168">
        <v>15191</v>
      </c>
      <c r="AE7" s="168">
        <v>34110.879999999997</v>
      </c>
      <c r="AF7">
        <v>18928.849999999999</v>
      </c>
      <c r="AG7">
        <v>23699.87</v>
      </c>
      <c r="AH7">
        <v>14320.2</v>
      </c>
      <c r="AI7">
        <v>23981.204488899999</v>
      </c>
      <c r="AJ7">
        <v>12625.282574299999</v>
      </c>
      <c r="AK7">
        <v>-50833</v>
      </c>
      <c r="AL7">
        <v>-3608</v>
      </c>
      <c r="AM7">
        <v>-89194</v>
      </c>
      <c r="AN7">
        <v>49360</v>
      </c>
      <c r="AO7">
        <v>53291</v>
      </c>
      <c r="AP7">
        <v>25484</v>
      </c>
    </row>
    <row r="8" spans="1:42" ht="15" x14ac:dyDescent="0.25">
      <c r="A8" s="179" t="s">
        <v>32</v>
      </c>
      <c r="B8" s="168">
        <v>-15445</v>
      </c>
      <c r="C8" s="168">
        <v>-30884</v>
      </c>
      <c r="D8" s="168">
        <v>-80723</v>
      </c>
      <c r="E8" s="168">
        <v>-14659</v>
      </c>
      <c r="F8" s="168">
        <v>23445</v>
      </c>
      <c r="G8" s="168">
        <v>-44760</v>
      </c>
      <c r="H8" s="168">
        <v>4561</v>
      </c>
      <c r="I8" s="168">
        <v>-17443</v>
      </c>
      <c r="J8" s="168">
        <v>33575</v>
      </c>
      <c r="K8" s="168">
        <v>29093</v>
      </c>
      <c r="L8" s="168">
        <v>35158</v>
      </c>
      <c r="M8" s="168">
        <v>30619</v>
      </c>
      <c r="N8" s="168">
        <v>51446</v>
      </c>
      <c r="O8" s="168">
        <v>147432</v>
      </c>
      <c r="P8" s="168">
        <v>31465</v>
      </c>
      <c r="Q8" s="168">
        <v>16225</v>
      </c>
      <c r="R8" s="168">
        <v>15988</v>
      </c>
      <c r="S8" s="168">
        <v>22762</v>
      </c>
      <c r="T8" s="168">
        <v>16884</v>
      </c>
      <c r="U8" s="168">
        <v>8037</v>
      </c>
      <c r="V8" s="168">
        <v>767</v>
      </c>
      <c r="W8" s="168">
        <v>15060</v>
      </c>
      <c r="X8" s="168">
        <v>18967</v>
      </c>
      <c r="Y8" s="168">
        <v>6814</v>
      </c>
      <c r="Z8" s="168">
        <v>10480</v>
      </c>
      <c r="AA8" s="168">
        <v>-4435</v>
      </c>
      <c r="AB8" s="168">
        <v>13546</v>
      </c>
      <c r="AC8" s="168">
        <v>14374</v>
      </c>
      <c r="AD8" s="168">
        <v>20312</v>
      </c>
      <c r="AE8" s="168">
        <v>24094.12</v>
      </c>
      <c r="AF8">
        <v>17292.5</v>
      </c>
      <c r="AG8">
        <v>26044.85</v>
      </c>
      <c r="AH8">
        <v>20559.32</v>
      </c>
      <c r="AI8">
        <v>-2923.3854721500002</v>
      </c>
      <c r="AJ8">
        <v>20635.423071599998</v>
      </c>
      <c r="AK8">
        <v>-15445</v>
      </c>
      <c r="AL8">
        <v>-30884</v>
      </c>
      <c r="AM8">
        <v>-80723</v>
      </c>
      <c r="AN8">
        <v>-14659</v>
      </c>
      <c r="AO8">
        <v>23445</v>
      </c>
      <c r="AP8">
        <v>-44760</v>
      </c>
    </row>
    <row r="9" spans="1:42" ht="15" x14ac:dyDescent="0.25">
      <c r="A9" s="179" t="s">
        <v>33</v>
      </c>
      <c r="B9" s="168">
        <v>-42571</v>
      </c>
      <c r="C9" s="168">
        <v>-23359</v>
      </c>
      <c r="D9" s="168">
        <v>-170375</v>
      </c>
      <c r="E9" s="168">
        <v>-68215</v>
      </c>
      <c r="F9" s="168">
        <v>17126</v>
      </c>
      <c r="G9" s="168">
        <v>9071</v>
      </c>
      <c r="H9" s="168">
        <v>12688</v>
      </c>
      <c r="I9" s="168">
        <v>3815</v>
      </c>
      <c r="J9" s="168">
        <v>18376</v>
      </c>
      <c r="K9" s="168">
        <v>10868</v>
      </c>
      <c r="L9" s="168">
        <v>38330</v>
      </c>
      <c r="M9" s="168">
        <v>17908</v>
      </c>
      <c r="N9" s="168">
        <v>23243</v>
      </c>
      <c r="O9" s="168">
        <v>149014</v>
      </c>
      <c r="P9" s="168">
        <v>25635</v>
      </c>
      <c r="Q9" s="168">
        <v>16580</v>
      </c>
      <c r="R9" s="168">
        <v>17054</v>
      </c>
      <c r="S9" s="168">
        <v>19070</v>
      </c>
      <c r="T9" s="168">
        <v>13258</v>
      </c>
      <c r="U9" s="168">
        <v>52686</v>
      </c>
      <c r="V9" s="168">
        <v>31236</v>
      </c>
      <c r="W9" s="168">
        <v>9426</v>
      </c>
      <c r="X9" s="168">
        <v>11861</v>
      </c>
      <c r="Y9" s="168">
        <v>3253</v>
      </c>
      <c r="Z9" s="168">
        <v>10676</v>
      </c>
      <c r="AA9" s="168">
        <v>-12563</v>
      </c>
      <c r="AB9" s="168">
        <v>10950</v>
      </c>
      <c r="AC9" s="168">
        <v>4908</v>
      </c>
      <c r="AD9" s="168">
        <v>20479</v>
      </c>
      <c r="AE9" s="168">
        <v>23339.1</v>
      </c>
      <c r="AF9">
        <v>14779.64</v>
      </c>
      <c r="AG9">
        <v>10374.75</v>
      </c>
      <c r="AH9">
        <v>15253.58</v>
      </c>
      <c r="AI9">
        <v>10872.3748103</v>
      </c>
      <c r="AJ9">
        <v>19253.761267099999</v>
      </c>
      <c r="AK9">
        <v>-42571</v>
      </c>
      <c r="AL9">
        <v>-23359</v>
      </c>
      <c r="AM9">
        <v>-170375</v>
      </c>
      <c r="AN9">
        <v>-68215</v>
      </c>
      <c r="AO9">
        <v>17126</v>
      </c>
      <c r="AP9">
        <v>9071</v>
      </c>
    </row>
    <row r="10" spans="1:42" ht="15" x14ac:dyDescent="0.25">
      <c r="A10" s="179" t="s">
        <v>34</v>
      </c>
      <c r="B10" s="168">
        <v>-60779</v>
      </c>
      <c r="C10" s="168">
        <v>-56559</v>
      </c>
      <c r="D10" s="168">
        <v>-126367</v>
      </c>
      <c r="E10" s="168">
        <v>-44089</v>
      </c>
      <c r="F10" s="168">
        <v>31130</v>
      </c>
      <c r="G10" s="168">
        <v>-708</v>
      </c>
      <c r="H10" s="168">
        <v>17495</v>
      </c>
      <c r="I10" s="168">
        <v>-909</v>
      </c>
      <c r="J10" s="168">
        <v>22303</v>
      </c>
      <c r="K10" s="168">
        <v>26056</v>
      </c>
      <c r="L10" s="168">
        <v>37981</v>
      </c>
      <c r="M10" s="168">
        <v>46885</v>
      </c>
      <c r="N10" s="168">
        <v>38639</v>
      </c>
      <c r="O10" s="168">
        <v>161975</v>
      </c>
      <c r="P10" s="168">
        <v>38319</v>
      </c>
      <c r="Q10" s="168">
        <v>19699</v>
      </c>
      <c r="R10" s="168">
        <v>17990</v>
      </c>
      <c r="S10" s="168">
        <v>13172</v>
      </c>
      <c r="T10" s="168">
        <v>40615</v>
      </c>
      <c r="U10" s="168">
        <v>26545</v>
      </c>
      <c r="V10" s="168">
        <v>25423</v>
      </c>
      <c r="W10" s="168">
        <v>13889</v>
      </c>
      <c r="X10" s="168">
        <v>15146</v>
      </c>
      <c r="Y10" s="168">
        <v>6602</v>
      </c>
      <c r="Z10" s="168">
        <v>10079</v>
      </c>
      <c r="AA10" s="168">
        <v>4509</v>
      </c>
      <c r="AB10" s="168">
        <v>26234</v>
      </c>
      <c r="AC10" s="168">
        <v>12146</v>
      </c>
      <c r="AD10" s="168">
        <v>17391</v>
      </c>
      <c r="AE10" s="168">
        <v>17513.43</v>
      </c>
      <c r="AF10">
        <v>34483.599999999999</v>
      </c>
      <c r="AG10">
        <v>45963.62</v>
      </c>
      <c r="AH10">
        <v>28082.82</v>
      </c>
      <c r="AI10">
        <v>19215.399487300001</v>
      </c>
      <c r="AJ10">
        <v>17603.711951099998</v>
      </c>
      <c r="AK10">
        <v>-60779</v>
      </c>
      <c r="AL10">
        <v>-56559</v>
      </c>
      <c r="AM10">
        <v>-126367</v>
      </c>
      <c r="AN10">
        <v>-44089</v>
      </c>
      <c r="AO10">
        <v>31130</v>
      </c>
      <c r="AP10">
        <v>-708</v>
      </c>
    </row>
    <row r="11" spans="1:42" ht="15" x14ac:dyDescent="0.25">
      <c r="A11" s="179" t="s">
        <v>35</v>
      </c>
      <c r="B11" s="168">
        <v>-38964</v>
      </c>
      <c r="C11" s="168">
        <v>-34012</v>
      </c>
      <c r="D11" s="168">
        <v>6728</v>
      </c>
      <c r="E11" s="168">
        <v>36843</v>
      </c>
      <c r="F11" s="168">
        <v>32897</v>
      </c>
      <c r="G11" s="168">
        <v>15759</v>
      </c>
      <c r="H11" s="168">
        <v>30661</v>
      </c>
      <c r="I11" s="168">
        <v>55000</v>
      </c>
      <c r="J11" s="168">
        <v>48677</v>
      </c>
      <c r="K11" s="168">
        <v>33113</v>
      </c>
      <c r="L11" s="168">
        <v>45930</v>
      </c>
      <c r="M11" s="168">
        <v>51271</v>
      </c>
      <c r="N11" s="168">
        <v>50551</v>
      </c>
      <c r="O11" s="168">
        <v>39052</v>
      </c>
      <c r="P11" s="168">
        <v>28867</v>
      </c>
      <c r="Q11" s="168">
        <v>22442</v>
      </c>
      <c r="R11" s="168">
        <v>26153</v>
      </c>
      <c r="S11" s="168">
        <v>32818</v>
      </c>
      <c r="T11" s="168">
        <v>21528</v>
      </c>
      <c r="U11" s="168">
        <v>35834</v>
      </c>
      <c r="V11" s="168">
        <v>31181</v>
      </c>
      <c r="W11" s="168">
        <v>15630</v>
      </c>
      <c r="X11" s="168">
        <v>23109</v>
      </c>
      <c r="Y11" s="168">
        <v>11401</v>
      </c>
      <c r="Z11" s="168">
        <v>31262</v>
      </c>
      <c r="AA11" s="168">
        <v>3680</v>
      </c>
      <c r="AB11" s="168">
        <v>14694</v>
      </c>
      <c r="AC11" s="168">
        <v>25271</v>
      </c>
      <c r="AD11" s="168">
        <v>24695</v>
      </c>
      <c r="AE11" s="168">
        <v>21273.71</v>
      </c>
      <c r="AF11">
        <v>24753.78</v>
      </c>
      <c r="AG11">
        <v>25619.62</v>
      </c>
      <c r="AH11">
        <v>36973.279999999999</v>
      </c>
      <c r="AI11">
        <v>26050.836177000001</v>
      </c>
      <c r="AJ11">
        <v>15572.1273351</v>
      </c>
      <c r="AK11">
        <v>-38964</v>
      </c>
      <c r="AL11">
        <v>-34012</v>
      </c>
      <c r="AM11">
        <v>6728</v>
      </c>
      <c r="AN11">
        <v>36843</v>
      </c>
      <c r="AO11">
        <v>32897</v>
      </c>
      <c r="AP11">
        <v>15759</v>
      </c>
    </row>
    <row r="12" spans="1:42" ht="15" x14ac:dyDescent="0.25">
      <c r="A12" s="179" t="s">
        <v>36</v>
      </c>
      <c r="B12" s="168">
        <v>42127</v>
      </c>
      <c r="C12" s="168">
        <v>-1229</v>
      </c>
      <c r="D12" s="168">
        <v>-33959</v>
      </c>
      <c r="E12" s="168">
        <v>31549</v>
      </c>
      <c r="F12" s="168">
        <v>18584</v>
      </c>
      <c r="G12" s="168">
        <v>20258</v>
      </c>
      <c r="H12" s="168">
        <v>40121</v>
      </c>
      <c r="I12" s="168">
        <v>42011</v>
      </c>
      <c r="J12" s="168">
        <v>32044</v>
      </c>
      <c r="K12" s="168">
        <v>34626</v>
      </c>
      <c r="L12" s="168">
        <v>44920</v>
      </c>
      <c r="M12" s="168">
        <v>38738</v>
      </c>
      <c r="N12" s="168">
        <v>36226</v>
      </c>
      <c r="O12" s="168">
        <v>28126</v>
      </c>
      <c r="P12" s="168">
        <v>31236</v>
      </c>
      <c r="Q12" s="168">
        <v>22335</v>
      </c>
      <c r="R12" s="168">
        <v>48394</v>
      </c>
      <c r="S12" s="168">
        <v>28479</v>
      </c>
      <c r="T12" s="168">
        <v>11491</v>
      </c>
      <c r="U12" s="168">
        <v>18043</v>
      </c>
      <c r="V12" s="168">
        <v>23868</v>
      </c>
      <c r="W12" s="168">
        <v>14974</v>
      </c>
      <c r="X12" s="168">
        <v>17043</v>
      </c>
      <c r="Y12" s="168">
        <v>23401</v>
      </c>
      <c r="Z12" s="168">
        <v>6106</v>
      </c>
      <c r="AA12" s="168">
        <v>5082</v>
      </c>
      <c r="AB12" s="168">
        <v>18601</v>
      </c>
      <c r="AC12" s="168">
        <v>14476</v>
      </c>
      <c r="AD12" s="168">
        <v>21351</v>
      </c>
      <c r="AE12" s="168">
        <v>17486.38</v>
      </c>
      <c r="AF12">
        <v>30457.65</v>
      </c>
      <c r="AG12">
        <v>31318.21</v>
      </c>
      <c r="AH12">
        <v>23158.26</v>
      </c>
      <c r="AI12">
        <v>13249.137479700001</v>
      </c>
      <c r="AJ12">
        <v>19184.875403999999</v>
      </c>
      <c r="AK12">
        <v>42127</v>
      </c>
      <c r="AL12">
        <v>-1229</v>
      </c>
      <c r="AM12">
        <v>-33959</v>
      </c>
      <c r="AN12">
        <v>31549</v>
      </c>
      <c r="AO12">
        <v>18584</v>
      </c>
      <c r="AP12">
        <v>20258</v>
      </c>
    </row>
    <row r="13" spans="1:42" ht="15" x14ac:dyDescent="0.25">
      <c r="A13" s="179" t="s">
        <v>37</v>
      </c>
      <c r="B13" s="168">
        <v>13193</v>
      </c>
      <c r="C13" s="168">
        <v>-2691</v>
      </c>
      <c r="D13" s="168">
        <v>-40168</v>
      </c>
      <c r="E13" s="168">
        <v>31160</v>
      </c>
      <c r="F13" s="168">
        <v>36676</v>
      </c>
      <c r="G13" s="168">
        <v>34716</v>
      </c>
      <c r="H13" s="168">
        <v>66048</v>
      </c>
      <c r="I13" s="168">
        <v>39569</v>
      </c>
      <c r="J13" s="168">
        <v>37306</v>
      </c>
      <c r="K13" s="168">
        <v>23976</v>
      </c>
      <c r="L13" s="168">
        <v>34431</v>
      </c>
      <c r="M13" s="168">
        <v>38234</v>
      </c>
      <c r="N13" s="168">
        <v>25995</v>
      </c>
      <c r="O13" s="168">
        <v>33972</v>
      </c>
      <c r="P13" s="168">
        <v>22089</v>
      </c>
      <c r="Q13" s="168">
        <v>19114</v>
      </c>
      <c r="R13" s="168">
        <v>8282</v>
      </c>
      <c r="S13" s="168">
        <v>40550</v>
      </c>
      <c r="T13" s="168">
        <v>-13924</v>
      </c>
      <c r="U13" s="168">
        <v>25102</v>
      </c>
      <c r="V13" s="168">
        <v>12989</v>
      </c>
      <c r="W13" s="168">
        <v>27752</v>
      </c>
      <c r="X13" s="168">
        <v>9392</v>
      </c>
      <c r="Y13" s="168">
        <v>43769</v>
      </c>
      <c r="Z13" s="168">
        <v>22535</v>
      </c>
      <c r="AA13" s="168">
        <v>16070</v>
      </c>
      <c r="AB13" s="168">
        <v>21862</v>
      </c>
      <c r="AC13" s="168">
        <v>21156</v>
      </c>
      <c r="AD13" s="168">
        <v>17679</v>
      </c>
      <c r="AE13" s="168">
        <v>24983.85</v>
      </c>
      <c r="AF13">
        <v>30878.04</v>
      </c>
      <c r="AG13">
        <v>34297.699999999997</v>
      </c>
      <c r="AH13">
        <v>18700.16</v>
      </c>
      <c r="AI13">
        <v>16062.1309602</v>
      </c>
      <c r="AJ13">
        <v>34217.743520299999</v>
      </c>
      <c r="AK13">
        <v>13193</v>
      </c>
      <c r="AL13">
        <v>-2691</v>
      </c>
      <c r="AM13">
        <v>-40168</v>
      </c>
      <c r="AN13">
        <v>31160</v>
      </c>
      <c r="AO13">
        <v>36676</v>
      </c>
      <c r="AP13">
        <v>34716</v>
      </c>
    </row>
    <row r="14" spans="1:42" ht="15" x14ac:dyDescent="0.25">
      <c r="A14" s="179" t="s">
        <v>38</v>
      </c>
      <c r="B14" s="168">
        <v>9342</v>
      </c>
      <c r="C14" s="168">
        <v>6925</v>
      </c>
      <c r="D14" s="168">
        <v>53299</v>
      </c>
      <c r="E14" s="168">
        <v>-6426</v>
      </c>
      <c r="F14" s="168">
        <v>24297</v>
      </c>
      <c r="G14" s="168">
        <v>17045</v>
      </c>
      <c r="H14" s="168">
        <v>5454</v>
      </c>
      <c r="I14" s="168">
        <v>10880</v>
      </c>
      <c r="J14" s="168">
        <v>-20273</v>
      </c>
      <c r="K14" s="168">
        <v>20206</v>
      </c>
      <c r="L14" s="168">
        <v>35786</v>
      </c>
      <c r="M14" s="168">
        <v>28035</v>
      </c>
      <c r="N14" s="168">
        <v>16972</v>
      </c>
      <c r="O14" s="168">
        <v>32304</v>
      </c>
      <c r="P14" s="168">
        <v>27994</v>
      </c>
      <c r="Q14" s="168">
        <v>18408</v>
      </c>
      <c r="R14" s="168">
        <v>27647</v>
      </c>
      <c r="S14" s="168">
        <v>13905</v>
      </c>
      <c r="T14" s="168">
        <v>20082</v>
      </c>
      <c r="U14" s="168">
        <v>-4235</v>
      </c>
      <c r="V14" s="168">
        <v>5524</v>
      </c>
      <c r="W14" s="168">
        <v>13936</v>
      </c>
      <c r="X14" s="168">
        <v>18489</v>
      </c>
      <c r="Y14" s="168">
        <v>53006</v>
      </c>
      <c r="Z14" s="168">
        <v>26384</v>
      </c>
      <c r="AA14" s="168">
        <v>7466</v>
      </c>
      <c r="AB14" s="168">
        <v>17107</v>
      </c>
      <c r="AC14" s="168">
        <v>28956</v>
      </c>
      <c r="AD14" s="168">
        <v>31728</v>
      </c>
      <c r="AE14" s="168">
        <v>37927.5</v>
      </c>
      <c r="AF14">
        <v>37545.54</v>
      </c>
      <c r="AG14">
        <v>26962.35</v>
      </c>
      <c r="AH14">
        <v>24636.06</v>
      </c>
      <c r="AI14">
        <v>9137.3111003499998</v>
      </c>
      <c r="AJ14">
        <v>11083.8498908</v>
      </c>
      <c r="AK14">
        <v>9342</v>
      </c>
      <c r="AL14">
        <v>6925</v>
      </c>
      <c r="AM14">
        <v>53299</v>
      </c>
      <c r="AN14">
        <v>-6426</v>
      </c>
      <c r="AO14">
        <v>24297</v>
      </c>
      <c r="AP14">
        <v>17045</v>
      </c>
    </row>
    <row r="15" spans="1:42" ht="15" x14ac:dyDescent="0.25">
      <c r="A15" s="179" t="s">
        <v>39</v>
      </c>
      <c r="B15" s="168">
        <v>-10919</v>
      </c>
      <c r="C15" s="168">
        <v>-18316</v>
      </c>
      <c r="D15" s="168">
        <v>48563</v>
      </c>
      <c r="E15" s="168">
        <v>17190</v>
      </c>
      <c r="F15" s="168">
        <v>-8326</v>
      </c>
      <c r="G15" s="168">
        <v>4635</v>
      </c>
      <c r="H15" s="168">
        <v>47976</v>
      </c>
      <c r="I15" s="168">
        <v>24955</v>
      </c>
      <c r="J15" s="168">
        <v>24792</v>
      </c>
      <c r="K15" s="168">
        <v>21376</v>
      </c>
      <c r="L15" s="168">
        <v>28205</v>
      </c>
      <c r="M15" s="168">
        <v>40244</v>
      </c>
      <c r="N15" s="168">
        <v>27562</v>
      </c>
      <c r="O15" s="168">
        <v>42931</v>
      </c>
      <c r="P15" s="168">
        <v>16896</v>
      </c>
      <c r="Q15" s="168">
        <v>5265</v>
      </c>
      <c r="R15" s="168">
        <v>14913</v>
      </c>
      <c r="S15" s="168">
        <v>20717</v>
      </c>
      <c r="T15" s="168">
        <v>34100</v>
      </c>
      <c r="U15" s="168">
        <v>30480</v>
      </c>
      <c r="V15" s="168">
        <v>17712</v>
      </c>
      <c r="W15" s="168">
        <v>14284</v>
      </c>
      <c r="X15" s="168">
        <v>19059</v>
      </c>
      <c r="Y15" s="168">
        <v>32093</v>
      </c>
      <c r="Z15" s="168">
        <v>31069</v>
      </c>
      <c r="AA15" s="168">
        <v>-1134</v>
      </c>
      <c r="AB15" s="168">
        <v>19942</v>
      </c>
      <c r="AC15" s="168">
        <v>24683</v>
      </c>
      <c r="AD15" s="168">
        <v>26542</v>
      </c>
      <c r="AE15" s="168">
        <v>32755.09</v>
      </c>
      <c r="AF15">
        <v>27805.68</v>
      </c>
      <c r="AG15">
        <v>21076.7</v>
      </c>
      <c r="AH15">
        <v>7059.53</v>
      </c>
      <c r="AI15">
        <v>18495.586839200001</v>
      </c>
      <c r="AJ15">
        <v>21658.086084999999</v>
      </c>
      <c r="AK15">
        <v>-10919</v>
      </c>
      <c r="AL15">
        <v>-18316</v>
      </c>
      <c r="AM15">
        <v>48563</v>
      </c>
      <c r="AN15">
        <v>17190</v>
      </c>
      <c r="AO15">
        <v>-8326</v>
      </c>
      <c r="AP15">
        <v>4635</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P15"/>
  <sheetViews>
    <sheetView topLeftCell="AA1" workbookViewId="0">
      <selection activeCell="AL4" sqref="AL4"/>
    </sheetView>
  </sheetViews>
  <sheetFormatPr defaultColWidth="18.7109375" defaultRowHeight="12.75" customHeight="1" x14ac:dyDescent="0.25"/>
  <cols>
    <col min="1" max="36" width="9.140625" customWidth="1"/>
    <col min="37" max="42" width="16.7109375" customWidth="1"/>
  </cols>
  <sheetData>
    <row r="1" spans="1:42"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c r="AG1" s="176"/>
      <c r="AH1" s="176"/>
      <c r="AI1" s="176"/>
      <c r="AJ1" s="176"/>
      <c r="AK1" s="176" t="s">
        <v>238</v>
      </c>
      <c r="AL1" s="176" t="s">
        <v>239</v>
      </c>
      <c r="AM1" s="176" t="s">
        <v>240</v>
      </c>
      <c r="AN1" s="176" t="s">
        <v>241</v>
      </c>
      <c r="AO1" s="176" t="s">
        <v>242</v>
      </c>
      <c r="AP1" s="176" t="s">
        <v>243</v>
      </c>
    </row>
    <row r="2" spans="1:42"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42"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42" ht="15" x14ac:dyDescent="0.25">
      <c r="A4" s="179" t="s">
        <v>28</v>
      </c>
      <c r="B4" s="168">
        <v>40492</v>
      </c>
      <c r="C4" s="168">
        <v>-4759</v>
      </c>
      <c r="D4" s="168">
        <v>-120420</v>
      </c>
      <c r="E4" s="168">
        <v>-132338</v>
      </c>
      <c r="F4" s="168">
        <v>-58228</v>
      </c>
      <c r="G4" s="168">
        <v>-60307</v>
      </c>
      <c r="H4" s="168">
        <v>-43218</v>
      </c>
      <c r="I4" s="168">
        <v>964</v>
      </c>
      <c r="J4" s="168">
        <v>-22263</v>
      </c>
      <c r="K4" s="168">
        <v>4605</v>
      </c>
      <c r="L4" s="168">
        <v>-1432</v>
      </c>
      <c r="M4" s="168">
        <v>-16689</v>
      </c>
      <c r="N4" s="168">
        <v>33015</v>
      </c>
      <c r="O4" s="168">
        <v>-30713</v>
      </c>
      <c r="P4" s="168">
        <v>-2297</v>
      </c>
      <c r="Q4" s="168">
        <v>-5628</v>
      </c>
      <c r="R4" s="168">
        <v>-64681</v>
      </c>
      <c r="S4" s="168">
        <v>-113199</v>
      </c>
      <c r="T4" s="168">
        <v>36242</v>
      </c>
      <c r="U4" s="168">
        <v>-10677</v>
      </c>
      <c r="V4" s="168">
        <v>8158</v>
      </c>
      <c r="W4" s="168">
        <v>1393</v>
      </c>
      <c r="X4" s="168">
        <v>10170</v>
      </c>
      <c r="Y4" s="168">
        <v>3654</v>
      </c>
      <c r="Z4" s="168">
        <v>8171</v>
      </c>
      <c r="AA4" s="168">
        <v>-29212</v>
      </c>
      <c r="AB4" s="168">
        <v>-12486</v>
      </c>
      <c r="AC4" s="168">
        <v>-4201</v>
      </c>
      <c r="AD4" s="168">
        <v>-21987</v>
      </c>
      <c r="AE4" s="168">
        <v>21381.31</v>
      </c>
      <c r="AF4" s="168">
        <v>-39100.47</v>
      </c>
      <c r="AG4" s="168">
        <v>-31088.78</v>
      </c>
      <c r="AH4" s="168">
        <v>7306.74</v>
      </c>
      <c r="AI4" s="168">
        <v>-13318.9509084</v>
      </c>
      <c r="AJ4" s="168">
        <v>-6116.2163466399998</v>
      </c>
      <c r="AK4" s="168">
        <v>40492</v>
      </c>
      <c r="AL4">
        <v>-4759</v>
      </c>
      <c r="AM4">
        <v>-120420</v>
      </c>
      <c r="AN4">
        <v>-132338</v>
      </c>
      <c r="AO4">
        <v>-58228</v>
      </c>
      <c r="AP4">
        <v>-60307</v>
      </c>
    </row>
    <row r="5" spans="1:42" ht="15" x14ac:dyDescent="0.25">
      <c r="A5" s="179" t="s">
        <v>29</v>
      </c>
      <c r="B5" s="168">
        <v>-31532</v>
      </c>
      <c r="C5" s="168">
        <v>-59207</v>
      </c>
      <c r="D5" s="168">
        <v>75613</v>
      </c>
      <c r="E5" s="168">
        <v>-7180</v>
      </c>
      <c r="F5" s="168">
        <v>-64896</v>
      </c>
      <c r="G5" s="168">
        <v>-23876</v>
      </c>
      <c r="H5" s="168">
        <v>15349</v>
      </c>
      <c r="I5" s="168">
        <v>-20808</v>
      </c>
      <c r="J5" s="168">
        <v>-41154</v>
      </c>
      <c r="K5" s="168">
        <v>-33997</v>
      </c>
      <c r="L5" s="168">
        <v>-13894</v>
      </c>
      <c r="M5" s="168">
        <v>-22573</v>
      </c>
      <c r="N5" s="168">
        <v>-17102</v>
      </c>
      <c r="O5" s="168">
        <v>-38902</v>
      </c>
      <c r="P5" s="168">
        <v>-63575</v>
      </c>
      <c r="Q5" s="168">
        <v>-26557</v>
      </c>
      <c r="R5" s="168">
        <v>-43095</v>
      </c>
      <c r="S5" s="168">
        <v>-46804</v>
      </c>
      <c r="T5" s="168">
        <v>-20875</v>
      </c>
      <c r="U5" s="168">
        <v>-24366</v>
      </c>
      <c r="V5" s="168">
        <v>1186</v>
      </c>
      <c r="W5" s="168">
        <v>-25843</v>
      </c>
      <c r="X5" s="168">
        <v>-4476</v>
      </c>
      <c r="Y5" s="168">
        <v>-2368</v>
      </c>
      <c r="Z5" s="168">
        <v>5908</v>
      </c>
      <c r="AA5" s="168">
        <v>-17978</v>
      </c>
      <c r="AB5" s="168">
        <v>-35602</v>
      </c>
      <c r="AC5" s="168">
        <v>-45104</v>
      </c>
      <c r="AD5" s="168">
        <v>-5118</v>
      </c>
      <c r="AE5" s="168">
        <v>-37282.99</v>
      </c>
      <c r="AF5" s="168">
        <v>-15646.38</v>
      </c>
      <c r="AG5" s="168">
        <v>-40071.83</v>
      </c>
      <c r="AH5" s="168">
        <v>-32633</v>
      </c>
      <c r="AI5" s="168">
        <v>-26703.2674372</v>
      </c>
      <c r="AJ5" s="168">
        <v>-28524.806553999999</v>
      </c>
      <c r="AK5" s="168">
        <v>-31532</v>
      </c>
      <c r="AL5">
        <v>-59207</v>
      </c>
      <c r="AM5">
        <v>75613</v>
      </c>
      <c r="AN5">
        <v>-7180</v>
      </c>
      <c r="AO5">
        <v>-64896</v>
      </c>
      <c r="AP5">
        <v>-23876</v>
      </c>
    </row>
    <row r="6" spans="1:42" ht="15" x14ac:dyDescent="0.25">
      <c r="A6" s="179" t="s">
        <v>30</v>
      </c>
      <c r="B6" s="168">
        <v>-34798</v>
      </c>
      <c r="C6" s="168">
        <v>-42109</v>
      </c>
      <c r="D6" s="168">
        <v>-24685</v>
      </c>
      <c r="E6" s="168">
        <v>-25779</v>
      </c>
      <c r="F6" s="168">
        <v>-20971</v>
      </c>
      <c r="G6" s="168">
        <v>-80751</v>
      </c>
      <c r="H6" s="168">
        <v>22236</v>
      </c>
      <c r="I6" s="168">
        <v>-24802</v>
      </c>
      <c r="J6" s="168">
        <v>-17360</v>
      </c>
      <c r="K6" s="168">
        <v>-33058</v>
      </c>
      <c r="L6" s="168">
        <v>-34947</v>
      </c>
      <c r="M6" s="168">
        <v>-9445</v>
      </c>
      <c r="N6" s="168">
        <v>-51123</v>
      </c>
      <c r="O6" s="168">
        <v>-40193</v>
      </c>
      <c r="P6" s="168">
        <v>-34902</v>
      </c>
      <c r="Q6" s="168">
        <v>-96096</v>
      </c>
      <c r="R6" s="168">
        <v>-38881</v>
      </c>
      <c r="S6" s="168">
        <v>-9183</v>
      </c>
      <c r="T6" s="168">
        <v>-13153</v>
      </c>
      <c r="U6" s="168">
        <v>-27914</v>
      </c>
      <c r="V6" s="168">
        <v>-37945</v>
      </c>
      <c r="W6" s="168">
        <v>-37233</v>
      </c>
      <c r="X6" s="168">
        <v>-84151</v>
      </c>
      <c r="Y6" s="168">
        <v>-52823</v>
      </c>
      <c r="Z6" s="168">
        <v>-62375</v>
      </c>
      <c r="AA6" s="168">
        <v>-22703</v>
      </c>
      <c r="AB6" s="168">
        <v>-24411</v>
      </c>
      <c r="AC6" s="168">
        <v>-35779</v>
      </c>
      <c r="AD6" s="168">
        <v>-52190</v>
      </c>
      <c r="AE6" s="168">
        <v>-44594.1</v>
      </c>
      <c r="AF6" s="168">
        <v>-46276.85</v>
      </c>
      <c r="AG6" s="168">
        <v>-41178.449999999997</v>
      </c>
      <c r="AH6" s="168">
        <v>-54098.76</v>
      </c>
      <c r="AI6" s="168">
        <v>-94386.657514799997</v>
      </c>
      <c r="AJ6" s="168">
        <v>-67435.723010500005</v>
      </c>
      <c r="AK6" s="168">
        <v>-34798</v>
      </c>
      <c r="AL6">
        <v>-42109</v>
      </c>
      <c r="AM6">
        <v>-24685</v>
      </c>
      <c r="AN6">
        <v>-25779</v>
      </c>
      <c r="AO6">
        <v>-20971</v>
      </c>
      <c r="AP6">
        <v>-80751</v>
      </c>
    </row>
    <row r="7" spans="1:42" ht="15" x14ac:dyDescent="0.25">
      <c r="A7" s="179" t="s">
        <v>31</v>
      </c>
      <c r="B7" s="168">
        <v>-9350</v>
      </c>
      <c r="C7" s="168">
        <v>-26697</v>
      </c>
      <c r="D7" s="168">
        <v>-94261</v>
      </c>
      <c r="E7" s="168">
        <v>-33209</v>
      </c>
      <c r="F7" s="168">
        <v>-50463</v>
      </c>
      <c r="G7" s="168">
        <v>-39680</v>
      </c>
      <c r="H7" s="168">
        <v>-1920</v>
      </c>
      <c r="I7" s="168">
        <v>-7206</v>
      </c>
      <c r="J7" s="168">
        <v>-49617</v>
      </c>
      <c r="K7" s="168">
        <v>-43035</v>
      </c>
      <c r="L7" s="168">
        <v>-59116</v>
      </c>
      <c r="M7" s="168">
        <v>-58070</v>
      </c>
      <c r="N7" s="168">
        <v>-46224</v>
      </c>
      <c r="O7" s="168">
        <v>-45231</v>
      </c>
      <c r="P7" s="168">
        <v>-21337</v>
      </c>
      <c r="Q7" s="168">
        <v>-46392</v>
      </c>
      <c r="R7" s="168">
        <v>-46932</v>
      </c>
      <c r="S7" s="168">
        <v>-10394</v>
      </c>
      <c r="T7" s="168">
        <v>-22183</v>
      </c>
      <c r="U7" s="168">
        <v>-50361</v>
      </c>
      <c r="V7" s="168">
        <v>-34244</v>
      </c>
      <c r="W7" s="168">
        <v>-28299</v>
      </c>
      <c r="X7" s="168">
        <v>-23057</v>
      </c>
      <c r="Y7" s="168">
        <v>-23653</v>
      </c>
      <c r="Z7" s="168">
        <v>-18731</v>
      </c>
      <c r="AA7" s="168">
        <v>-34493</v>
      </c>
      <c r="AB7" s="168">
        <v>-34719</v>
      </c>
      <c r="AC7" s="168">
        <v>-39354</v>
      </c>
      <c r="AD7" s="168">
        <v>-36816</v>
      </c>
      <c r="AE7" s="168">
        <v>-31096.54</v>
      </c>
      <c r="AF7" s="168">
        <v>-26820.7</v>
      </c>
      <c r="AG7" s="168">
        <v>-39596.559999999998</v>
      </c>
      <c r="AH7" s="168">
        <v>-38490.559999999998</v>
      </c>
      <c r="AI7" s="168">
        <v>-7432.9692029799999</v>
      </c>
      <c r="AJ7" s="168">
        <v>-6871.4972382400001</v>
      </c>
      <c r="AK7" s="168">
        <v>-9350</v>
      </c>
      <c r="AL7">
        <v>-26697</v>
      </c>
      <c r="AM7">
        <v>-94261</v>
      </c>
      <c r="AN7">
        <v>-33209</v>
      </c>
      <c r="AO7">
        <v>-50463</v>
      </c>
      <c r="AP7">
        <v>-39680</v>
      </c>
    </row>
    <row r="8" spans="1:42" ht="15" x14ac:dyDescent="0.25">
      <c r="A8" s="179" t="s">
        <v>32</v>
      </c>
      <c r="B8" s="168">
        <v>-3227</v>
      </c>
      <c r="C8" s="168">
        <v>-13581</v>
      </c>
      <c r="D8" s="168">
        <v>-52530</v>
      </c>
      <c r="E8" s="168">
        <v>-80344</v>
      </c>
      <c r="F8" s="168">
        <v>-118304</v>
      </c>
      <c r="G8" s="168">
        <v>-138191</v>
      </c>
      <c r="H8" s="168">
        <v>-16033</v>
      </c>
      <c r="I8" s="168">
        <v>-40976</v>
      </c>
      <c r="J8" s="168">
        <v>-17804</v>
      </c>
      <c r="K8" s="168">
        <v>-31502</v>
      </c>
      <c r="L8" s="168">
        <v>-19012</v>
      </c>
      <c r="M8" s="168">
        <v>-19099</v>
      </c>
      <c r="N8" s="168">
        <v>-31253</v>
      </c>
      <c r="O8" s="168">
        <v>-147962</v>
      </c>
      <c r="P8" s="168">
        <v>-29909</v>
      </c>
      <c r="Q8" s="168">
        <v>-28129</v>
      </c>
      <c r="R8" s="168">
        <v>-49915</v>
      </c>
      <c r="S8" s="168">
        <v>-34603</v>
      </c>
      <c r="T8" s="168">
        <v>-27749</v>
      </c>
      <c r="U8" s="168">
        <v>-15643</v>
      </c>
      <c r="V8" s="168">
        <v>-26481</v>
      </c>
      <c r="W8" s="168">
        <v>-13461</v>
      </c>
      <c r="X8" s="168">
        <v>-3122</v>
      </c>
      <c r="Y8" s="168">
        <v>-37490</v>
      </c>
      <c r="Z8" s="168">
        <v>-28582</v>
      </c>
      <c r="AA8" s="168">
        <v>-34988</v>
      </c>
      <c r="AB8" s="168">
        <v>-27611</v>
      </c>
      <c r="AC8" s="168">
        <v>-13772</v>
      </c>
      <c r="AD8" s="168">
        <v>-19453</v>
      </c>
      <c r="AE8" s="168">
        <v>-43834.12</v>
      </c>
      <c r="AF8" s="168">
        <v>-36949.01</v>
      </c>
      <c r="AG8" s="168">
        <v>-18708.64</v>
      </c>
      <c r="AH8" s="168">
        <v>-25398.73</v>
      </c>
      <c r="AI8" s="168">
        <v>-18684.161391000001</v>
      </c>
      <c r="AJ8" s="168">
        <v>-9368.2712112299996</v>
      </c>
      <c r="AK8" s="168">
        <v>-3227</v>
      </c>
      <c r="AL8">
        <v>-13581</v>
      </c>
      <c r="AM8">
        <v>-52530</v>
      </c>
      <c r="AN8">
        <v>-80344</v>
      </c>
      <c r="AO8">
        <v>-118304</v>
      </c>
      <c r="AP8">
        <v>-138191</v>
      </c>
    </row>
    <row r="9" spans="1:42" ht="15" x14ac:dyDescent="0.25">
      <c r="A9" s="179" t="s">
        <v>33</v>
      </c>
      <c r="B9" s="168">
        <v>-63795</v>
      </c>
      <c r="C9" s="168">
        <v>-22107</v>
      </c>
      <c r="D9" s="168">
        <v>-145121</v>
      </c>
      <c r="E9" s="168">
        <v>-71818</v>
      </c>
      <c r="F9" s="168">
        <v>-97960</v>
      </c>
      <c r="G9" s="168">
        <v>8885</v>
      </c>
      <c r="H9" s="168">
        <v>-38043</v>
      </c>
      <c r="I9" s="168">
        <v>-46710</v>
      </c>
      <c r="J9" s="168">
        <v>-50164</v>
      </c>
      <c r="K9" s="168">
        <v>-42655</v>
      </c>
      <c r="L9" s="168">
        <v>-57844</v>
      </c>
      <c r="M9" s="168">
        <v>-49321</v>
      </c>
      <c r="N9" s="168">
        <v>-51930</v>
      </c>
      <c r="O9" s="168">
        <v>-183623</v>
      </c>
      <c r="P9" s="168">
        <v>-63558</v>
      </c>
      <c r="Q9" s="168">
        <v>-43443</v>
      </c>
      <c r="R9" s="168">
        <v>-78712</v>
      </c>
      <c r="S9" s="168">
        <v>-44428</v>
      </c>
      <c r="T9" s="168">
        <v>-46623</v>
      </c>
      <c r="U9" s="168">
        <v>-26480</v>
      </c>
      <c r="V9" s="168">
        <v>-49249</v>
      </c>
      <c r="W9" s="168">
        <v>-37820</v>
      </c>
      <c r="X9" s="168">
        <v>-37124</v>
      </c>
      <c r="Y9" s="168">
        <v>-46806</v>
      </c>
      <c r="Z9" s="168">
        <v>-42271</v>
      </c>
      <c r="AA9" s="168">
        <v>-36915</v>
      </c>
      <c r="AB9" s="168">
        <v>-53138</v>
      </c>
      <c r="AC9" s="168">
        <v>-64948</v>
      </c>
      <c r="AD9" s="168">
        <v>-25781</v>
      </c>
      <c r="AE9" s="168">
        <v>-34943.18</v>
      </c>
      <c r="AF9" s="168">
        <v>-51296.07</v>
      </c>
      <c r="AG9" s="168">
        <v>-57331.83</v>
      </c>
      <c r="AH9" s="168">
        <v>-54558.23</v>
      </c>
      <c r="AI9" s="168">
        <v>-68587.0014906</v>
      </c>
      <c r="AJ9" s="168">
        <v>-35762.9559534</v>
      </c>
      <c r="AK9" s="168">
        <v>-63795</v>
      </c>
      <c r="AL9">
        <v>-22107</v>
      </c>
      <c r="AM9">
        <v>-145121</v>
      </c>
      <c r="AN9">
        <v>-71818</v>
      </c>
      <c r="AO9">
        <v>-97960</v>
      </c>
      <c r="AP9">
        <v>8885</v>
      </c>
    </row>
    <row r="10" spans="1:42" ht="15" x14ac:dyDescent="0.25">
      <c r="A10" s="179" t="s">
        <v>34</v>
      </c>
      <c r="B10" s="168">
        <v>-36118</v>
      </c>
      <c r="C10" s="168">
        <v>-38566</v>
      </c>
      <c r="D10" s="168">
        <v>-36480</v>
      </c>
      <c r="E10" s="168">
        <v>-38227</v>
      </c>
      <c r="F10" s="168">
        <v>-78781</v>
      </c>
      <c r="G10" s="168">
        <v>-21682</v>
      </c>
      <c r="H10" s="168">
        <v>-28289</v>
      </c>
      <c r="I10" s="168">
        <v>-64234</v>
      </c>
      <c r="J10" s="168">
        <v>-49396</v>
      </c>
      <c r="K10" s="168">
        <v>-44130</v>
      </c>
      <c r="L10" s="168">
        <v>-48300</v>
      </c>
      <c r="M10" s="168">
        <v>-25504</v>
      </c>
      <c r="N10" s="168">
        <v>-48567</v>
      </c>
      <c r="O10" s="168">
        <v>-182992</v>
      </c>
      <c r="P10" s="168">
        <v>-65306</v>
      </c>
      <c r="Q10" s="168">
        <v>-37942</v>
      </c>
      <c r="R10" s="168">
        <v>-73787</v>
      </c>
      <c r="S10" s="168">
        <v>-40766</v>
      </c>
      <c r="T10" s="168">
        <v>-6457</v>
      </c>
      <c r="U10" s="168">
        <v>-40478</v>
      </c>
      <c r="V10" s="168">
        <v>-35347</v>
      </c>
      <c r="W10" s="168">
        <v>-30984</v>
      </c>
      <c r="X10" s="168">
        <v>-12644</v>
      </c>
      <c r="Y10" s="168">
        <v>-15252</v>
      </c>
      <c r="Z10" s="168">
        <v>-52766</v>
      </c>
      <c r="AA10" s="168">
        <v>-45936</v>
      </c>
      <c r="AB10" s="168">
        <v>-47300</v>
      </c>
      <c r="AC10" s="168">
        <v>-39221</v>
      </c>
      <c r="AD10" s="168">
        <v>-35223</v>
      </c>
      <c r="AE10" s="168">
        <v>-42721.46</v>
      </c>
      <c r="AF10" s="168">
        <v>-48900.09</v>
      </c>
      <c r="AG10" s="168">
        <v>-17894.650000000001</v>
      </c>
      <c r="AH10" s="168">
        <v>-23696.21</v>
      </c>
      <c r="AI10" s="168">
        <v>-7182.9008864099997</v>
      </c>
      <c r="AJ10" s="168">
        <v>-13352.517098099999</v>
      </c>
      <c r="AK10" s="168">
        <v>-36118</v>
      </c>
      <c r="AL10">
        <v>-38566</v>
      </c>
      <c r="AM10">
        <v>-36480</v>
      </c>
      <c r="AN10">
        <v>-38227</v>
      </c>
      <c r="AO10">
        <v>-78781</v>
      </c>
      <c r="AP10">
        <v>-21682</v>
      </c>
    </row>
    <row r="11" spans="1:42" ht="15" x14ac:dyDescent="0.25">
      <c r="A11" s="179" t="s">
        <v>35</v>
      </c>
      <c r="B11" s="168">
        <v>-15142</v>
      </c>
      <c r="C11" s="168">
        <v>5081</v>
      </c>
      <c r="D11" s="168">
        <v>-16429</v>
      </c>
      <c r="E11" s="168">
        <v>-15094</v>
      </c>
      <c r="F11" s="168">
        <v>-77117</v>
      </c>
      <c r="G11" s="168">
        <v>-51414</v>
      </c>
      <c r="H11" s="168">
        <v>-22390</v>
      </c>
      <c r="I11" s="168">
        <v>-5845</v>
      </c>
      <c r="J11" s="168">
        <v>-16213</v>
      </c>
      <c r="K11" s="168">
        <v>-13937</v>
      </c>
      <c r="L11" s="168">
        <v>-23998</v>
      </c>
      <c r="M11" s="168">
        <v>5844</v>
      </c>
      <c r="N11" s="168">
        <v>-37121</v>
      </c>
      <c r="O11" s="168">
        <v>-39380</v>
      </c>
      <c r="P11" s="168">
        <v>-27815</v>
      </c>
      <c r="Q11" s="168">
        <v>-14052</v>
      </c>
      <c r="R11" s="168">
        <v>-65381</v>
      </c>
      <c r="S11" s="168">
        <v>-36566</v>
      </c>
      <c r="T11" s="168">
        <v>-19854</v>
      </c>
      <c r="U11" s="168">
        <v>-3753</v>
      </c>
      <c r="V11" s="168">
        <v>-2878</v>
      </c>
      <c r="W11" s="168">
        <v>-12666</v>
      </c>
      <c r="X11" s="168">
        <v>-13960</v>
      </c>
      <c r="Y11" s="168">
        <v>-39998</v>
      </c>
      <c r="Z11" s="168">
        <v>7285</v>
      </c>
      <c r="AA11" s="168">
        <v>-24344</v>
      </c>
      <c r="AB11" s="168">
        <v>-33449</v>
      </c>
      <c r="AC11" s="168">
        <v>-19832</v>
      </c>
      <c r="AD11" s="168">
        <v>-46258</v>
      </c>
      <c r="AE11" s="168">
        <v>-32945.339999999997</v>
      </c>
      <c r="AF11" s="168">
        <v>-39458.29</v>
      </c>
      <c r="AG11" s="168">
        <v>-23445.79</v>
      </c>
      <c r="AH11" s="168">
        <v>-14442.47</v>
      </c>
      <c r="AI11" s="168">
        <v>-5314.7564458200004</v>
      </c>
      <c r="AJ11" s="168">
        <v>-18306.574451100001</v>
      </c>
      <c r="AK11" s="168">
        <v>-15142</v>
      </c>
      <c r="AL11">
        <v>5081</v>
      </c>
      <c r="AM11">
        <v>-16429</v>
      </c>
      <c r="AN11">
        <v>-15094</v>
      </c>
      <c r="AO11">
        <v>-77117</v>
      </c>
      <c r="AP11">
        <v>-51414</v>
      </c>
    </row>
    <row r="12" spans="1:42" ht="15" x14ac:dyDescent="0.25">
      <c r="A12" s="179" t="s">
        <v>36</v>
      </c>
      <c r="B12" s="168">
        <v>14304</v>
      </c>
      <c r="C12" s="168">
        <v>-4500</v>
      </c>
      <c r="D12" s="168">
        <v>-45349</v>
      </c>
      <c r="E12" s="168">
        <v>-49987</v>
      </c>
      <c r="F12" s="168">
        <v>8855</v>
      </c>
      <c r="G12" s="168">
        <v>-45327</v>
      </c>
      <c r="H12" s="168">
        <v>-12705</v>
      </c>
      <c r="I12" s="168">
        <v>-21931</v>
      </c>
      <c r="J12" s="168">
        <v>-11678</v>
      </c>
      <c r="K12" s="168">
        <v>-16455</v>
      </c>
      <c r="L12" s="168">
        <v>-15521</v>
      </c>
      <c r="M12" s="168">
        <v>-12746</v>
      </c>
      <c r="N12" s="168">
        <v>-31334</v>
      </c>
      <c r="O12" s="168">
        <v>-19856</v>
      </c>
      <c r="P12" s="168">
        <v>-41416</v>
      </c>
      <c r="Q12" s="168">
        <v>-22555</v>
      </c>
      <c r="R12" s="168">
        <v>854</v>
      </c>
      <c r="S12" s="168">
        <v>-61966</v>
      </c>
      <c r="T12" s="168">
        <v>-54049</v>
      </c>
      <c r="U12" s="168">
        <v>-27712</v>
      </c>
      <c r="V12" s="168">
        <v>-18022</v>
      </c>
      <c r="W12" s="168">
        <v>-8845</v>
      </c>
      <c r="X12" s="168">
        <v>-17966</v>
      </c>
      <c r="Y12" s="168">
        <v>-5136</v>
      </c>
      <c r="Z12" s="168">
        <v>-10974</v>
      </c>
      <c r="AA12" s="168">
        <v>-32470</v>
      </c>
      <c r="AB12" s="168">
        <v>-35090</v>
      </c>
      <c r="AC12" s="168">
        <v>-20788</v>
      </c>
      <c r="AD12" s="168">
        <v>-50804</v>
      </c>
      <c r="AE12" s="168">
        <v>-26487.17</v>
      </c>
      <c r="AF12" s="168">
        <v>-30253.87</v>
      </c>
      <c r="AG12" s="168">
        <v>-43057.81</v>
      </c>
      <c r="AH12" s="168">
        <v>-36350.120000000003</v>
      </c>
      <c r="AI12" s="168">
        <v>-18872.824050899999</v>
      </c>
      <c r="AJ12" s="168">
        <v>-15710.9736011</v>
      </c>
      <c r="AK12" s="168">
        <v>14304</v>
      </c>
      <c r="AL12">
        <v>-4500</v>
      </c>
      <c r="AM12">
        <v>-45349</v>
      </c>
      <c r="AN12">
        <v>-49987</v>
      </c>
      <c r="AO12">
        <v>8855</v>
      </c>
      <c r="AP12">
        <v>-45327</v>
      </c>
    </row>
    <row r="13" spans="1:42" ht="15" x14ac:dyDescent="0.25">
      <c r="A13" s="179" t="s">
        <v>37</v>
      </c>
      <c r="B13" s="168">
        <v>25649</v>
      </c>
      <c r="C13" s="168">
        <v>771</v>
      </c>
      <c r="D13" s="168">
        <v>4673</v>
      </c>
      <c r="E13" s="168">
        <v>-43092</v>
      </c>
      <c r="F13" s="168">
        <v>28411</v>
      </c>
      <c r="G13" s="168">
        <v>15293</v>
      </c>
      <c r="H13" s="168">
        <v>7479</v>
      </c>
      <c r="I13" s="168">
        <v>-7488</v>
      </c>
      <c r="J13" s="168">
        <v>-21609</v>
      </c>
      <c r="K13" s="168">
        <v>-2983</v>
      </c>
      <c r="L13" s="168">
        <v>3170</v>
      </c>
      <c r="M13" s="168">
        <v>-15058</v>
      </c>
      <c r="N13" s="168">
        <v>-8187</v>
      </c>
      <c r="O13" s="168">
        <v>-13262</v>
      </c>
      <c r="P13" s="168">
        <v>8344</v>
      </c>
      <c r="Q13" s="168">
        <v>1628</v>
      </c>
      <c r="R13" s="168">
        <v>-1526</v>
      </c>
      <c r="S13" s="168">
        <v>558</v>
      </c>
      <c r="T13" s="168">
        <v>-407</v>
      </c>
      <c r="U13" s="168">
        <v>-3374</v>
      </c>
      <c r="V13" s="168">
        <v>10401</v>
      </c>
      <c r="W13" s="168">
        <v>3125</v>
      </c>
      <c r="X13" s="168">
        <v>166</v>
      </c>
      <c r="Y13" s="168">
        <v>26085</v>
      </c>
      <c r="Z13" s="168">
        <v>-4440</v>
      </c>
      <c r="AA13" s="168">
        <v>7400</v>
      </c>
      <c r="AB13" s="168">
        <v>-11666</v>
      </c>
      <c r="AC13" s="168">
        <v>-2741</v>
      </c>
      <c r="AD13" s="168">
        <v>-4433</v>
      </c>
      <c r="AE13" s="168">
        <v>-10084.83</v>
      </c>
      <c r="AF13" s="168">
        <v>-27032.55</v>
      </c>
      <c r="AG13" s="168">
        <v>-5755.41</v>
      </c>
      <c r="AH13" s="168">
        <v>-10251.5</v>
      </c>
      <c r="AI13" s="168">
        <v>-12699.8988852</v>
      </c>
      <c r="AJ13" s="168">
        <v>-2664.68283131</v>
      </c>
      <c r="AK13" s="168">
        <v>25649</v>
      </c>
      <c r="AL13">
        <v>771</v>
      </c>
      <c r="AM13">
        <v>4673</v>
      </c>
      <c r="AN13">
        <v>-43092</v>
      </c>
      <c r="AO13">
        <v>28411</v>
      </c>
      <c r="AP13">
        <v>15293</v>
      </c>
    </row>
    <row r="14" spans="1:42" ht="15" x14ac:dyDescent="0.25">
      <c r="A14" s="179" t="s">
        <v>38</v>
      </c>
      <c r="B14" s="168">
        <v>5957</v>
      </c>
      <c r="C14" s="168">
        <v>17583</v>
      </c>
      <c r="D14" s="168">
        <v>-56331</v>
      </c>
      <c r="E14" s="168">
        <v>-30108</v>
      </c>
      <c r="F14" s="168">
        <v>-24338</v>
      </c>
      <c r="G14" s="168">
        <v>-14114</v>
      </c>
      <c r="H14" s="168">
        <v>1411</v>
      </c>
      <c r="I14" s="168">
        <v>5432</v>
      </c>
      <c r="J14" s="168">
        <v>11315</v>
      </c>
      <c r="K14" s="168">
        <v>8817</v>
      </c>
      <c r="L14" s="168">
        <v>8676</v>
      </c>
      <c r="M14" s="168">
        <v>-7549</v>
      </c>
      <c r="N14" s="168">
        <v>1332</v>
      </c>
      <c r="O14" s="168">
        <v>8962</v>
      </c>
      <c r="P14" s="168">
        <v>4502</v>
      </c>
      <c r="Q14" s="168">
        <v>13975</v>
      </c>
      <c r="R14" s="168">
        <v>6876</v>
      </c>
      <c r="S14" s="168">
        <v>-37754</v>
      </c>
      <c r="T14" s="168">
        <v>12580</v>
      </c>
      <c r="U14" s="168">
        <v>4953</v>
      </c>
      <c r="V14" s="168">
        <v>14292</v>
      </c>
      <c r="W14" s="168">
        <v>10398</v>
      </c>
      <c r="X14" s="168">
        <v>14773</v>
      </c>
      <c r="Y14" s="168">
        <v>2898</v>
      </c>
      <c r="Z14" s="168">
        <v>-5160</v>
      </c>
      <c r="AA14" s="168">
        <v>8360</v>
      </c>
      <c r="AB14" s="168">
        <v>244</v>
      </c>
      <c r="AC14" s="168">
        <v>-2194</v>
      </c>
      <c r="AD14" s="168">
        <v>-8124</v>
      </c>
      <c r="AE14" s="168">
        <v>-20039.599999999999</v>
      </c>
      <c r="AF14" s="168">
        <v>-7135.05</v>
      </c>
      <c r="AG14" s="168">
        <v>-4974.93</v>
      </c>
      <c r="AH14" s="168">
        <v>-2774.77</v>
      </c>
      <c r="AI14" s="168">
        <v>-5464.25368033</v>
      </c>
      <c r="AJ14" s="168">
        <v>13381.105650899999</v>
      </c>
      <c r="AK14" s="168">
        <v>5957</v>
      </c>
      <c r="AL14">
        <v>17583</v>
      </c>
      <c r="AM14">
        <v>-56331</v>
      </c>
      <c r="AN14">
        <v>-30108</v>
      </c>
      <c r="AO14">
        <v>-24338</v>
      </c>
      <c r="AP14">
        <v>-14114</v>
      </c>
    </row>
    <row r="15" spans="1:42" ht="15" x14ac:dyDescent="0.25">
      <c r="A15" s="179" t="s">
        <v>39</v>
      </c>
      <c r="B15" s="168">
        <v>-13081</v>
      </c>
      <c r="C15" s="168">
        <v>-31750</v>
      </c>
      <c r="D15" s="168">
        <v>-93247</v>
      </c>
      <c r="E15" s="168">
        <v>-29281</v>
      </c>
      <c r="F15" s="168">
        <v>-52757</v>
      </c>
      <c r="G15" s="168">
        <v>-68425</v>
      </c>
      <c r="H15" s="168">
        <v>-26193</v>
      </c>
      <c r="I15" s="168">
        <v>-1996</v>
      </c>
      <c r="J15" s="168">
        <v>1087</v>
      </c>
      <c r="K15" s="168">
        <v>7093</v>
      </c>
      <c r="L15" s="168">
        <v>18335</v>
      </c>
      <c r="M15" s="168">
        <v>4658</v>
      </c>
      <c r="N15" s="168">
        <v>11409</v>
      </c>
      <c r="O15" s="168">
        <v>18884</v>
      </c>
      <c r="P15" s="168">
        <v>6481</v>
      </c>
      <c r="Q15" s="168">
        <v>-1689</v>
      </c>
      <c r="R15" s="168">
        <v>-26622</v>
      </c>
      <c r="S15" s="168">
        <v>-69312</v>
      </c>
      <c r="T15" s="168">
        <v>30471</v>
      </c>
      <c r="U15" s="168">
        <v>12734</v>
      </c>
      <c r="V15" s="168">
        <v>16880</v>
      </c>
      <c r="W15" s="168">
        <v>5860</v>
      </c>
      <c r="X15" s="168">
        <v>7444</v>
      </c>
      <c r="Y15" s="168">
        <v>33224</v>
      </c>
      <c r="Z15" s="168">
        <v>12480</v>
      </c>
      <c r="AA15" s="168">
        <v>17551</v>
      </c>
      <c r="AB15" s="168">
        <v>6271</v>
      </c>
      <c r="AC15" s="168">
        <v>38815</v>
      </c>
      <c r="AD15" s="168">
        <v>9569</v>
      </c>
      <c r="AE15" s="168">
        <v>34180.550000000003</v>
      </c>
      <c r="AF15" s="168">
        <v>4381.12</v>
      </c>
      <c r="AG15" s="168">
        <v>12845.77</v>
      </c>
      <c r="AH15" s="168">
        <v>-9616.99</v>
      </c>
      <c r="AI15" s="168">
        <v>8367.2790060799998</v>
      </c>
      <c r="AJ15" s="168">
        <v>22543.574502899999</v>
      </c>
      <c r="AK15" s="168">
        <v>-13081</v>
      </c>
      <c r="AL15">
        <v>-31750</v>
      </c>
      <c r="AM15">
        <v>-93247</v>
      </c>
      <c r="AN15">
        <v>-29281</v>
      </c>
      <c r="AO15">
        <v>-52757</v>
      </c>
      <c r="AP15">
        <v>-68425</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BC15"/>
  <sheetViews>
    <sheetView topLeftCell="AB1" workbookViewId="0">
      <selection activeCell="AI2" sqref="AI2:AP2"/>
    </sheetView>
  </sheetViews>
  <sheetFormatPr defaultColWidth="18.7109375" defaultRowHeight="12.75" customHeight="1" x14ac:dyDescent="0.25"/>
  <cols>
    <col min="1" max="36" width="9.140625" customWidth="1"/>
    <col min="37" max="42" width="16.7109375" customWidth="1"/>
    <col min="43" max="55" width="9.140625" customWidth="1"/>
  </cols>
  <sheetData>
    <row r="1" spans="1:55"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c r="AF1" s="176">
        <v>32</v>
      </c>
      <c r="AG1" s="176">
        <v>33</v>
      </c>
      <c r="AH1" s="176">
        <v>34</v>
      </c>
      <c r="AI1" s="176">
        <v>35</v>
      </c>
      <c r="AJ1" s="176">
        <v>36</v>
      </c>
      <c r="AK1" s="176" t="s">
        <v>238</v>
      </c>
      <c r="AL1" s="176" t="s">
        <v>239</v>
      </c>
      <c r="AM1" s="176" t="s">
        <v>240</v>
      </c>
      <c r="AN1" s="176" t="s">
        <v>241</v>
      </c>
      <c r="AO1" s="176" t="s">
        <v>242</v>
      </c>
      <c r="AP1" s="176" t="s">
        <v>243</v>
      </c>
      <c r="AQ1" s="163">
        <v>43</v>
      </c>
      <c r="AR1" s="163">
        <v>44</v>
      </c>
      <c r="AS1" s="163">
        <v>45</v>
      </c>
      <c r="AT1" s="163">
        <v>46</v>
      </c>
      <c r="AU1" s="163">
        <v>47</v>
      </c>
      <c r="AV1" s="163">
        <v>48</v>
      </c>
      <c r="AW1" s="163">
        <v>49</v>
      </c>
      <c r="AX1" s="163">
        <v>50</v>
      </c>
      <c r="AY1" s="163">
        <v>51</v>
      </c>
      <c r="AZ1" s="163">
        <v>52</v>
      </c>
      <c r="BA1" s="163">
        <v>53</v>
      </c>
      <c r="BB1" s="163">
        <v>54</v>
      </c>
      <c r="BC1" s="163">
        <v>55</v>
      </c>
    </row>
    <row r="2" spans="1:55"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c r="AF2" s="176">
        <v>2011</v>
      </c>
      <c r="AG2" s="176">
        <v>2012</v>
      </c>
      <c r="AH2" s="176">
        <v>2013</v>
      </c>
      <c r="AI2" s="176">
        <v>2014</v>
      </c>
      <c r="AJ2" s="176">
        <v>2015</v>
      </c>
      <c r="AK2" s="176">
        <v>2016</v>
      </c>
      <c r="AL2" s="176">
        <v>2017</v>
      </c>
      <c r="AM2" s="176">
        <v>2018</v>
      </c>
      <c r="AN2" s="176">
        <v>2019</v>
      </c>
      <c r="AO2" s="176">
        <v>2020</v>
      </c>
      <c r="AP2" s="176">
        <v>2021</v>
      </c>
    </row>
    <row r="3" spans="1:55"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c r="AF3" s="183" t="s">
        <v>163</v>
      </c>
      <c r="AG3" s="183" t="s">
        <v>168</v>
      </c>
      <c r="AH3" s="183" t="s">
        <v>169</v>
      </c>
      <c r="AI3" s="183" t="s">
        <v>170</v>
      </c>
      <c r="AJ3" s="183" t="s">
        <v>171</v>
      </c>
      <c r="AK3" s="183"/>
      <c r="AL3" s="183"/>
      <c r="AM3" s="183"/>
      <c r="AN3" s="183"/>
      <c r="AO3" s="183"/>
      <c r="AP3" s="183"/>
    </row>
    <row r="4" spans="1:55" ht="15" x14ac:dyDescent="0.25">
      <c r="A4" s="179" t="s">
        <v>28</v>
      </c>
      <c r="B4" s="168">
        <v>18143</v>
      </c>
      <c r="C4" s="168">
        <v>20104</v>
      </c>
      <c r="D4" s="168">
        <v>1060</v>
      </c>
      <c r="E4" s="168">
        <v>-6705</v>
      </c>
      <c r="F4" s="168">
        <v>5380</v>
      </c>
      <c r="G4" s="168">
        <v>6513</v>
      </c>
      <c r="H4" s="168">
        <v>-4432</v>
      </c>
      <c r="I4" s="168">
        <v>5085</v>
      </c>
      <c r="J4" s="168">
        <v>4398</v>
      </c>
      <c r="K4" s="168">
        <v>1542</v>
      </c>
      <c r="L4" s="168">
        <v>7465</v>
      </c>
      <c r="M4" s="168">
        <v>6991</v>
      </c>
      <c r="N4" s="168">
        <v>-30037</v>
      </c>
      <c r="O4" s="168">
        <v>348</v>
      </c>
      <c r="P4" s="168">
        <v>8107</v>
      </c>
      <c r="Q4" s="168">
        <v>-4017</v>
      </c>
      <c r="R4" s="168">
        <v>-425</v>
      </c>
      <c r="S4" s="168">
        <v>-9225</v>
      </c>
      <c r="T4" s="168">
        <v>16908</v>
      </c>
      <c r="U4" s="168">
        <v>1482</v>
      </c>
      <c r="V4" s="168">
        <v>-11156</v>
      </c>
      <c r="W4" s="168">
        <v>-10213</v>
      </c>
      <c r="X4" s="168">
        <v>-20743</v>
      </c>
      <c r="Y4" s="168">
        <v>-9275</v>
      </c>
      <c r="Z4" s="168">
        <v>-13998</v>
      </c>
      <c r="AA4" s="168">
        <v>-478</v>
      </c>
      <c r="AB4" s="168">
        <v>-2403</v>
      </c>
      <c r="AC4" s="168">
        <v>3412</v>
      </c>
      <c r="AD4" s="168">
        <v>-10265</v>
      </c>
      <c r="AE4" s="168">
        <v>17932.82</v>
      </c>
      <c r="AF4" s="168">
        <v>-2554.36</v>
      </c>
      <c r="AG4" s="168">
        <v>-2743.38</v>
      </c>
      <c r="AH4" s="168">
        <v>-21323.439999999999</v>
      </c>
      <c r="AI4" s="168">
        <v>2622.7190070699999</v>
      </c>
      <c r="AJ4" s="168">
        <v>1460.19008364</v>
      </c>
      <c r="AK4" s="168">
        <v>18143</v>
      </c>
      <c r="AL4">
        <v>20104</v>
      </c>
      <c r="AM4">
        <v>1060</v>
      </c>
      <c r="AN4">
        <v>-6705</v>
      </c>
      <c r="AO4">
        <v>5380</v>
      </c>
      <c r="AP4">
        <v>6513</v>
      </c>
    </row>
    <row r="5" spans="1:55" ht="15" x14ac:dyDescent="0.25">
      <c r="A5" s="179" t="s">
        <v>29</v>
      </c>
      <c r="B5" s="168">
        <v>14496</v>
      </c>
      <c r="C5" s="168">
        <v>17046</v>
      </c>
      <c r="D5" s="168">
        <v>28591</v>
      </c>
      <c r="E5" s="168">
        <v>33414</v>
      </c>
      <c r="F5" s="168">
        <v>22410</v>
      </c>
      <c r="G5" s="168">
        <v>32200</v>
      </c>
      <c r="H5" s="168">
        <v>-3087</v>
      </c>
      <c r="I5" s="168">
        <v>5883</v>
      </c>
      <c r="J5" s="168">
        <v>-337</v>
      </c>
      <c r="K5" s="168">
        <v>5573</v>
      </c>
      <c r="L5" s="168">
        <v>9954</v>
      </c>
      <c r="M5" s="168">
        <v>4106</v>
      </c>
      <c r="N5" s="168">
        <v>-45491</v>
      </c>
      <c r="O5" s="168">
        <v>-8939</v>
      </c>
      <c r="P5" s="168">
        <v>14935</v>
      </c>
      <c r="Q5" s="168">
        <v>-2717</v>
      </c>
      <c r="R5" s="168">
        <v>1121</v>
      </c>
      <c r="S5" s="168">
        <v>-12965</v>
      </c>
      <c r="T5" s="168">
        <v>918</v>
      </c>
      <c r="U5" s="168">
        <v>1914</v>
      </c>
      <c r="V5" s="168">
        <v>-9204</v>
      </c>
      <c r="W5" s="168">
        <v>-8660</v>
      </c>
      <c r="X5" s="168">
        <v>-7713</v>
      </c>
      <c r="Y5" s="168">
        <v>-7845</v>
      </c>
      <c r="Z5" s="168">
        <v>-18252</v>
      </c>
      <c r="AA5" s="168">
        <v>-3117</v>
      </c>
      <c r="AB5" s="168">
        <v>-7328</v>
      </c>
      <c r="AC5" s="168">
        <v>1020</v>
      </c>
      <c r="AD5" s="168">
        <v>-14303</v>
      </c>
      <c r="AE5" s="168">
        <v>-13954.96</v>
      </c>
      <c r="AF5" s="168">
        <v>-11963.2</v>
      </c>
      <c r="AG5" s="168">
        <v>-5200.6099999999997</v>
      </c>
      <c r="AH5" s="168">
        <v>-1840.41</v>
      </c>
      <c r="AI5" s="168">
        <v>4187.9586768899999</v>
      </c>
      <c r="AJ5" s="168">
        <v>8478.4876017200004</v>
      </c>
      <c r="AK5" s="168">
        <v>14496</v>
      </c>
      <c r="AL5">
        <v>17046</v>
      </c>
      <c r="AM5">
        <v>28591</v>
      </c>
      <c r="AN5">
        <v>33414</v>
      </c>
      <c r="AO5">
        <v>22410</v>
      </c>
      <c r="AP5">
        <v>32200</v>
      </c>
    </row>
    <row r="6" spans="1:55" ht="15" x14ac:dyDescent="0.25">
      <c r="A6" s="179" t="s">
        <v>30</v>
      </c>
      <c r="B6" s="168">
        <v>8013</v>
      </c>
      <c r="C6" s="168">
        <v>6171</v>
      </c>
      <c r="D6" s="168">
        <v>11652</v>
      </c>
      <c r="E6" s="168">
        <v>31146</v>
      </c>
      <c r="F6" s="168">
        <v>5413</v>
      </c>
      <c r="G6" s="168">
        <v>22428</v>
      </c>
      <c r="H6" s="168">
        <v>-10953</v>
      </c>
      <c r="I6" s="168">
        <v>-3719</v>
      </c>
      <c r="J6" s="168">
        <v>-8387</v>
      </c>
      <c r="K6" s="168">
        <v>14402</v>
      </c>
      <c r="L6" s="168">
        <v>2515</v>
      </c>
      <c r="M6" s="168">
        <v>-1482</v>
      </c>
      <c r="N6" s="168">
        <v>-85617</v>
      </c>
      <c r="O6" s="168">
        <v>-18977</v>
      </c>
      <c r="P6" s="168">
        <v>-3075</v>
      </c>
      <c r="Q6" s="168">
        <v>33226</v>
      </c>
      <c r="R6" s="168">
        <v>11038</v>
      </c>
      <c r="S6" s="168">
        <v>4673</v>
      </c>
      <c r="T6" s="168">
        <v>41</v>
      </c>
      <c r="U6" s="168">
        <v>8197</v>
      </c>
      <c r="V6" s="168">
        <v>5577</v>
      </c>
      <c r="W6" s="168">
        <v>-5020</v>
      </c>
      <c r="X6" s="168">
        <v>-3680</v>
      </c>
      <c r="Y6" s="168">
        <v>-25690</v>
      </c>
      <c r="Z6" s="168">
        <v>16046</v>
      </c>
      <c r="AA6" s="168">
        <v>-10304</v>
      </c>
      <c r="AB6" s="168">
        <v>-11892</v>
      </c>
      <c r="AC6" s="168">
        <v>318</v>
      </c>
      <c r="AD6" s="168">
        <v>-9743</v>
      </c>
      <c r="AE6" s="168">
        <v>-12145.2</v>
      </c>
      <c r="AF6" s="168">
        <v>-6374.1</v>
      </c>
      <c r="AG6" s="168">
        <v>-11246.98</v>
      </c>
      <c r="AH6" s="168">
        <v>-5824.41</v>
      </c>
      <c r="AI6" s="168">
        <v>-14067.4628127</v>
      </c>
      <c r="AJ6" s="168">
        <v>-285.71900964999998</v>
      </c>
      <c r="AK6" s="168">
        <v>8013</v>
      </c>
      <c r="AL6">
        <v>6171</v>
      </c>
      <c r="AM6">
        <v>11652</v>
      </c>
      <c r="AN6">
        <v>31146</v>
      </c>
      <c r="AO6">
        <v>5413</v>
      </c>
      <c r="AP6">
        <v>22428</v>
      </c>
    </row>
    <row r="7" spans="1:55" ht="15" x14ac:dyDescent="0.25">
      <c r="A7" s="179" t="s">
        <v>31</v>
      </c>
      <c r="B7" s="168">
        <v>13149</v>
      </c>
      <c r="C7" s="168">
        <v>7520</v>
      </c>
      <c r="D7" s="168">
        <v>-11246</v>
      </c>
      <c r="E7" s="168">
        <v>4525</v>
      </c>
      <c r="F7" s="168">
        <v>-15333</v>
      </c>
      <c r="G7" s="168">
        <v>18954</v>
      </c>
      <c r="H7" s="168">
        <v>-3287</v>
      </c>
      <c r="I7" s="168">
        <v>-15096</v>
      </c>
      <c r="J7" s="168">
        <v>370</v>
      </c>
      <c r="K7" s="168">
        <v>14292</v>
      </c>
      <c r="L7" s="168">
        <v>5764</v>
      </c>
      <c r="M7" s="168">
        <v>12844</v>
      </c>
      <c r="N7" s="168">
        <v>-51062</v>
      </c>
      <c r="O7" s="168">
        <v>-15113</v>
      </c>
      <c r="P7" s="168">
        <v>-4243</v>
      </c>
      <c r="Q7" s="168">
        <v>-7576</v>
      </c>
      <c r="R7" s="168">
        <v>15396</v>
      </c>
      <c r="S7" s="168">
        <v>39174</v>
      </c>
      <c r="T7" s="168">
        <v>-417</v>
      </c>
      <c r="U7" s="168">
        <v>-3938</v>
      </c>
      <c r="V7" s="168">
        <v>931</v>
      </c>
      <c r="W7" s="168">
        <v>-11873</v>
      </c>
      <c r="X7" s="168">
        <v>-13384</v>
      </c>
      <c r="Y7" s="168">
        <v>-6909</v>
      </c>
      <c r="Z7" s="168">
        <v>4298</v>
      </c>
      <c r="AA7" s="168">
        <v>-1605</v>
      </c>
      <c r="AB7" s="168">
        <v>-3388</v>
      </c>
      <c r="AC7" s="168">
        <v>-8262</v>
      </c>
      <c r="AD7" s="168">
        <v>-14076</v>
      </c>
      <c r="AE7" s="168">
        <v>-15644.38</v>
      </c>
      <c r="AF7" s="168">
        <v>-20393.439999999999</v>
      </c>
      <c r="AG7" s="168">
        <v>-12259.07</v>
      </c>
      <c r="AH7" s="168">
        <v>-6039.87</v>
      </c>
      <c r="AI7" s="168">
        <v>14186.4628099</v>
      </c>
      <c r="AJ7" s="168">
        <v>-8445.3140515699997</v>
      </c>
      <c r="AK7" s="168">
        <v>13149</v>
      </c>
      <c r="AL7">
        <v>7520</v>
      </c>
      <c r="AM7">
        <v>-11246</v>
      </c>
      <c r="AN7">
        <v>4525</v>
      </c>
      <c r="AO7">
        <v>-15333</v>
      </c>
      <c r="AP7">
        <v>18954</v>
      </c>
    </row>
    <row r="8" spans="1:55" ht="15" x14ac:dyDescent="0.25">
      <c r="A8" s="179" t="s">
        <v>32</v>
      </c>
      <c r="B8" s="168">
        <v>15768</v>
      </c>
      <c r="C8" s="168">
        <v>12454</v>
      </c>
      <c r="D8" s="168">
        <v>4819</v>
      </c>
      <c r="E8" s="168">
        <v>26467</v>
      </c>
      <c r="F8" s="168">
        <v>-2013</v>
      </c>
      <c r="G8" s="168">
        <v>-11660</v>
      </c>
      <c r="H8" s="168">
        <v>278</v>
      </c>
      <c r="I8" s="168">
        <v>-5244</v>
      </c>
      <c r="J8" s="168">
        <v>-3922</v>
      </c>
      <c r="K8" s="168">
        <v>17000</v>
      </c>
      <c r="L8" s="168">
        <v>7599</v>
      </c>
      <c r="M8" s="168">
        <v>4703</v>
      </c>
      <c r="N8" s="168">
        <v>-61749</v>
      </c>
      <c r="O8" s="168">
        <v>-4796</v>
      </c>
      <c r="P8" s="168">
        <v>-13974</v>
      </c>
      <c r="Q8" s="168">
        <v>-8209</v>
      </c>
      <c r="R8" s="168">
        <v>11730</v>
      </c>
      <c r="S8" s="168">
        <v>21999</v>
      </c>
      <c r="T8" s="168">
        <v>111</v>
      </c>
      <c r="U8" s="168">
        <v>-14868</v>
      </c>
      <c r="V8" s="168">
        <v>-7181</v>
      </c>
      <c r="W8" s="168">
        <v>-5670</v>
      </c>
      <c r="X8" s="168">
        <v>-33700</v>
      </c>
      <c r="Y8" s="168">
        <v>-4722</v>
      </c>
      <c r="Z8" s="168">
        <v>-17382</v>
      </c>
      <c r="AA8" s="168">
        <v>-33279</v>
      </c>
      <c r="AB8" s="168">
        <v>-5421</v>
      </c>
      <c r="AC8" s="168">
        <v>-5246</v>
      </c>
      <c r="AD8" s="168">
        <v>3149</v>
      </c>
      <c r="AE8" s="168">
        <v>-9556.93</v>
      </c>
      <c r="AF8" s="168">
        <v>4538.1899999999996</v>
      </c>
      <c r="AG8" s="168">
        <v>2745.45</v>
      </c>
      <c r="AH8" s="168">
        <v>4565.1899999999996</v>
      </c>
      <c r="AI8" s="168">
        <v>109.54545355400001</v>
      </c>
      <c r="AJ8" s="168">
        <v>8584.0991759299995</v>
      </c>
      <c r="AK8" s="168">
        <v>15768</v>
      </c>
      <c r="AL8">
        <v>12454</v>
      </c>
      <c r="AM8">
        <v>4819</v>
      </c>
      <c r="AN8">
        <v>26467</v>
      </c>
      <c r="AO8">
        <v>-2013</v>
      </c>
      <c r="AP8">
        <v>-11660</v>
      </c>
    </row>
    <row r="9" spans="1:55" ht="15" x14ac:dyDescent="0.25">
      <c r="A9" s="179" t="s">
        <v>33</v>
      </c>
      <c r="B9" s="168">
        <v>10185</v>
      </c>
      <c r="C9" s="168">
        <v>8973</v>
      </c>
      <c r="D9" s="168">
        <v>-56872</v>
      </c>
      <c r="E9" s="168">
        <v>29183</v>
      </c>
      <c r="F9" s="168">
        <v>-2262</v>
      </c>
      <c r="G9" s="168">
        <v>-2279</v>
      </c>
      <c r="H9" s="168">
        <v>1631</v>
      </c>
      <c r="I9" s="168">
        <v>-6152</v>
      </c>
      <c r="J9" s="168">
        <v>-8476</v>
      </c>
      <c r="K9" s="168">
        <v>24516</v>
      </c>
      <c r="L9" s="168">
        <v>4598</v>
      </c>
      <c r="M9" s="168">
        <v>13498</v>
      </c>
      <c r="N9" s="168">
        <v>-26187</v>
      </c>
      <c r="O9" s="168">
        <v>-3349</v>
      </c>
      <c r="P9" s="168">
        <v>4084</v>
      </c>
      <c r="Q9" s="168">
        <v>-11676</v>
      </c>
      <c r="R9" s="168">
        <v>-41</v>
      </c>
      <c r="S9" s="168">
        <v>5609</v>
      </c>
      <c r="T9" s="168">
        <v>-3698</v>
      </c>
      <c r="U9" s="168">
        <v>-11834</v>
      </c>
      <c r="V9" s="168">
        <v>-9229</v>
      </c>
      <c r="W9" s="168">
        <v>-8518</v>
      </c>
      <c r="X9" s="168">
        <v>-26906</v>
      </c>
      <c r="Y9" s="168">
        <v>-30081</v>
      </c>
      <c r="Z9" s="168">
        <v>1856</v>
      </c>
      <c r="AA9" s="168">
        <v>-14717</v>
      </c>
      <c r="AB9" s="168">
        <v>-14012</v>
      </c>
      <c r="AC9" s="168">
        <v>-1520</v>
      </c>
      <c r="AD9" s="168">
        <v>-16566</v>
      </c>
      <c r="AE9" s="168">
        <v>-17778.87</v>
      </c>
      <c r="AF9" s="168">
        <v>-8334.8700000000008</v>
      </c>
      <c r="AG9" s="168">
        <v>-5418.53</v>
      </c>
      <c r="AH9" s="168">
        <v>-7200.7</v>
      </c>
      <c r="AI9" s="168">
        <v>-738.51239867699996</v>
      </c>
      <c r="AJ9" s="168">
        <v>3312.1652872700001</v>
      </c>
      <c r="AK9" s="168">
        <v>10185</v>
      </c>
      <c r="AL9">
        <v>8973</v>
      </c>
      <c r="AM9">
        <v>-56872</v>
      </c>
      <c r="AN9">
        <v>29183</v>
      </c>
      <c r="AO9">
        <v>-2262</v>
      </c>
      <c r="AP9">
        <v>-2279</v>
      </c>
    </row>
    <row r="10" spans="1:55" ht="15" x14ac:dyDescent="0.25">
      <c r="A10" s="179" t="s">
        <v>34</v>
      </c>
      <c r="B10" s="168">
        <v>9446</v>
      </c>
      <c r="C10" s="168">
        <v>7963</v>
      </c>
      <c r="D10" s="168">
        <v>79977</v>
      </c>
      <c r="E10" s="168">
        <v>-11765</v>
      </c>
      <c r="F10" s="168">
        <v>-10845</v>
      </c>
      <c r="G10" s="168">
        <v>-46</v>
      </c>
      <c r="H10" s="168">
        <v>-5772</v>
      </c>
      <c r="I10" s="168">
        <v>-9950</v>
      </c>
      <c r="J10" s="168">
        <v>-11751</v>
      </c>
      <c r="K10" s="168">
        <v>20866</v>
      </c>
      <c r="L10" s="168">
        <v>1850</v>
      </c>
      <c r="M10" s="168">
        <v>3096</v>
      </c>
      <c r="N10" s="168">
        <v>-10608</v>
      </c>
      <c r="O10" s="168">
        <v>-7644</v>
      </c>
      <c r="P10" s="168">
        <v>8127</v>
      </c>
      <c r="Q10" s="168">
        <v>-11493</v>
      </c>
      <c r="R10" s="168">
        <v>10728</v>
      </c>
      <c r="S10" s="168">
        <v>8720</v>
      </c>
      <c r="T10" s="168">
        <v>-1267</v>
      </c>
      <c r="U10" s="168">
        <v>-11347</v>
      </c>
      <c r="V10" s="168">
        <v>-18336</v>
      </c>
      <c r="W10" s="168">
        <v>-2943</v>
      </c>
      <c r="X10" s="168">
        <v>-31490</v>
      </c>
      <c r="Y10" s="168">
        <v>-20471</v>
      </c>
      <c r="Z10" s="168">
        <v>-11896</v>
      </c>
      <c r="AA10" s="168">
        <v>-5896</v>
      </c>
      <c r="AB10" s="168">
        <v>-9419</v>
      </c>
      <c r="AC10" s="168">
        <v>-9650</v>
      </c>
      <c r="AD10" s="168">
        <v>-13497</v>
      </c>
      <c r="AE10" s="168">
        <v>-20782.05</v>
      </c>
      <c r="AF10" s="168">
        <v>-5393.57</v>
      </c>
      <c r="AG10" s="168">
        <v>-16034.39</v>
      </c>
      <c r="AH10" s="168">
        <v>-7250.56</v>
      </c>
      <c r="AI10" s="168">
        <v>-12224.7933908</v>
      </c>
      <c r="AJ10" s="168">
        <v>-1118.6446296900001</v>
      </c>
      <c r="AK10" s="168">
        <v>9446</v>
      </c>
      <c r="AL10">
        <v>7963</v>
      </c>
      <c r="AM10">
        <v>79977</v>
      </c>
      <c r="AN10">
        <v>-11765</v>
      </c>
      <c r="AO10">
        <v>-10845</v>
      </c>
      <c r="AP10">
        <v>-46</v>
      </c>
    </row>
    <row r="11" spans="1:55" ht="15" x14ac:dyDescent="0.25">
      <c r="A11" s="179" t="s">
        <v>35</v>
      </c>
      <c r="B11" s="168">
        <v>5112</v>
      </c>
      <c r="C11" s="168">
        <v>10665</v>
      </c>
      <c r="D11" s="168">
        <v>5972</v>
      </c>
      <c r="E11" s="168">
        <v>-4889</v>
      </c>
      <c r="F11" s="168">
        <v>-3102</v>
      </c>
      <c r="G11" s="168">
        <v>12828</v>
      </c>
      <c r="H11" s="168">
        <v>-4125</v>
      </c>
      <c r="I11" s="168">
        <v>-664</v>
      </c>
      <c r="J11" s="168">
        <v>-1918</v>
      </c>
      <c r="K11" s="168">
        <v>27554</v>
      </c>
      <c r="L11" s="168">
        <v>4326</v>
      </c>
      <c r="M11" s="168">
        <v>3787</v>
      </c>
      <c r="N11" s="168">
        <v>-3950</v>
      </c>
      <c r="O11" s="168">
        <v>-946</v>
      </c>
      <c r="P11" s="168">
        <v>2197</v>
      </c>
      <c r="Q11" s="168">
        <v>-4326</v>
      </c>
      <c r="R11" s="168">
        <v>-10675</v>
      </c>
      <c r="S11" s="168">
        <v>1804</v>
      </c>
      <c r="T11" s="168">
        <v>4279</v>
      </c>
      <c r="U11" s="168">
        <v>-12226</v>
      </c>
      <c r="V11" s="168">
        <v>-3813</v>
      </c>
      <c r="W11" s="168">
        <v>-785</v>
      </c>
      <c r="X11" s="168">
        <v>-7604</v>
      </c>
      <c r="Y11" s="168">
        <v>-5412</v>
      </c>
      <c r="Z11" s="168">
        <v>-13860</v>
      </c>
      <c r="AA11" s="168">
        <v>-14737</v>
      </c>
      <c r="AB11" s="168">
        <v>-6257</v>
      </c>
      <c r="AC11" s="168">
        <v>-22554</v>
      </c>
      <c r="AD11" s="168">
        <v>-2449</v>
      </c>
      <c r="AE11" s="168">
        <v>-15135.45</v>
      </c>
      <c r="AF11" s="168">
        <v>2976.84</v>
      </c>
      <c r="AG11" s="168">
        <v>5917.78</v>
      </c>
      <c r="AH11" s="168">
        <v>3330.5</v>
      </c>
      <c r="AI11" s="168">
        <v>10576.9677696</v>
      </c>
      <c r="AJ11" s="168">
        <v>-6320.5289276000003</v>
      </c>
      <c r="AK11" s="168">
        <v>5112</v>
      </c>
      <c r="AL11">
        <v>10665</v>
      </c>
      <c r="AM11">
        <v>5972</v>
      </c>
      <c r="AN11">
        <v>-4889</v>
      </c>
      <c r="AO11">
        <v>-3102</v>
      </c>
      <c r="AP11">
        <v>12828</v>
      </c>
    </row>
    <row r="12" spans="1:55" ht="15" x14ac:dyDescent="0.25">
      <c r="A12" s="179" t="s">
        <v>36</v>
      </c>
      <c r="B12" s="168">
        <v>12665</v>
      </c>
      <c r="C12" s="168">
        <v>7843</v>
      </c>
      <c r="D12" s="168">
        <v>21111</v>
      </c>
      <c r="E12" s="168">
        <v>-9837</v>
      </c>
      <c r="F12" s="168">
        <v>10524</v>
      </c>
      <c r="G12" s="168">
        <v>-8448</v>
      </c>
      <c r="H12" s="168">
        <v>-5992</v>
      </c>
      <c r="I12" s="168">
        <v>7331</v>
      </c>
      <c r="J12" s="168">
        <v>-4689</v>
      </c>
      <c r="K12" s="168">
        <v>14713</v>
      </c>
      <c r="L12" s="168">
        <v>2484</v>
      </c>
      <c r="M12" s="168">
        <v>5241</v>
      </c>
      <c r="N12" s="168">
        <v>-12904</v>
      </c>
      <c r="O12" s="168">
        <v>8578</v>
      </c>
      <c r="P12" s="168">
        <v>15861</v>
      </c>
      <c r="Q12" s="168">
        <v>4218</v>
      </c>
      <c r="R12" s="168">
        <v>2150</v>
      </c>
      <c r="S12" s="168">
        <v>-6896</v>
      </c>
      <c r="T12" s="168">
        <v>-12975</v>
      </c>
      <c r="U12" s="168">
        <v>-7119</v>
      </c>
      <c r="V12" s="168">
        <v>-2288</v>
      </c>
      <c r="W12" s="168">
        <v>-15519</v>
      </c>
      <c r="X12" s="168">
        <v>-21178</v>
      </c>
      <c r="Y12" s="168">
        <v>-6074</v>
      </c>
      <c r="Z12" s="168">
        <v>-3696</v>
      </c>
      <c r="AA12" s="168">
        <v>230</v>
      </c>
      <c r="AB12" s="168">
        <v>-2047</v>
      </c>
      <c r="AC12" s="168">
        <v>-1550</v>
      </c>
      <c r="AD12" s="168">
        <v>8773</v>
      </c>
      <c r="AE12" s="168">
        <v>-8495.7199999999993</v>
      </c>
      <c r="AF12" s="168">
        <v>10460.27</v>
      </c>
      <c r="AG12" s="168">
        <v>-5761.76</v>
      </c>
      <c r="AH12" s="168">
        <v>-2950.71</v>
      </c>
      <c r="AI12" s="168">
        <v>5573.2644647899997</v>
      </c>
      <c r="AJ12" s="168">
        <v>7373.7107418200003</v>
      </c>
      <c r="AK12" s="168">
        <v>12665</v>
      </c>
      <c r="AL12">
        <v>7843</v>
      </c>
      <c r="AM12">
        <v>21111</v>
      </c>
      <c r="AN12">
        <v>-9837</v>
      </c>
      <c r="AO12">
        <v>10524</v>
      </c>
      <c r="AP12">
        <v>-8448</v>
      </c>
    </row>
    <row r="13" spans="1:55" ht="15" x14ac:dyDescent="0.25">
      <c r="A13" s="179" t="s">
        <v>37</v>
      </c>
      <c r="B13" s="168">
        <v>14252</v>
      </c>
      <c r="C13" s="168">
        <v>9371</v>
      </c>
      <c r="D13" s="168">
        <v>15488</v>
      </c>
      <c r="E13" s="168">
        <v>-6158</v>
      </c>
      <c r="F13" s="168">
        <v>3975</v>
      </c>
      <c r="G13" s="168">
        <v>-1390</v>
      </c>
      <c r="H13" s="168">
        <v>1205</v>
      </c>
      <c r="I13" s="168">
        <v>5649</v>
      </c>
      <c r="J13" s="168">
        <v>-523</v>
      </c>
      <c r="K13" s="168">
        <v>14474</v>
      </c>
      <c r="L13" s="168">
        <v>4573</v>
      </c>
      <c r="M13" s="168">
        <v>16068</v>
      </c>
      <c r="N13" s="168">
        <v>-167</v>
      </c>
      <c r="O13" s="168">
        <v>3934</v>
      </c>
      <c r="P13" s="168">
        <v>-8195</v>
      </c>
      <c r="Q13" s="168">
        <v>1153</v>
      </c>
      <c r="R13" s="168">
        <v>4855</v>
      </c>
      <c r="S13" s="168">
        <v>-2772</v>
      </c>
      <c r="T13" s="168">
        <v>10111</v>
      </c>
      <c r="U13" s="168">
        <v>-7880</v>
      </c>
      <c r="V13" s="168">
        <v>4261</v>
      </c>
      <c r="W13" s="168">
        <v>-9030</v>
      </c>
      <c r="X13" s="168">
        <v>-19219</v>
      </c>
      <c r="Y13" s="168">
        <v>-22152</v>
      </c>
      <c r="Z13" s="168">
        <v>1009</v>
      </c>
      <c r="AA13" s="168">
        <v>-7547</v>
      </c>
      <c r="AB13" s="168">
        <v>3054</v>
      </c>
      <c r="AC13" s="168">
        <v>-553</v>
      </c>
      <c r="AD13" s="168">
        <v>-10613</v>
      </c>
      <c r="AE13" s="168">
        <v>-11085.85</v>
      </c>
      <c r="AF13" s="168">
        <v>5779.02</v>
      </c>
      <c r="AG13" s="168">
        <v>-2579.91</v>
      </c>
      <c r="AH13" s="168">
        <v>11360.07</v>
      </c>
      <c r="AI13" s="168">
        <v>13284.388432100001</v>
      </c>
      <c r="AJ13" s="168">
        <v>-7739.9921552699998</v>
      </c>
      <c r="AK13" s="168">
        <v>14252</v>
      </c>
      <c r="AL13">
        <v>9371</v>
      </c>
      <c r="AM13">
        <v>15488</v>
      </c>
      <c r="AN13">
        <v>-6158</v>
      </c>
      <c r="AO13">
        <v>3975</v>
      </c>
      <c r="AP13">
        <v>-1390</v>
      </c>
    </row>
    <row r="14" spans="1:55" ht="15" x14ac:dyDescent="0.25">
      <c r="A14" s="179" t="s">
        <v>38</v>
      </c>
      <c r="B14" s="168">
        <v>10364</v>
      </c>
      <c r="C14" s="168">
        <v>11958</v>
      </c>
      <c r="D14" s="168">
        <v>26683</v>
      </c>
      <c r="E14" s="168">
        <v>-13926</v>
      </c>
      <c r="F14" s="168">
        <v>-7468</v>
      </c>
      <c r="G14" s="168">
        <v>-28899</v>
      </c>
      <c r="H14" s="168">
        <v>2085</v>
      </c>
      <c r="I14" s="168">
        <v>8407</v>
      </c>
      <c r="J14" s="168">
        <v>-589</v>
      </c>
      <c r="K14" s="168">
        <v>22444</v>
      </c>
      <c r="L14" s="168">
        <v>6783</v>
      </c>
      <c r="M14" s="168">
        <v>12221</v>
      </c>
      <c r="N14" s="168">
        <v>-13338</v>
      </c>
      <c r="O14" s="168">
        <v>4803</v>
      </c>
      <c r="P14" s="168">
        <v>7514</v>
      </c>
      <c r="Q14" s="168">
        <v>2735</v>
      </c>
      <c r="R14" s="168">
        <v>6601</v>
      </c>
      <c r="S14" s="168">
        <v>977</v>
      </c>
      <c r="T14" s="168">
        <v>8363</v>
      </c>
      <c r="U14" s="168">
        <v>1911</v>
      </c>
      <c r="V14" s="168">
        <v>-3241</v>
      </c>
      <c r="W14" s="168">
        <v>2935</v>
      </c>
      <c r="X14" s="168">
        <v>-7637</v>
      </c>
      <c r="Y14" s="168">
        <v>3433</v>
      </c>
      <c r="Z14" s="168">
        <v>5068</v>
      </c>
      <c r="AA14" s="168">
        <v>-2447</v>
      </c>
      <c r="AB14" s="168">
        <v>9431</v>
      </c>
      <c r="AC14" s="168">
        <v>-7289</v>
      </c>
      <c r="AD14" s="168">
        <v>-3639</v>
      </c>
      <c r="AE14" s="168">
        <v>894.04</v>
      </c>
      <c r="AF14" s="168">
        <v>10068.27</v>
      </c>
      <c r="AG14" s="168">
        <v>6318.23</v>
      </c>
      <c r="AH14" s="168">
        <v>14429.11</v>
      </c>
      <c r="AI14" s="168">
        <v>13142.818181799999</v>
      </c>
      <c r="AJ14" s="168">
        <v>-3733.7908998399998</v>
      </c>
      <c r="AK14" s="168">
        <v>10364</v>
      </c>
      <c r="AL14">
        <v>11958</v>
      </c>
      <c r="AM14">
        <v>26683</v>
      </c>
      <c r="AN14">
        <v>-13926</v>
      </c>
      <c r="AO14">
        <v>-7468</v>
      </c>
      <c r="AP14">
        <v>-28899</v>
      </c>
    </row>
    <row r="15" spans="1:55" ht="15" x14ac:dyDescent="0.25">
      <c r="A15" s="179" t="s">
        <v>39</v>
      </c>
      <c r="B15" s="168">
        <v>17004</v>
      </c>
      <c r="C15" s="168">
        <v>9587</v>
      </c>
      <c r="D15" s="168">
        <v>304</v>
      </c>
      <c r="E15" s="168">
        <v>-3339</v>
      </c>
      <c r="F15" s="168">
        <v>-11508</v>
      </c>
      <c r="G15" s="168">
        <v>-10381</v>
      </c>
      <c r="H15" s="168">
        <v>5130</v>
      </c>
      <c r="I15" s="168">
        <v>6286</v>
      </c>
      <c r="J15" s="168">
        <v>3511</v>
      </c>
      <c r="K15" s="168">
        <v>17720</v>
      </c>
      <c r="L15" s="168">
        <v>8370</v>
      </c>
      <c r="M15" s="168">
        <v>26240</v>
      </c>
      <c r="N15" s="168">
        <v>9706</v>
      </c>
      <c r="O15" s="168">
        <v>15848</v>
      </c>
      <c r="P15" s="168">
        <v>94941</v>
      </c>
      <c r="Q15" s="168">
        <v>-1668</v>
      </c>
      <c r="R15" s="168">
        <v>27110</v>
      </c>
      <c r="S15" s="168">
        <v>15473</v>
      </c>
      <c r="T15" s="168">
        <v>23397</v>
      </c>
      <c r="U15" s="168">
        <v>-21467</v>
      </c>
      <c r="V15" s="168">
        <v>-1969</v>
      </c>
      <c r="W15" s="168">
        <v>6169</v>
      </c>
      <c r="X15" s="168">
        <v>-8734</v>
      </c>
      <c r="Y15" s="168">
        <v>2189</v>
      </c>
      <c r="Z15" s="168">
        <v>6220</v>
      </c>
      <c r="AA15" s="168">
        <v>-1919</v>
      </c>
      <c r="AB15" s="168">
        <v>-401</v>
      </c>
      <c r="AC15" s="168">
        <v>-10759</v>
      </c>
      <c r="AD15" s="168">
        <v>-7331</v>
      </c>
      <c r="AE15" s="168">
        <v>7578.2</v>
      </c>
      <c r="AF15" s="168">
        <v>10297.67</v>
      </c>
      <c r="AG15" s="168">
        <v>-5869.97</v>
      </c>
      <c r="AH15" s="168">
        <v>24633.08</v>
      </c>
      <c r="AI15" s="168">
        <v>23363.1900828</v>
      </c>
      <c r="AJ15" s="168">
        <v>-4430.5979113900003</v>
      </c>
      <c r="AK15" s="168">
        <v>17004</v>
      </c>
      <c r="AL15">
        <v>9587</v>
      </c>
      <c r="AM15">
        <v>304</v>
      </c>
      <c r="AN15">
        <v>-3339</v>
      </c>
      <c r="AO15">
        <v>-11508</v>
      </c>
      <c r="AP15">
        <v>-10381</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15"/>
  <sheetViews>
    <sheetView topLeftCell="G1" workbookViewId="0">
      <selection activeCell="AE15" sqref="AE15"/>
    </sheetView>
  </sheetViews>
  <sheetFormatPr defaultColWidth="18.7109375" defaultRowHeight="12.75" customHeight="1" x14ac:dyDescent="0.25"/>
  <cols>
    <col min="1" max="31" width="9.140625" customWidth="1"/>
  </cols>
  <sheetData>
    <row r="1" spans="1:31" ht="15" x14ac:dyDescent="0.25">
      <c r="A1" s="175"/>
      <c r="B1" s="335"/>
      <c r="C1" s="335"/>
      <c r="D1" s="335"/>
      <c r="E1" s="335"/>
      <c r="F1" s="335"/>
      <c r="G1" s="335"/>
      <c r="H1" s="335"/>
      <c r="I1" s="335"/>
      <c r="J1" s="335"/>
      <c r="K1" s="335"/>
      <c r="L1" s="335"/>
      <c r="M1" s="335"/>
      <c r="N1" s="335"/>
      <c r="O1" s="335"/>
      <c r="P1" s="335"/>
      <c r="Q1" s="335"/>
      <c r="R1" s="335"/>
      <c r="S1" s="335"/>
      <c r="T1" s="335"/>
      <c r="U1" s="335"/>
      <c r="V1" s="335"/>
      <c r="W1" s="335"/>
      <c r="X1" s="335"/>
      <c r="Y1" s="335"/>
      <c r="Z1" s="335"/>
      <c r="AA1" s="335"/>
      <c r="AB1" s="335"/>
      <c r="AC1" s="335"/>
      <c r="AD1" s="335"/>
      <c r="AE1" s="335"/>
    </row>
    <row r="2" spans="1:31" ht="15" x14ac:dyDescent="0.25">
      <c r="A2" s="175"/>
      <c r="B2" s="176">
        <v>1981</v>
      </c>
      <c r="C2" s="176">
        <v>1982</v>
      </c>
      <c r="D2" s="176">
        <v>1983</v>
      </c>
      <c r="E2" s="176">
        <v>1984</v>
      </c>
      <c r="F2" s="176">
        <v>1985</v>
      </c>
      <c r="G2" s="176">
        <v>1986</v>
      </c>
      <c r="H2" s="176">
        <v>1987</v>
      </c>
      <c r="I2" s="176">
        <v>1988</v>
      </c>
      <c r="J2" s="176">
        <v>1989</v>
      </c>
      <c r="K2" s="176">
        <v>1990</v>
      </c>
      <c r="L2" s="176">
        <v>1991</v>
      </c>
      <c r="M2" s="176">
        <v>1992</v>
      </c>
      <c r="N2" s="176">
        <v>1993</v>
      </c>
      <c r="O2" s="176">
        <v>1994</v>
      </c>
      <c r="P2" s="176">
        <v>1995</v>
      </c>
      <c r="Q2" s="176">
        <v>1996</v>
      </c>
      <c r="R2" s="176">
        <v>1997</v>
      </c>
      <c r="S2" s="176">
        <v>1998</v>
      </c>
      <c r="T2" s="176">
        <v>1999</v>
      </c>
      <c r="U2" s="176">
        <v>2000</v>
      </c>
      <c r="V2" s="176">
        <v>2001</v>
      </c>
      <c r="W2" s="176">
        <v>2002</v>
      </c>
      <c r="X2" s="176">
        <v>2003</v>
      </c>
      <c r="Y2" s="176">
        <v>2004</v>
      </c>
      <c r="Z2" s="176">
        <v>2005</v>
      </c>
      <c r="AA2" s="176">
        <v>2006</v>
      </c>
      <c r="AB2" s="176">
        <v>2007</v>
      </c>
      <c r="AC2" s="176">
        <v>2008</v>
      </c>
      <c r="AD2" s="176">
        <v>2009</v>
      </c>
      <c r="AE2" s="176">
        <v>2010</v>
      </c>
    </row>
    <row r="3" spans="1:31" ht="15" x14ac:dyDescent="0.25">
      <c r="A3" s="177"/>
      <c r="B3" s="178" t="s">
        <v>74</v>
      </c>
      <c r="C3" s="178" t="s">
        <v>75</v>
      </c>
      <c r="D3" s="178" t="s">
        <v>76</v>
      </c>
      <c r="E3" s="178" t="s">
        <v>77</v>
      </c>
      <c r="F3" s="178" t="s">
        <v>78</v>
      </c>
      <c r="G3" s="178" t="s">
        <v>79</v>
      </c>
      <c r="H3" s="178" t="s">
        <v>80</v>
      </c>
      <c r="I3" s="178" t="s">
        <v>81</v>
      </c>
      <c r="J3" s="178" t="s">
        <v>82</v>
      </c>
      <c r="K3" s="178" t="s">
        <v>83</v>
      </c>
      <c r="L3" s="178" t="s">
        <v>84</v>
      </c>
      <c r="M3" s="178" t="s">
        <v>85</v>
      </c>
      <c r="N3" s="178" t="s">
        <v>86</v>
      </c>
      <c r="O3" s="178" t="s">
        <v>87</v>
      </c>
      <c r="P3" s="178" t="s">
        <v>88</v>
      </c>
      <c r="Q3" s="178" t="s">
        <v>89</v>
      </c>
      <c r="R3" s="178" t="s">
        <v>90</v>
      </c>
      <c r="S3" s="178" t="s">
        <v>91</v>
      </c>
      <c r="T3" s="178" t="s">
        <v>92</v>
      </c>
      <c r="U3" s="178" t="s">
        <v>93</v>
      </c>
      <c r="V3" s="178" t="s">
        <v>94</v>
      </c>
      <c r="W3" s="178" t="s">
        <v>95</v>
      </c>
      <c r="X3" s="178" t="s">
        <v>96</v>
      </c>
      <c r="Y3" s="178" t="s">
        <v>97</v>
      </c>
      <c r="Z3" s="178" t="s">
        <v>98</v>
      </c>
      <c r="AA3" s="178" t="s">
        <v>99</v>
      </c>
      <c r="AB3" s="178" t="s">
        <v>100</v>
      </c>
      <c r="AC3" s="178" t="s">
        <v>101</v>
      </c>
      <c r="AD3" s="178" t="s">
        <v>102</v>
      </c>
      <c r="AE3" s="178" t="s">
        <v>103</v>
      </c>
    </row>
    <row r="4" spans="1:31" ht="15" x14ac:dyDescent="0.25">
      <c r="A4" s="179" t="s">
        <v>28</v>
      </c>
      <c r="B4" s="168"/>
      <c r="C4" s="168"/>
      <c r="D4" s="168"/>
      <c r="E4" s="168"/>
      <c r="F4" s="168"/>
      <c r="G4" s="168"/>
      <c r="H4" s="168"/>
      <c r="I4" s="168"/>
      <c r="J4" s="168"/>
      <c r="K4" s="168"/>
      <c r="L4" s="168"/>
      <c r="M4" s="168"/>
      <c r="N4" s="168"/>
      <c r="O4" s="168"/>
      <c r="P4" s="168"/>
      <c r="Q4" s="168"/>
      <c r="R4" s="168"/>
      <c r="S4" s="168"/>
      <c r="T4" s="168"/>
      <c r="U4" s="168"/>
      <c r="V4" s="168"/>
      <c r="W4" s="168"/>
      <c r="X4" s="168"/>
      <c r="Y4" s="168"/>
      <c r="Z4" s="168"/>
      <c r="AA4" s="168"/>
      <c r="AB4" s="168"/>
      <c r="AC4" s="168"/>
      <c r="AD4" s="168"/>
      <c r="AE4" s="168"/>
    </row>
    <row r="5" spans="1:31" ht="15" x14ac:dyDescent="0.25">
      <c r="A5" s="179" t="s">
        <v>29</v>
      </c>
      <c r="B5" s="168"/>
      <c r="C5" s="168"/>
      <c r="D5" s="168"/>
      <c r="E5" s="168"/>
      <c r="F5" s="168"/>
      <c r="G5" s="168"/>
      <c r="H5" s="168"/>
      <c r="I5" s="168"/>
      <c r="J5" s="168"/>
      <c r="K5" s="168"/>
      <c r="L5" s="168"/>
      <c r="M5" s="168"/>
      <c r="N5" s="168"/>
      <c r="O5" s="168"/>
      <c r="P5" s="168"/>
      <c r="Q5" s="168"/>
      <c r="R5" s="168"/>
      <c r="S5" s="168"/>
      <c r="T5" s="168"/>
      <c r="U5" s="168"/>
      <c r="V5" s="168"/>
      <c r="W5" s="168"/>
      <c r="X5" s="168"/>
      <c r="Y5" s="168"/>
      <c r="Z5" s="168"/>
      <c r="AA5" s="168"/>
      <c r="AB5" s="168"/>
      <c r="AC5" s="168"/>
      <c r="AD5" s="168"/>
      <c r="AE5" s="168"/>
    </row>
    <row r="6" spans="1:31" ht="15" x14ac:dyDescent="0.25">
      <c r="A6" s="179" t="s">
        <v>30</v>
      </c>
      <c r="B6" s="168"/>
      <c r="C6" s="168"/>
      <c r="D6" s="168"/>
      <c r="E6" s="168"/>
      <c r="F6" s="168"/>
      <c r="G6" s="168"/>
      <c r="H6" s="168"/>
      <c r="I6" s="168"/>
      <c r="J6" s="168"/>
      <c r="K6" s="168"/>
      <c r="L6" s="168"/>
      <c r="M6" s="168"/>
      <c r="N6" s="168"/>
      <c r="O6" s="168"/>
      <c r="P6" s="168"/>
      <c r="Q6" s="168"/>
      <c r="R6" s="168"/>
      <c r="S6" s="168"/>
      <c r="T6" s="168"/>
      <c r="U6" s="168"/>
      <c r="V6" s="168"/>
      <c r="W6" s="168"/>
      <c r="X6" s="168"/>
      <c r="Y6" s="168"/>
      <c r="Z6" s="168"/>
      <c r="AA6" s="168"/>
      <c r="AB6" s="168"/>
      <c r="AC6" s="168"/>
      <c r="AD6" s="168"/>
      <c r="AE6" s="168"/>
    </row>
    <row r="7" spans="1:31" ht="15" x14ac:dyDescent="0.25">
      <c r="A7" s="179" t="s">
        <v>31</v>
      </c>
      <c r="B7" s="168"/>
      <c r="C7" s="168"/>
      <c r="D7" s="168"/>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row>
    <row r="8" spans="1:31" ht="15" x14ac:dyDescent="0.25">
      <c r="A8" s="179" t="s">
        <v>32</v>
      </c>
      <c r="B8" s="168"/>
      <c r="C8" s="168"/>
      <c r="D8" s="168"/>
      <c r="E8" s="168"/>
      <c r="F8" s="168"/>
      <c r="G8" s="168"/>
      <c r="H8" s="168"/>
      <c r="I8" s="168"/>
      <c r="J8" s="168"/>
      <c r="K8" s="168"/>
      <c r="L8" s="168"/>
      <c r="M8" s="168"/>
      <c r="N8" s="168"/>
      <c r="O8" s="168"/>
      <c r="P8" s="168"/>
      <c r="Q8" s="168"/>
      <c r="R8" s="168"/>
      <c r="S8" s="168"/>
      <c r="T8" s="168"/>
      <c r="U8" s="168"/>
      <c r="V8" s="168"/>
      <c r="W8" s="168"/>
      <c r="X8" s="168"/>
      <c r="Y8" s="168"/>
      <c r="Z8" s="168"/>
      <c r="AA8" s="168"/>
      <c r="AB8" s="168"/>
      <c r="AC8" s="168"/>
      <c r="AD8" s="168"/>
      <c r="AE8" s="168"/>
    </row>
    <row r="9" spans="1:31" ht="15" x14ac:dyDescent="0.25">
      <c r="A9" s="179" t="s">
        <v>33</v>
      </c>
      <c r="B9" s="168"/>
      <c r="C9" s="168"/>
      <c r="D9" s="168"/>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row>
    <row r="10" spans="1:31" ht="15" x14ac:dyDescent="0.25">
      <c r="A10" s="179" t="s">
        <v>34</v>
      </c>
      <c r="B10" s="168"/>
      <c r="C10" s="168"/>
      <c r="D10" s="168"/>
      <c r="E10" s="168"/>
      <c r="F10" s="168"/>
      <c r="G10" s="168"/>
      <c r="H10" s="168"/>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row>
    <row r="11" spans="1:31" ht="15" x14ac:dyDescent="0.25">
      <c r="A11" s="179" t="s">
        <v>35</v>
      </c>
      <c r="B11" s="168"/>
      <c r="C11" s="168"/>
      <c r="D11" s="168"/>
      <c r="E11" s="168"/>
      <c r="F11" s="168"/>
      <c r="G11" s="168"/>
      <c r="H11" s="168"/>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row>
    <row r="12" spans="1:31" ht="15" x14ac:dyDescent="0.25">
      <c r="A12" s="179" t="s">
        <v>36</v>
      </c>
      <c r="B12" s="168"/>
      <c r="C12" s="168"/>
      <c r="D12" s="168"/>
      <c r="E12" s="168"/>
      <c r="F12" s="168"/>
      <c r="G12" s="168"/>
      <c r="H12" s="168"/>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row>
    <row r="13" spans="1:31" ht="15" x14ac:dyDescent="0.25">
      <c r="A13" s="179" t="s">
        <v>37</v>
      </c>
      <c r="B13" s="168"/>
      <c r="C13" s="168"/>
      <c r="D13" s="168"/>
      <c r="E13" s="168"/>
      <c r="F13" s="168"/>
      <c r="G13" s="168"/>
      <c r="H13" s="168"/>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row>
    <row r="14" spans="1:31" ht="15" x14ac:dyDescent="0.25">
      <c r="A14" s="179" t="s">
        <v>38</v>
      </c>
      <c r="B14" s="168"/>
      <c r="C14" s="168"/>
      <c r="D14" s="168"/>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row>
    <row r="15" spans="1:31" ht="15" x14ac:dyDescent="0.25">
      <c r="A15" s="179" t="s">
        <v>39</v>
      </c>
      <c r="B15" s="168"/>
      <c r="C15" s="168"/>
      <c r="D15" s="168"/>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C5:E100"/>
  <sheetViews>
    <sheetView workbookViewId="0">
      <selection activeCell="M19" sqref="M19"/>
    </sheetView>
  </sheetViews>
  <sheetFormatPr defaultRowHeight="15" x14ac:dyDescent="0.25"/>
  <cols>
    <col min="3" max="5" width="10.7109375" customWidth="1"/>
  </cols>
  <sheetData>
    <row r="5" spans="3:5" ht="15" customHeight="1" x14ac:dyDescent="0.25">
      <c r="C5" t="str">
        <f>IF(GainsImpToNIB!B4="","",GainsImpToNIB!B4/1000)</f>
        <v/>
      </c>
      <c r="D5" t="str">
        <f>IF(GainsImpToNIB!C4="","",GainsImpToNIB!C4/1000)</f>
        <v/>
      </c>
      <c r="E5">
        <f>IF(GainsImpToNIB!D4="","",GainsImpToNIB!D4/1000)</f>
        <v>9.0840000000000001E-3</v>
      </c>
    </row>
    <row r="6" spans="3:5" ht="15" customHeight="1" x14ac:dyDescent="0.25">
      <c r="C6" t="str">
        <f>IF(GainsImpToNIB!B5="","",GainsImpToNIB!B5/1000)</f>
        <v/>
      </c>
      <c r="D6" t="str">
        <f>IF(GainsImpToNIB!C5="","",GainsImpToNIB!C5/1000)</f>
        <v/>
      </c>
      <c r="E6">
        <f>IF(GainsImpToNIB!D5="","",GainsImpToNIB!D5/1000)</f>
        <v>1.2620000000000001E-3</v>
      </c>
    </row>
    <row r="7" spans="3:5" ht="15" customHeight="1" x14ac:dyDescent="0.25">
      <c r="C7" t="str">
        <f>IF(GainsImpToNIB!B6="","",GainsImpToNIB!B6/1000)</f>
        <v/>
      </c>
      <c r="D7" t="str">
        <f>IF(GainsImpToNIB!C6="","",GainsImpToNIB!C6/1000)</f>
        <v/>
      </c>
      <c r="E7">
        <f>IF(GainsImpToNIB!D6="","",GainsImpToNIB!D6/1000)</f>
        <v>-1.026E-3</v>
      </c>
    </row>
    <row r="8" spans="3:5" ht="15" customHeight="1" x14ac:dyDescent="0.25">
      <c r="C8" t="str">
        <f>IF(GainsImpToNIB!B7="","",GainsImpToNIB!B7/1000)</f>
        <v/>
      </c>
      <c r="D8" t="str">
        <f>IF(GainsImpToNIB!C7="","",GainsImpToNIB!C7/1000)</f>
        <v/>
      </c>
      <c r="E8">
        <f>IF(GainsImpToNIB!D7="","",GainsImpToNIB!D7/1000)</f>
        <v>-7.3839999999999999E-3</v>
      </c>
    </row>
    <row r="9" spans="3:5" ht="15" customHeight="1" x14ac:dyDescent="0.25">
      <c r="C9" t="str">
        <f>IF(GainsImpToNIB!B8="","",GainsImpToNIB!B8/1000)</f>
        <v/>
      </c>
      <c r="D9" t="str">
        <f>IF(GainsImpToNIB!C8="","",GainsImpToNIB!C8/1000)</f>
        <v/>
      </c>
      <c r="E9">
        <f>IF(GainsImpToNIB!D8="","",GainsImpToNIB!D8/1000)</f>
        <v>-3.7200000000000002E-3</v>
      </c>
    </row>
    <row r="10" spans="3:5" ht="15" customHeight="1" x14ac:dyDescent="0.25">
      <c r="C10" t="str">
        <f>IF(GainsImpToNIB!B9="","",GainsImpToNIB!B9/1000)</f>
        <v/>
      </c>
      <c r="D10" t="str">
        <f>IF(GainsImpToNIB!C9="","",GainsImpToNIB!C9/1000)</f>
        <v/>
      </c>
      <c r="E10">
        <f>IF(GainsImpToNIB!D9="","",GainsImpToNIB!D9/1000)</f>
        <v>3.8630000000000001E-3</v>
      </c>
    </row>
    <row r="11" spans="3:5" ht="15" customHeight="1" x14ac:dyDescent="0.25">
      <c r="C11" t="str">
        <f>IF(GainsImpToNIB!B10="","",GainsImpToNIB!B10/1000)</f>
        <v/>
      </c>
      <c r="D11" t="str">
        <f>IF(GainsImpToNIB!C10="","",GainsImpToNIB!C10/1000)</f>
        <v/>
      </c>
      <c r="E11">
        <f>IF(GainsImpToNIB!D10="","",GainsImpToNIB!D10/1000)</f>
        <v>-4.5209999999999998E-3</v>
      </c>
    </row>
    <row r="12" spans="3:5" ht="15" customHeight="1" x14ac:dyDescent="0.25">
      <c r="C12" t="str">
        <f>IF(GainsImpToNIB!B11="","",GainsImpToNIB!B11/1000)</f>
        <v/>
      </c>
      <c r="D12" t="str">
        <f>IF(GainsImpToNIB!C11="","",GainsImpToNIB!C11/1000)</f>
        <v/>
      </c>
      <c r="E12">
        <f>IF(GainsImpToNIB!D11="","",GainsImpToNIB!D11/1000)</f>
        <v>-3.2919999999999998E-3</v>
      </c>
    </row>
    <row r="13" spans="3:5" ht="15" customHeight="1" x14ac:dyDescent="0.25">
      <c r="C13" t="str">
        <f>IF(GainsImpToNIB!B12="","",GainsImpToNIB!B12/1000)</f>
        <v/>
      </c>
      <c r="D13" t="str">
        <f>IF(GainsImpToNIB!C12="","",GainsImpToNIB!C12/1000)</f>
        <v/>
      </c>
      <c r="E13">
        <f>IF(GainsImpToNIB!D12="","",GainsImpToNIB!D12/1000)</f>
        <v>2.0279999999999999E-3</v>
      </c>
    </row>
    <row r="14" spans="3:5" ht="15" customHeight="1" x14ac:dyDescent="0.25">
      <c r="C14" t="str">
        <f>IF(GainsImpToNIB!B13="","",GainsImpToNIB!B13/1000)</f>
        <v/>
      </c>
      <c r="D14" t="str">
        <f>IF(GainsImpToNIB!C13="","",GainsImpToNIB!C13/1000)</f>
        <v/>
      </c>
      <c r="E14">
        <f>IF(GainsImpToNIB!D13="","",GainsImpToNIB!D13/1000)</f>
        <v>7.5000000000000002E-4</v>
      </c>
    </row>
    <row r="15" spans="3:5" ht="15" customHeight="1" x14ac:dyDescent="0.25">
      <c r="C15" t="str">
        <f>IF(GainsImpToNIB!B14="","",GainsImpToNIB!B14/1000)</f>
        <v/>
      </c>
      <c r="D15" t="str">
        <f>IF(GainsImpToNIB!C14="","",GainsImpToNIB!C14/1000)</f>
        <v/>
      </c>
      <c r="E15">
        <f>IF(GainsImpToNIB!D14="","",GainsImpToNIB!D14/1000)</f>
        <v>5.9439999999999996E-3</v>
      </c>
    </row>
    <row r="16" spans="3:5" ht="15" customHeight="1" x14ac:dyDescent="0.25">
      <c r="C16" t="str">
        <f>IF(GainsImpToNIB!B15="","",GainsImpToNIB!B15/1000)</f>
        <v/>
      </c>
      <c r="D16" t="str">
        <f>IF(GainsImpToNIB!C15="","",GainsImpToNIB!C15/1000)</f>
        <v/>
      </c>
      <c r="E16">
        <f>IF(GainsImpToNIB!D15="","",GainsImpToNIB!D15/1000)</f>
        <v>6.4560000000000008E-3</v>
      </c>
    </row>
    <row r="17" spans="3:5" ht="15" customHeight="1" x14ac:dyDescent="0.25">
      <c r="C17" t="str">
        <f>IF(GainsImpToNIB!B16="","",GainsImpToNIB!B16/1000)</f>
        <v/>
      </c>
      <c r="D17" t="str">
        <f>IF(GainsImpToNIB!C16="","",GainsImpToNIB!C16/1000)</f>
        <v/>
      </c>
      <c r="E17">
        <f>IF(GainsImpToNIB!D16="","",GainsImpToNIB!D16/1000)</f>
        <v>9.0840000000000001E-3</v>
      </c>
    </row>
    <row r="18" spans="3:5" ht="15" customHeight="1" x14ac:dyDescent="0.25">
      <c r="C18" t="str">
        <f>IF(GainsImpToNIB!B17="","",GainsImpToNIB!B17/1000)</f>
        <v/>
      </c>
      <c r="D18" t="str">
        <f>IF(GainsImpToNIB!C17="","",GainsImpToNIB!C17/1000)</f>
        <v/>
      </c>
      <c r="E18">
        <f>IF(GainsImpToNIB!D17="","",GainsImpToNIB!D17/1000)</f>
        <v>1.2620000000000001E-3</v>
      </c>
    </row>
    <row r="19" spans="3:5" ht="15" customHeight="1" x14ac:dyDescent="0.25">
      <c r="C19" t="str">
        <f>IF(GainsImpToNIB!B18="","",GainsImpToNIB!B18/1000)</f>
        <v/>
      </c>
      <c r="D19" t="str">
        <f>IF(GainsImpToNIB!C18="","",GainsImpToNIB!C18/1000)</f>
        <v/>
      </c>
      <c r="E19">
        <f>IF(GainsImpToNIB!D18="","",GainsImpToNIB!D18/1000)</f>
        <v>-1.026E-3</v>
      </c>
    </row>
    <row r="20" spans="3:5" ht="15" customHeight="1" x14ac:dyDescent="0.25">
      <c r="C20" t="str">
        <f>IF(GainsImpToNIB!B19="","",GainsImpToNIB!B19/1000)</f>
        <v/>
      </c>
      <c r="D20" t="str">
        <f>IF(GainsImpToNIB!C19="","",GainsImpToNIB!C19/1000)</f>
        <v/>
      </c>
      <c r="E20">
        <f>IF(GainsImpToNIB!D19="","",GainsImpToNIB!D19/1000)</f>
        <v>-7.3839999999999999E-3</v>
      </c>
    </row>
    <row r="21" spans="3:5" ht="15" customHeight="1" x14ac:dyDescent="0.25">
      <c r="C21" t="str">
        <f>IF(GainsImpToNIB!B20="","",GainsImpToNIB!B20/1000)</f>
        <v/>
      </c>
      <c r="D21" t="str">
        <f>IF(GainsImpToNIB!C20="","",GainsImpToNIB!C20/1000)</f>
        <v/>
      </c>
      <c r="E21">
        <f>IF(GainsImpToNIB!D20="","",GainsImpToNIB!D20/1000)</f>
        <v>-3.7200000000000002E-3</v>
      </c>
    </row>
    <row r="22" spans="3:5" ht="15" customHeight="1" x14ac:dyDescent="0.25">
      <c r="C22" t="str">
        <f>IF(GainsImpToNIB!B21="","",GainsImpToNIB!B21/1000)</f>
        <v/>
      </c>
      <c r="D22" t="str">
        <f>IF(GainsImpToNIB!C21="","",GainsImpToNIB!C21/1000)</f>
        <v/>
      </c>
      <c r="E22">
        <f>IF(GainsImpToNIB!D21="","",GainsImpToNIB!D21/1000)</f>
        <v>3.8630000000000001E-3</v>
      </c>
    </row>
    <row r="23" spans="3:5" ht="15" customHeight="1" x14ac:dyDescent="0.25">
      <c r="C23" t="str">
        <f>IF(GainsImpToNIB!B22="","",GainsImpToNIB!B22/1000)</f>
        <v/>
      </c>
      <c r="D23" t="str">
        <f>IF(GainsImpToNIB!C22="","",GainsImpToNIB!C22/1000)</f>
        <v/>
      </c>
      <c r="E23">
        <f>IF(GainsImpToNIB!D22="","",GainsImpToNIB!D22/1000)</f>
        <v>-4.5209999999999998E-3</v>
      </c>
    </row>
    <row r="24" spans="3:5" ht="15" customHeight="1" x14ac:dyDescent="0.25">
      <c r="C24" t="str">
        <f>IF(GainsImpToNIB!B23="","",GainsImpToNIB!B23/1000)</f>
        <v/>
      </c>
      <c r="D24" t="str">
        <f>IF(GainsImpToNIB!C23="","",GainsImpToNIB!C23/1000)</f>
        <v/>
      </c>
      <c r="E24">
        <f>IF(GainsImpToNIB!D23="","",GainsImpToNIB!D23/1000)</f>
        <v>-3.2919999999999998E-3</v>
      </c>
    </row>
    <row r="25" spans="3:5" ht="15" customHeight="1" x14ac:dyDescent="0.25">
      <c r="C25" t="str">
        <f>IF(GainsImpToNIB!B24="","",GainsImpToNIB!B24/1000)</f>
        <v/>
      </c>
      <c r="D25" t="str">
        <f>IF(GainsImpToNIB!C24="","",GainsImpToNIB!C24/1000)</f>
        <v/>
      </c>
      <c r="E25">
        <f>IF(GainsImpToNIB!D24="","",GainsImpToNIB!D24/1000)</f>
        <v>2.0279999999999999E-3</v>
      </c>
    </row>
    <row r="26" spans="3:5" ht="15" customHeight="1" x14ac:dyDescent="0.25">
      <c r="C26" t="str">
        <f>IF(GainsImpToNIB!B25="","",GainsImpToNIB!B25/1000)</f>
        <v/>
      </c>
      <c r="D26" t="str">
        <f>IF(GainsImpToNIB!C25="","",GainsImpToNIB!C25/1000)</f>
        <v/>
      </c>
      <c r="E26">
        <f>IF(GainsImpToNIB!D25="","",GainsImpToNIB!D25/1000)</f>
        <v>7.5000000000000002E-4</v>
      </c>
    </row>
    <row r="27" spans="3:5" ht="15" customHeight="1" x14ac:dyDescent="0.25">
      <c r="C27" t="str">
        <f>IF(GainsImpToNIB!B26="","",GainsImpToNIB!B26/1000)</f>
        <v/>
      </c>
      <c r="D27" t="str">
        <f>IF(GainsImpToNIB!C26="","",GainsImpToNIB!C26/1000)</f>
        <v/>
      </c>
      <c r="E27">
        <f>IF(GainsImpToNIB!D26="","",GainsImpToNIB!D26/1000)</f>
        <v>5.9439999999999996E-3</v>
      </c>
    </row>
    <row r="28" spans="3:5" ht="15" customHeight="1" x14ac:dyDescent="0.25">
      <c r="C28" t="str">
        <f>IF(GainsImpToNIB!B27="","",GainsImpToNIB!B27/1000)</f>
        <v/>
      </c>
      <c r="D28" t="str">
        <f>IF(GainsImpToNIB!C27="","",GainsImpToNIB!C27/1000)</f>
        <v/>
      </c>
      <c r="E28">
        <f>IF(GainsImpToNIB!D27="","",GainsImpToNIB!D27/1000)</f>
        <v>6.4560000000000008E-3</v>
      </c>
    </row>
    <row r="29" spans="3:5" ht="15" customHeight="1" x14ac:dyDescent="0.25">
      <c r="C29" t="str">
        <f>IF(GainsImpToNIB!B28="","",GainsImpToNIB!B28/1000)</f>
        <v/>
      </c>
      <c r="D29" t="str">
        <f>IF(GainsImpToNIB!C28="","",GainsImpToNIB!C28/1000)</f>
        <v/>
      </c>
      <c r="E29">
        <f>IF(GainsImpToNIB!D28="","",GainsImpToNIB!D28/1000)</f>
        <v>9.0840000000000001E-3</v>
      </c>
    </row>
    <row r="30" spans="3:5" ht="15" customHeight="1" x14ac:dyDescent="0.25">
      <c r="C30" t="str">
        <f>IF(GainsImpToNIB!B29="","",GainsImpToNIB!B29/1000)</f>
        <v/>
      </c>
      <c r="D30" t="str">
        <f>IF(GainsImpToNIB!C29="","",GainsImpToNIB!C29/1000)</f>
        <v/>
      </c>
      <c r="E30">
        <f>IF(GainsImpToNIB!D29="","",GainsImpToNIB!D29/1000)</f>
        <v>1.2620000000000001E-3</v>
      </c>
    </row>
    <row r="31" spans="3:5" ht="15" customHeight="1" x14ac:dyDescent="0.25">
      <c r="C31" t="str">
        <f>IF(GainsImpToNIB!B30="","",GainsImpToNIB!B30/1000)</f>
        <v/>
      </c>
      <c r="D31" t="str">
        <f>IF(GainsImpToNIB!C30="","",GainsImpToNIB!C30/1000)</f>
        <v/>
      </c>
      <c r="E31">
        <f>IF(GainsImpToNIB!D30="","",GainsImpToNIB!D30/1000)</f>
        <v>-1.026E-3</v>
      </c>
    </row>
    <row r="32" spans="3:5" ht="15" customHeight="1" x14ac:dyDescent="0.25">
      <c r="C32" t="str">
        <f>IF(GainsImpToNIB!B31="","",GainsImpToNIB!B31/1000)</f>
        <v/>
      </c>
      <c r="D32" t="str">
        <f>IF(GainsImpToNIB!C31="","",GainsImpToNIB!C31/1000)</f>
        <v/>
      </c>
      <c r="E32">
        <f>IF(GainsImpToNIB!D31="","",GainsImpToNIB!D31/1000)</f>
        <v>-7.3839999999999999E-3</v>
      </c>
    </row>
    <row r="33" spans="3:5" ht="15" customHeight="1" x14ac:dyDescent="0.25">
      <c r="C33" t="str">
        <f>IF(GainsImpToNIB!B32="","",GainsImpToNIB!B32/1000)</f>
        <v/>
      </c>
      <c r="D33" t="str">
        <f>IF(GainsImpToNIB!C32="","",GainsImpToNIB!C32/1000)</f>
        <v/>
      </c>
      <c r="E33">
        <f>IF(GainsImpToNIB!D32="","",GainsImpToNIB!D32/1000)</f>
        <v>-3.7200000000000002E-3</v>
      </c>
    </row>
    <row r="34" spans="3:5" ht="15" customHeight="1" x14ac:dyDescent="0.25">
      <c r="C34" t="str">
        <f>IF(GainsImpToNIB!B33="","",GainsImpToNIB!B33/1000)</f>
        <v/>
      </c>
      <c r="D34" t="str">
        <f>IF(GainsImpToNIB!C33="","",GainsImpToNIB!C33/1000)</f>
        <v/>
      </c>
      <c r="E34">
        <f>IF(GainsImpToNIB!D33="","",GainsImpToNIB!D33/1000)</f>
        <v>3.8630000000000001E-3</v>
      </c>
    </row>
    <row r="35" spans="3:5" ht="15" customHeight="1" x14ac:dyDescent="0.25">
      <c r="C35" t="str">
        <f>IF(GainsImpToNIB!B34="","",GainsImpToNIB!B34/1000)</f>
        <v/>
      </c>
      <c r="D35" t="str">
        <f>IF(GainsImpToNIB!C34="","",GainsImpToNIB!C34/1000)</f>
        <v/>
      </c>
      <c r="E35">
        <f>IF(GainsImpToNIB!D34="","",GainsImpToNIB!D34/1000)</f>
        <v>-4.5209999999999998E-3</v>
      </c>
    </row>
    <row r="36" spans="3:5" ht="15" customHeight="1" x14ac:dyDescent="0.25">
      <c r="C36" t="str">
        <f>IF(GainsImpToNIB!B35="","",GainsImpToNIB!B35/1000)</f>
        <v/>
      </c>
      <c r="D36" t="str">
        <f>IF(GainsImpToNIB!C35="","",GainsImpToNIB!C35/1000)</f>
        <v/>
      </c>
      <c r="E36">
        <f>IF(GainsImpToNIB!D35="","",GainsImpToNIB!D35/1000)</f>
        <v>-3.2919999999999998E-3</v>
      </c>
    </row>
    <row r="37" spans="3:5" ht="15" customHeight="1" x14ac:dyDescent="0.25">
      <c r="C37" t="str">
        <f>IF(GainsImpToNIB!B36="","",GainsImpToNIB!B36/1000)</f>
        <v/>
      </c>
      <c r="D37" t="str">
        <f>IF(GainsImpToNIB!C36="","",GainsImpToNIB!C36/1000)</f>
        <v/>
      </c>
      <c r="E37">
        <f>IF(GainsImpToNIB!D36="","",GainsImpToNIB!D36/1000)</f>
        <v>2.0279999999999999E-3</v>
      </c>
    </row>
    <row r="38" spans="3:5" ht="15" customHeight="1" x14ac:dyDescent="0.25">
      <c r="C38" t="str">
        <f>IF(GainsImpToNIB!B37="","",GainsImpToNIB!B37/1000)</f>
        <v/>
      </c>
      <c r="D38" t="str">
        <f>IF(GainsImpToNIB!C37="","",GainsImpToNIB!C37/1000)</f>
        <v/>
      </c>
      <c r="E38">
        <f>IF(GainsImpToNIB!D37="","",GainsImpToNIB!D37/1000)</f>
        <v>7.5000000000000002E-4</v>
      </c>
    </row>
    <row r="39" spans="3:5" ht="15" customHeight="1" x14ac:dyDescent="0.25">
      <c r="C39" t="str">
        <f>IF(GainsImpToNIB!B38="","",GainsImpToNIB!B38/1000)</f>
        <v/>
      </c>
      <c r="D39" t="str">
        <f>IF(GainsImpToNIB!C38="","",GainsImpToNIB!C38/1000)</f>
        <v/>
      </c>
      <c r="E39">
        <f>IF(GainsImpToNIB!D38="","",GainsImpToNIB!D38/1000)</f>
        <v>5.9439999999999996E-3</v>
      </c>
    </row>
    <row r="40" spans="3:5" ht="15" customHeight="1" x14ac:dyDescent="0.25">
      <c r="C40" t="str">
        <f>IF(GainsImpToNIB!B39="","",GainsImpToNIB!B39/1000)</f>
        <v/>
      </c>
      <c r="D40" t="str">
        <f>IF(GainsImpToNIB!C39="","",GainsImpToNIB!C39/1000)</f>
        <v/>
      </c>
      <c r="E40">
        <f>IF(GainsImpToNIB!D39="","",GainsImpToNIB!D39/1000)</f>
        <v>6.4560000000000008E-3</v>
      </c>
    </row>
    <row r="41" spans="3:5" ht="15" customHeight="1" x14ac:dyDescent="0.25">
      <c r="C41" t="str">
        <f>IF(GainsImpToNIB!B40="","",GainsImpToNIB!B40/1000)</f>
        <v/>
      </c>
      <c r="D41" t="str">
        <f>IF(GainsImpToNIB!C40="","",GainsImpToNIB!C40/1000)</f>
        <v/>
      </c>
      <c r="E41">
        <f>IF(GainsImpToNIB!D40="","",GainsImpToNIB!D40/1000)</f>
        <v>9.0840000000000001E-3</v>
      </c>
    </row>
    <row r="42" spans="3:5" ht="15" customHeight="1" x14ac:dyDescent="0.25">
      <c r="C42" t="str">
        <f>IF(GainsImpToNIB!B41="","",GainsImpToNIB!B41/1000)</f>
        <v/>
      </c>
      <c r="D42" t="str">
        <f>IF(GainsImpToNIB!C41="","",GainsImpToNIB!C41/1000)</f>
        <v/>
      </c>
      <c r="E42">
        <f>IF(GainsImpToNIB!D41="","",GainsImpToNIB!D41/1000)</f>
        <v>1.2620000000000001E-3</v>
      </c>
    </row>
    <row r="43" spans="3:5" ht="15" customHeight="1" x14ac:dyDescent="0.25">
      <c r="C43" t="str">
        <f>IF(GainsImpToNIB!B42="","",GainsImpToNIB!B42/1000)</f>
        <v/>
      </c>
      <c r="D43" t="str">
        <f>IF(GainsImpToNIB!C42="","",GainsImpToNIB!C42/1000)</f>
        <v/>
      </c>
      <c r="E43">
        <f>IF(GainsImpToNIB!D42="","",GainsImpToNIB!D42/1000)</f>
        <v>-1.026E-3</v>
      </c>
    </row>
    <row r="44" spans="3:5" x14ac:dyDescent="0.25">
      <c r="C44" t="str">
        <f>IF(GainsImpToNIB!B43="","",GainsImpToNIB!B43/1000)</f>
        <v/>
      </c>
      <c r="D44" t="str">
        <f>IF(GainsImpToNIB!C43="","",GainsImpToNIB!C43/1000)</f>
        <v/>
      </c>
      <c r="E44">
        <f>IF(GainsImpToNIB!D43="","",GainsImpToNIB!D43/1000)</f>
        <v>-7.3839999999999999E-3</v>
      </c>
    </row>
    <row r="45" spans="3:5" x14ac:dyDescent="0.25">
      <c r="C45" t="str">
        <f>IF(GainsImpToNIB!B44="","",GainsImpToNIB!B44/1000)</f>
        <v/>
      </c>
      <c r="D45" t="str">
        <f>IF(GainsImpToNIB!C44="","",GainsImpToNIB!C44/1000)</f>
        <v/>
      </c>
      <c r="E45">
        <f>IF(GainsImpToNIB!D44="","",GainsImpToNIB!D44/1000)</f>
        <v>-3.7200000000000002E-3</v>
      </c>
    </row>
    <row r="46" spans="3:5" x14ac:dyDescent="0.25">
      <c r="C46" t="str">
        <f>IF(GainsImpToNIB!B45="","",GainsImpToNIB!B45/1000)</f>
        <v/>
      </c>
      <c r="D46" t="str">
        <f>IF(GainsImpToNIB!C45="","",GainsImpToNIB!C45/1000)</f>
        <v/>
      </c>
      <c r="E46">
        <f>IF(GainsImpToNIB!D45="","",GainsImpToNIB!D45/1000)</f>
        <v>3.8630000000000001E-3</v>
      </c>
    </row>
    <row r="47" spans="3:5" x14ac:dyDescent="0.25">
      <c r="C47" t="str">
        <f>IF(GainsImpToNIB!B46="","",GainsImpToNIB!B46/1000)</f>
        <v/>
      </c>
      <c r="D47" t="str">
        <f>IF(GainsImpToNIB!C46="","",GainsImpToNIB!C46/1000)</f>
        <v/>
      </c>
      <c r="E47">
        <f>IF(GainsImpToNIB!D46="","",GainsImpToNIB!D46/1000)</f>
        <v>-4.5209999999999998E-3</v>
      </c>
    </row>
    <row r="48" spans="3:5" x14ac:dyDescent="0.25">
      <c r="C48" t="str">
        <f>IF(GainsImpToNIB!B47="","",GainsImpToNIB!B47/1000)</f>
        <v/>
      </c>
      <c r="D48" t="str">
        <f>IF(GainsImpToNIB!C47="","",GainsImpToNIB!C47/1000)</f>
        <v/>
      </c>
      <c r="E48">
        <f>IF(GainsImpToNIB!D47="","",GainsImpToNIB!D47/1000)</f>
        <v>-3.2919999999999998E-3</v>
      </c>
    </row>
    <row r="49" spans="3:5" x14ac:dyDescent="0.25">
      <c r="C49" t="str">
        <f>IF(GainsImpToNIB!B48="","",GainsImpToNIB!B48/1000)</f>
        <v/>
      </c>
      <c r="D49" t="str">
        <f>IF(GainsImpToNIB!C48="","",GainsImpToNIB!C48/1000)</f>
        <v/>
      </c>
      <c r="E49">
        <f>IF(GainsImpToNIB!D48="","",GainsImpToNIB!D48/1000)</f>
        <v>2.0279999999999999E-3</v>
      </c>
    </row>
    <row r="50" spans="3:5" x14ac:dyDescent="0.25">
      <c r="C50" t="str">
        <f>IF(GainsImpToNIB!B49="","",GainsImpToNIB!B49/1000)</f>
        <v/>
      </c>
      <c r="D50" t="str">
        <f>IF(GainsImpToNIB!C49="","",GainsImpToNIB!C49/1000)</f>
        <v/>
      </c>
      <c r="E50">
        <f>IF(GainsImpToNIB!D49="","",GainsImpToNIB!D49/1000)</f>
        <v>7.5000000000000002E-4</v>
      </c>
    </row>
    <row r="51" spans="3:5" x14ac:dyDescent="0.25">
      <c r="C51" t="str">
        <f>IF(GainsImpToNIB!B50="","",GainsImpToNIB!B50/1000)</f>
        <v/>
      </c>
      <c r="D51" t="str">
        <f>IF(GainsImpToNIB!C50="","",GainsImpToNIB!C50/1000)</f>
        <v/>
      </c>
      <c r="E51">
        <f>IF(GainsImpToNIB!D50="","",GainsImpToNIB!D50/1000)</f>
        <v>5.9439999999999996E-3</v>
      </c>
    </row>
    <row r="52" spans="3:5" x14ac:dyDescent="0.25">
      <c r="C52" t="str">
        <f>IF(GainsImpToNIB!B51="","",GainsImpToNIB!B51/1000)</f>
        <v/>
      </c>
      <c r="D52" t="str">
        <f>IF(GainsImpToNIB!C51="","",GainsImpToNIB!C51/1000)</f>
        <v/>
      </c>
      <c r="E52">
        <f>IF(GainsImpToNIB!D51="","",GainsImpToNIB!D51/1000)</f>
        <v>6.4560000000000008E-3</v>
      </c>
    </row>
    <row r="53" spans="3:5" x14ac:dyDescent="0.25">
      <c r="C53" t="str">
        <f>IF(GainsImpToNIB!B52="","",GainsImpToNIB!B52/1000)</f>
        <v/>
      </c>
      <c r="D53" t="str">
        <f>IF(GainsImpToNIB!C52="","",GainsImpToNIB!C52/1000)</f>
        <v/>
      </c>
      <c r="E53">
        <f>IF(GainsImpToNIB!D52="","",GainsImpToNIB!D52/1000)</f>
        <v>9.0840000000000001E-3</v>
      </c>
    </row>
    <row r="54" spans="3:5" x14ac:dyDescent="0.25">
      <c r="C54" t="str">
        <f>IF(GainsImpToNIB!B53="","",GainsImpToNIB!B53/1000)</f>
        <v/>
      </c>
      <c r="D54" t="str">
        <f>IF(GainsImpToNIB!C53="","",GainsImpToNIB!C53/1000)</f>
        <v/>
      </c>
      <c r="E54">
        <f>IF(GainsImpToNIB!D53="","",GainsImpToNIB!D53/1000)</f>
        <v>1.2620000000000001E-3</v>
      </c>
    </row>
    <row r="55" spans="3:5" x14ac:dyDescent="0.25">
      <c r="C55" t="str">
        <f>IF(GainsImpToNIB!B54="","",GainsImpToNIB!B54/1000)</f>
        <v/>
      </c>
      <c r="D55" t="str">
        <f>IF(GainsImpToNIB!C54="","",GainsImpToNIB!C54/1000)</f>
        <v/>
      </c>
      <c r="E55">
        <f>IF(GainsImpToNIB!D54="","",GainsImpToNIB!D54/1000)</f>
        <v>-1.026E-3</v>
      </c>
    </row>
    <row r="56" spans="3:5" x14ac:dyDescent="0.25">
      <c r="C56" t="str">
        <f>IF(GainsImpToNIB!B55="","",GainsImpToNIB!B55/1000)</f>
        <v/>
      </c>
      <c r="D56" t="str">
        <f>IF(GainsImpToNIB!C55="","",GainsImpToNIB!C55/1000)</f>
        <v/>
      </c>
      <c r="E56">
        <f>IF(GainsImpToNIB!D55="","",GainsImpToNIB!D55/1000)</f>
        <v>-7.3839999999999999E-3</v>
      </c>
    </row>
    <row r="57" spans="3:5" x14ac:dyDescent="0.25">
      <c r="C57" t="str">
        <f>IF(GainsImpToNIB!B56="","",GainsImpToNIB!B56/1000)</f>
        <v/>
      </c>
      <c r="D57" t="str">
        <f>IF(GainsImpToNIB!C56="","",GainsImpToNIB!C56/1000)</f>
        <v/>
      </c>
      <c r="E57">
        <f>IF(GainsImpToNIB!D56="","",GainsImpToNIB!D56/1000)</f>
        <v>-3.7200000000000002E-3</v>
      </c>
    </row>
    <row r="58" spans="3:5" x14ac:dyDescent="0.25">
      <c r="C58" t="str">
        <f>IF(GainsImpToNIB!B57="","",GainsImpToNIB!B57/1000)</f>
        <v/>
      </c>
      <c r="D58" t="str">
        <f>IF(GainsImpToNIB!C57="","",GainsImpToNIB!C57/1000)</f>
        <v/>
      </c>
      <c r="E58">
        <f>IF(GainsImpToNIB!D57="","",GainsImpToNIB!D57/1000)</f>
        <v>3.8630000000000001E-3</v>
      </c>
    </row>
    <row r="59" spans="3:5" x14ac:dyDescent="0.25">
      <c r="C59" t="str">
        <f>IF(GainsImpToNIB!B58="","",GainsImpToNIB!B58/1000)</f>
        <v/>
      </c>
      <c r="D59" t="str">
        <f>IF(GainsImpToNIB!C58="","",GainsImpToNIB!C58/1000)</f>
        <v/>
      </c>
      <c r="E59">
        <f>IF(GainsImpToNIB!D58="","",GainsImpToNIB!D58/1000)</f>
        <v>-4.5209999999999998E-3</v>
      </c>
    </row>
    <row r="60" spans="3:5" x14ac:dyDescent="0.25">
      <c r="C60" t="str">
        <f>IF(GainsImpToNIB!B59="","",GainsImpToNIB!B59/1000)</f>
        <v/>
      </c>
      <c r="D60" t="str">
        <f>IF(GainsImpToNIB!C59="","",GainsImpToNIB!C59/1000)</f>
        <v/>
      </c>
      <c r="E60">
        <f>IF(GainsImpToNIB!D59="","",GainsImpToNIB!D59/1000)</f>
        <v>-3.2919999999999998E-3</v>
      </c>
    </row>
    <row r="61" spans="3:5" x14ac:dyDescent="0.25">
      <c r="C61" t="str">
        <f>IF(GainsImpToNIB!B60="","",GainsImpToNIB!B60/1000)</f>
        <v/>
      </c>
      <c r="D61" t="str">
        <f>IF(GainsImpToNIB!C60="","",GainsImpToNIB!C60/1000)</f>
        <v/>
      </c>
      <c r="E61">
        <f>IF(GainsImpToNIB!D60="","",GainsImpToNIB!D60/1000)</f>
        <v>2.0279999999999999E-3</v>
      </c>
    </row>
    <row r="62" spans="3:5" x14ac:dyDescent="0.25">
      <c r="C62" t="str">
        <f>IF(GainsImpToNIB!B61="","",GainsImpToNIB!B61/1000)</f>
        <v/>
      </c>
      <c r="D62" t="str">
        <f>IF(GainsImpToNIB!C61="","",GainsImpToNIB!C61/1000)</f>
        <v/>
      </c>
      <c r="E62">
        <f>IF(GainsImpToNIB!D61="","",GainsImpToNIB!D61/1000)</f>
        <v>7.5000000000000002E-4</v>
      </c>
    </row>
    <row r="63" spans="3:5" x14ac:dyDescent="0.25">
      <c r="C63" t="str">
        <f>IF(GainsImpToNIB!B62="","",GainsImpToNIB!B62/1000)</f>
        <v/>
      </c>
      <c r="D63" t="str">
        <f>IF(GainsImpToNIB!C62="","",GainsImpToNIB!C62/1000)</f>
        <v/>
      </c>
      <c r="E63">
        <f>IF(GainsImpToNIB!D62="","",GainsImpToNIB!D62/1000)</f>
        <v>5.9439999999999996E-3</v>
      </c>
    </row>
    <row r="64" spans="3:5" x14ac:dyDescent="0.25">
      <c r="C64" t="str">
        <f>IF(GainsImpToNIB!B63="","",GainsImpToNIB!B63/1000)</f>
        <v/>
      </c>
      <c r="D64" t="str">
        <f>IF(GainsImpToNIB!C63="","",GainsImpToNIB!C63/1000)</f>
        <v/>
      </c>
      <c r="E64">
        <f>IF(GainsImpToNIB!D63="","",GainsImpToNIB!D63/1000)</f>
        <v>6.4560000000000008E-3</v>
      </c>
    </row>
    <row r="65" spans="3:5" x14ac:dyDescent="0.25">
      <c r="C65" t="str">
        <f>IF(GainsImpToNIB!B64="","",GainsImpToNIB!B64/1000)</f>
        <v/>
      </c>
      <c r="D65" t="str">
        <f>IF(GainsImpToNIB!C64="","",GainsImpToNIB!C64/1000)</f>
        <v/>
      </c>
      <c r="E65" t="str">
        <f>IF(GainsImpToNIB!D64="","",GainsImpToNIB!D64/1000)</f>
        <v/>
      </c>
    </row>
    <row r="66" spans="3:5" x14ac:dyDescent="0.25">
      <c r="C66" t="str">
        <f>IF(GainsImpToNIB!B65="","",GainsImpToNIB!B65/1000)</f>
        <v/>
      </c>
      <c r="D66" t="str">
        <f>IF(GainsImpToNIB!C65="","",GainsImpToNIB!C65/1000)</f>
        <v/>
      </c>
      <c r="E66" t="str">
        <f>IF(GainsImpToNIB!D65="","",GainsImpToNIB!D65/1000)</f>
        <v/>
      </c>
    </row>
    <row r="67" spans="3:5" x14ac:dyDescent="0.25">
      <c r="C67" t="str">
        <f>IF(GainsImpToNIB!B66="","",GainsImpToNIB!B66/1000)</f>
        <v/>
      </c>
      <c r="D67" t="str">
        <f>IF(GainsImpToNIB!C66="","",GainsImpToNIB!C66/1000)</f>
        <v/>
      </c>
      <c r="E67" t="str">
        <f>IF(GainsImpToNIB!D66="","",GainsImpToNIB!D66/1000)</f>
        <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1842</vt:i4>
      </vt:variant>
    </vt:vector>
  </HeadingPairs>
  <TitlesOfParts>
    <vt:vector size="1877"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AboveLeesFerryLocal_1981</vt:lpstr>
      <vt:lpstr>AboveLeesFerryLocal_1982</vt:lpstr>
      <vt:lpstr>AboveLeesFerryLocal_1983</vt:lpstr>
      <vt:lpstr>AboveLeesFerryLocal_1984</vt:lpstr>
      <vt:lpstr>AboveLeesFerryLocal_1985</vt:lpstr>
      <vt:lpstr>AboveLeesFerryLocal_1986</vt:lpstr>
      <vt:lpstr>AboveLeesFerryLocal_1987</vt:lpstr>
      <vt:lpstr>AboveLeesFerryLocal_1988</vt:lpstr>
      <vt:lpstr>AboveLeesFerryLocal_1989</vt:lpstr>
      <vt:lpstr>AboveLeesFerryLocal_1990</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AboveLeesFerryLocal_Month</vt:lpstr>
      <vt:lpstr>AboveMeadLocal_1981</vt:lpstr>
      <vt:lpstr>AboveMeadLocal_1982</vt:lpstr>
      <vt:lpstr>AboveMeadLocal_1983</vt:lpstr>
      <vt:lpstr>AboveMeadLocal_1984</vt:lpstr>
      <vt:lpstr>AboveMeadLocal_1985</vt:lpstr>
      <vt:lpstr>AboveMeadLocal_1986</vt:lpstr>
      <vt:lpstr>AboveMeadLocal_1987</vt:lpstr>
      <vt:lpstr>AboveMeadLocal_1988</vt:lpstr>
      <vt:lpstr>AboveMeadLocal_1989</vt:lpstr>
      <vt:lpstr>AboveMeadLocal_1990</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AnimasMax</vt:lpstr>
      <vt:lpstr>AnimasMin</vt:lpstr>
      <vt:lpstr>AnimasMost</vt:lpstr>
      <vt:lpstr>ARFN5_IN_1981</vt:lpstr>
      <vt:lpstr>ARFN5_IN_1982</vt:lpstr>
      <vt:lpstr>ARFN5_IN_1983</vt:lpstr>
      <vt:lpstr>ARFN5_IN_1984</vt:lpstr>
      <vt:lpstr>ARFN5_IN_1985</vt:lpstr>
      <vt:lpstr>ARFN5_IN_1986</vt:lpstr>
      <vt:lpstr>ARFN5_IN_1987</vt:lpstr>
      <vt:lpstr>ARFN5_IN_1988</vt:lpstr>
      <vt:lpstr>ARFN5_IN_1989</vt:lpstr>
      <vt:lpstr>ARFN5_IN_1990</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vt:lpstr>
      <vt:lpstr>TempForecast!BMDC2.espmvol_10</vt:lpstr>
      <vt:lpstr>TempForecast!BMDC2.espmvol_11</vt:lpstr>
      <vt:lpstr>TempForecast!BMDC2.espmvol_12</vt:lpstr>
      <vt:lpstr>TempForecast!BMDC2.espmvol_13</vt:lpstr>
      <vt:lpstr>TempForecast!BMDC2.espmvol_14</vt:lpstr>
      <vt:lpstr>TempForecast!BMDC2.espmvol_15</vt:lpstr>
      <vt:lpstr>TempForecast!BMDC2.espmvol_16</vt:lpstr>
      <vt:lpstr>TempForecast!BMDC2.espmvol_17</vt:lpstr>
      <vt:lpstr>TempForecast!BMDC2.espmvol_18</vt:lpstr>
      <vt:lpstr>TempForecast!BMDC2.espmvol_19</vt:lpstr>
      <vt:lpstr>TempForecast!BMDC2.espmvol_2</vt:lpstr>
      <vt:lpstr>TempForecast!BMDC2.espmvol_20</vt:lpstr>
      <vt:lpstr>TempForecast!BMDC2.espmvol_21</vt:lpstr>
      <vt:lpstr>TempForecast!BMDC2.espmvol_22</vt:lpstr>
      <vt:lpstr>TempForecast!BMDC2.espmvol_23</vt:lpstr>
      <vt:lpstr>TempForecast!BMDC2.espmvol_24</vt:lpstr>
      <vt:lpstr>TempForecast!BMDC2.espmvol_25</vt:lpstr>
      <vt:lpstr>TempForecast!BMDC2.espmvol_26</vt:lpstr>
      <vt:lpstr>TempForecast!BMDC2.espmvol_27</vt:lpstr>
      <vt:lpstr>TempForecast!BMDC2.espmvol_28</vt:lpstr>
      <vt:lpstr>TempForecast!BMDC2.espmvol_29</vt:lpstr>
      <vt:lpstr>TempForecast!BMDC2.espmvol_3</vt:lpstr>
      <vt:lpstr>TempForecast!BMDC2.espmvol_30</vt:lpstr>
      <vt:lpstr>TempForecast!BMDC2.espmvol_31</vt:lpstr>
      <vt:lpstr>TempForecast!BMDC2.espmvol_32</vt:lpstr>
      <vt:lpstr>TempForecast!BMDC2.espmvol_33</vt:lpstr>
      <vt:lpstr>TempForecast!BMDC2.espmvol_34</vt:lpstr>
      <vt:lpstr>TempForecast!BMDC2.espmvol_35</vt:lpstr>
      <vt:lpstr>TempForecast!BMDC2.espmvol_36</vt:lpstr>
      <vt:lpstr>TempForecast!BMDC2.espmvol_37</vt:lpstr>
      <vt:lpstr>TempForecast!BMDC2.espmvol_38</vt:lpstr>
      <vt:lpstr>TempForecast!BMDC2.espmvol_39</vt:lpstr>
      <vt:lpstr>TempForecast!BMDC2.espmvol_4</vt:lpstr>
      <vt:lpstr>TempForecast!BMDC2.espmvol_40</vt:lpstr>
      <vt:lpstr>TempForecast!BMDC2.espmvol_41</vt:lpstr>
      <vt:lpstr>TempForecast!BMDC2.espmvol_42</vt:lpstr>
      <vt:lpstr>TempForecast!BMDC2.espmvol_5</vt:lpstr>
      <vt:lpstr>TempForecast!BMDC2.espmvol_6</vt:lpstr>
      <vt:lpstr>TempForecast!BMDC2.espmvol_7</vt:lpstr>
      <vt:lpstr>TempForecast!BMDC2.espmvol_8</vt:lpstr>
      <vt:lpstr>TempForecast!BMDC2.espmvol_9</vt:lpstr>
      <vt:lpstr>BMESA_1981</vt:lpstr>
      <vt:lpstr>BMESA_IN_1981</vt:lpstr>
      <vt:lpstr>BMESA_IN_1982</vt:lpstr>
      <vt:lpstr>BMESA_IN_1983</vt:lpstr>
      <vt:lpstr>BMESA_IN_1984</vt:lpstr>
      <vt:lpstr>BMESA_IN_1985</vt:lpstr>
      <vt:lpstr>BMESA_IN_1986</vt:lpstr>
      <vt:lpstr>BMESA_IN_1987</vt:lpstr>
      <vt:lpstr>BMESA_IN_1988</vt:lpstr>
      <vt:lpstr>BMESA_IN_1989</vt:lpstr>
      <vt:lpstr>BMESA_IN_1990</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vt:lpstr>
      <vt:lpstr>TempForecast!CLSC2.espmvol_10</vt:lpstr>
      <vt:lpstr>TempForecast!CLSC2.espmvol_11</vt:lpstr>
      <vt:lpstr>TempForecast!CLSC2.espmvol_12</vt:lpstr>
      <vt:lpstr>TempForecast!CLSC2.espmvol_13</vt:lpstr>
      <vt:lpstr>TempForecast!CLSC2.espmvol_14</vt:lpstr>
      <vt:lpstr>TempForecast!CLSC2.espmvol_15</vt:lpstr>
      <vt:lpstr>TempForecast!CLSC2.espmvol_16</vt:lpstr>
      <vt:lpstr>TempForecast!CLSC2.espmvol_17</vt:lpstr>
      <vt:lpstr>TempForecast!CLSC2.espmvol_18</vt:lpstr>
      <vt:lpstr>TempForecast!CLSC2.espmvol_19</vt:lpstr>
      <vt:lpstr>TempForecast!CLSC2.espmvol_2</vt:lpstr>
      <vt:lpstr>TempForecast!CLSC2.espmvol_20</vt:lpstr>
      <vt:lpstr>TempForecast!CLSC2.espmvol_21</vt:lpstr>
      <vt:lpstr>TempForecast!CLSC2.espmvol_22</vt:lpstr>
      <vt:lpstr>TempForecast!CLSC2.espmvol_23</vt:lpstr>
      <vt:lpstr>TempForecast!CLSC2.espmvol_24</vt:lpstr>
      <vt:lpstr>TempForecast!CLSC2.espmvol_25</vt:lpstr>
      <vt:lpstr>TempForecast!CLSC2.espmvol_26</vt:lpstr>
      <vt:lpstr>TempForecast!CLSC2.espmvol_27</vt:lpstr>
      <vt:lpstr>TempForecast!CLSC2.espmvol_28</vt:lpstr>
      <vt:lpstr>TempForecast!CLSC2.espmvol_29</vt:lpstr>
      <vt:lpstr>TempForecast!CLSC2.espmvol_3</vt:lpstr>
      <vt:lpstr>TempForecast!CLSC2.espmvol_30</vt:lpstr>
      <vt:lpstr>TempForecast!CLSC2.espmvol_31</vt:lpstr>
      <vt:lpstr>TempForecast!CLSC2.espmvol_32</vt:lpstr>
      <vt:lpstr>TempForecast!CLSC2.espmvol_33</vt:lpstr>
      <vt:lpstr>TempForecast!CLSC2.espmvol_34</vt:lpstr>
      <vt:lpstr>TempForecast!CLSC2.espmvol_35</vt:lpstr>
      <vt:lpstr>TempForecast!CLSC2.espmvol_36</vt:lpstr>
      <vt:lpstr>TempForecast!CLSC2.espmvol_37</vt:lpstr>
      <vt:lpstr>TempForecast!CLSC2.espmvol_38</vt:lpstr>
      <vt:lpstr>TempForecast!CLSC2.espmvol_39</vt:lpstr>
      <vt:lpstr>TempForecast!CLSC2.espmvol_4</vt:lpstr>
      <vt:lpstr>TempForecast!CLSC2.espmvol_40</vt:lpstr>
      <vt:lpstr>TempForecast!CLSC2.espmvol_41</vt:lpstr>
      <vt:lpstr>TempForecast!CLSC2.espmvol_42</vt:lpstr>
      <vt:lpstr>TempForecast!CLSC2.espmvol_5</vt:lpstr>
      <vt:lpstr>TempForecast!CLSC2.espmvol_6</vt:lpstr>
      <vt:lpstr>TempForecast!CLSC2.espmvol_7</vt:lpstr>
      <vt:lpstr>TempForecast!CLSC2.espmvol_8</vt:lpstr>
      <vt:lpstr>TempForecast!CLSC2.espmvol_9</vt:lpstr>
      <vt:lpstr>COMP_1976</vt:lpstr>
      <vt:lpstr>COMP_1977</vt:lpstr>
      <vt:lpstr>COMP_1978</vt:lpstr>
      <vt:lpstr>COMP_1979</vt:lpstr>
      <vt:lpstr>COMP_1980</vt:lpstr>
      <vt:lpstr>COMP_1981</vt:lpstr>
      <vt:lpstr>COMP_1982</vt:lpstr>
      <vt:lpstr>COMP_1983</vt:lpstr>
      <vt:lpstr>COMP_1984</vt:lpstr>
      <vt:lpstr>CRYST_IN_1981</vt:lpstr>
      <vt:lpstr>CRYST_IN_1982</vt:lpstr>
      <vt:lpstr>CRYST_IN_1983</vt:lpstr>
      <vt:lpstr>CRYST_IN_1984</vt:lpstr>
      <vt:lpstr>CRYST_IN_1985</vt:lpstr>
      <vt:lpstr>CRYST_IN_1986</vt:lpstr>
      <vt:lpstr>CRYST_IN_1987</vt:lpstr>
      <vt:lpstr>CRYST_IN_1988</vt:lpstr>
      <vt:lpstr>CRYST_IN_1989</vt:lpstr>
      <vt:lpstr>CRYST_IN_1990</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DatesMost</vt:lpstr>
      <vt:lpstr>TempForecast!DRGC2.espmvol</vt:lpstr>
      <vt:lpstr>TempForecast!DRGC2.espmvol_10</vt:lpstr>
      <vt:lpstr>TempForecast!DRGC2.espmvol_11</vt:lpstr>
      <vt:lpstr>TempForecast!DRGC2.espmvol_12</vt:lpstr>
      <vt:lpstr>TempForecast!DRGC2.espmvol_13</vt:lpstr>
      <vt:lpstr>TempForecast!DRGC2.espmvol_14</vt:lpstr>
      <vt:lpstr>TempForecast!DRGC2.espmvol_15</vt:lpstr>
      <vt:lpstr>TempForecast!DRGC2.espmvol_16</vt:lpstr>
      <vt:lpstr>TempForecast!DRGC2.espmvol_17</vt:lpstr>
      <vt:lpstr>TempForecast!DRGC2.espmvol_18</vt:lpstr>
      <vt:lpstr>TempForecast!DRGC2.espmvol_19</vt:lpstr>
      <vt:lpstr>TempForecast!DRGC2.espmvol_2</vt:lpstr>
      <vt:lpstr>TempForecast!DRGC2.espmvol_20</vt:lpstr>
      <vt:lpstr>TempForecast!DRGC2.espmvol_21</vt:lpstr>
      <vt:lpstr>TempForecast!DRGC2.espmvol_22</vt:lpstr>
      <vt:lpstr>TempForecast!DRGC2.espmvol_23</vt:lpstr>
      <vt:lpstr>TempForecast!DRGC2.espmvol_24</vt:lpstr>
      <vt:lpstr>TempForecast!DRGC2.espmvol_25</vt:lpstr>
      <vt:lpstr>TempForecast!DRGC2.espmvol_26</vt:lpstr>
      <vt:lpstr>TempForecast!DRGC2.espmvol_27</vt:lpstr>
      <vt:lpstr>TempForecast!DRGC2.espmvol_28</vt:lpstr>
      <vt:lpstr>TempForecast!DRGC2.espmvol_29</vt:lpstr>
      <vt:lpstr>TempForecast!DRGC2.espmvol_3</vt:lpstr>
      <vt:lpstr>TempForecast!DRGC2.espmvol_30</vt:lpstr>
      <vt:lpstr>TempForecast!DRGC2.espmvol_31</vt:lpstr>
      <vt:lpstr>TempForecast!DRGC2.espmvol_32</vt:lpstr>
      <vt:lpstr>TempForecast!DRGC2.espmvol_33</vt:lpstr>
      <vt:lpstr>TempForecast!DRGC2.espmvol_34</vt:lpstr>
      <vt:lpstr>TempForecast!DRGC2.espmvol_35</vt:lpstr>
      <vt:lpstr>TempForecast!DRGC2.espmvol_36</vt:lpstr>
      <vt:lpstr>TempForecast!DRGC2.espmvol_37</vt:lpstr>
      <vt:lpstr>TempForecast!DRGC2.espmvol_38</vt:lpstr>
      <vt:lpstr>TempForecast!DRGC2.espmvol_39</vt:lpstr>
      <vt:lpstr>TempForecast!DRGC2.espmvol_4</vt:lpstr>
      <vt:lpstr>TempForecast!DRGC2.espmvol_40</vt:lpstr>
      <vt:lpstr>TempForecast!DRGC2.espmvol_41</vt:lpstr>
      <vt:lpstr>TempForecast!DRGC2.espmvol_42</vt:lpstr>
      <vt:lpstr>TempForecast!DRGC2.espmvol_5</vt:lpstr>
      <vt:lpstr>TempForecast!DRGC2.espmvol_6</vt:lpstr>
      <vt:lpstr>TempForecast!DRGC2.espmvol_7</vt:lpstr>
      <vt:lpstr>TempForecast!DRGC2.espmvol_8</vt:lpstr>
      <vt:lpstr>TempForecast!DRGC2.espmvol_9</vt:lpstr>
      <vt:lpstr>Duration</vt:lpstr>
      <vt:lpstr>DvsToPkr_1981</vt:lpstr>
      <vt:lpstr>DvsToPkr_1982</vt:lpstr>
      <vt:lpstr>DvsToPkr_1983</vt:lpstr>
      <vt:lpstr>DvsToPkr_1984</vt:lpstr>
      <vt:lpstr>DvsToPkr_1985</vt:lpstr>
      <vt:lpstr>DvsToPkr_1986</vt:lpstr>
      <vt:lpstr>DvsToPkr_1987</vt:lpstr>
      <vt:lpstr>DvsToPkr_1988</vt:lpstr>
      <vt:lpstr>DvsToPkr_1989</vt:lpstr>
      <vt:lpstr>DvsToPkr_1990</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DvsToPkr_In_1981</vt:lpstr>
      <vt:lpstr>DvsToPkr_In_1982</vt:lpstr>
      <vt:lpstr>DvsToPkr_In_1983</vt:lpstr>
      <vt:lpstr>DvsToPkr_In_1984</vt:lpstr>
      <vt:lpstr>DvsToPkr_In_1985</vt:lpstr>
      <vt:lpstr>DvsToPkr_In_1986</vt:lpstr>
      <vt:lpstr>DvsToPkr_In_1987</vt:lpstr>
      <vt:lpstr>DvsToPkr_In_1988</vt:lpstr>
      <vt:lpstr>DvsToPkr_In_1989</vt:lpstr>
      <vt:lpstr>DvsToPkr_In_1990</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DvsToPkr_In_Max</vt:lpstr>
      <vt:lpstr>DvsToPkr_In_Min</vt:lpstr>
      <vt:lpstr>DvsToPkr_In_Most</vt:lpstr>
      <vt:lpstr>DvsToPkr_In_Time</vt:lpstr>
      <vt:lpstr>FGORG_IN_1981</vt:lpstr>
      <vt:lpstr>FGORG_IN_1982</vt:lpstr>
      <vt:lpstr>FGORG_IN_1983</vt:lpstr>
      <vt:lpstr>FGORG_IN_1984</vt:lpstr>
      <vt:lpstr>FGORG_IN_1985</vt:lpstr>
      <vt:lpstr>FGORG_IN_1986</vt:lpstr>
      <vt:lpstr>FGORG_IN_1987</vt:lpstr>
      <vt:lpstr>FGORG_IN_1988</vt:lpstr>
      <vt:lpstr>FGORG_IN_1989</vt:lpstr>
      <vt:lpstr>FGORG_IN_1990</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FONTE_IN_1981</vt:lpstr>
      <vt:lpstr>FONTE_IN_1982</vt:lpstr>
      <vt:lpstr>FONTE_IN_1983</vt:lpstr>
      <vt:lpstr>FONTE_IN_1984</vt:lpstr>
      <vt:lpstr>FONTE_IN_1985</vt:lpstr>
      <vt:lpstr>FONTE_IN_1986</vt:lpstr>
      <vt:lpstr>FONTE_IN_1987</vt:lpstr>
      <vt:lpstr>FONTE_IN_1988</vt:lpstr>
      <vt:lpstr>FONTE_IN_1989</vt:lpstr>
      <vt:lpstr>FONTE_IN_1990</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GainsAboveHoover1981</vt:lpstr>
      <vt:lpstr>GainsAboveHoover1982</vt:lpstr>
      <vt:lpstr>GainsAboveHoover1983</vt:lpstr>
      <vt:lpstr>GainsAboveHoover1984</vt:lpstr>
      <vt:lpstr>GainsAboveHoover1985</vt:lpstr>
      <vt:lpstr>GainsAboveHoover1986</vt:lpstr>
      <vt:lpstr>GainsAboveHoover1987</vt:lpstr>
      <vt:lpstr>GainsAboveHoover1988</vt:lpstr>
      <vt:lpstr>GainsAboveHoover1989</vt:lpstr>
      <vt:lpstr>GainsAboveHoover1990</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GainsAboveHooverMax</vt:lpstr>
      <vt:lpstr>GainsAboveHooverMost</vt:lpstr>
      <vt:lpstr>GainsAboveMeadMin</vt:lpstr>
      <vt:lpstr>GainsGrandCanyonMax</vt:lpstr>
      <vt:lpstr>GainsGrandCanyonMin</vt:lpstr>
      <vt:lpstr>GainsGrandCanyonMost</vt:lpstr>
      <vt:lpstr>TempForecast!GBRW4.espmvol</vt:lpstr>
      <vt:lpstr>TempForecast!GBRW4.espmvol_10</vt:lpstr>
      <vt:lpstr>TempForecast!GBRW4.espmvol_11</vt:lpstr>
      <vt:lpstr>TempForecast!GBRW4.espmvol_12</vt:lpstr>
      <vt:lpstr>TempForecast!GBRW4.espmvol_13</vt:lpstr>
      <vt:lpstr>TempForecast!GBRW4.espmvol_14</vt:lpstr>
      <vt:lpstr>TempForecast!GBRW4.espmvol_15</vt:lpstr>
      <vt:lpstr>TempForecast!GBRW4.espmvol_16</vt:lpstr>
      <vt:lpstr>TempForecast!GBRW4.espmvol_17</vt:lpstr>
      <vt:lpstr>TempForecast!GBRW4.espmvol_18</vt:lpstr>
      <vt:lpstr>TempForecast!GBRW4.espmvol_19</vt:lpstr>
      <vt:lpstr>TempForecast!GBRW4.espmvol_2</vt:lpstr>
      <vt:lpstr>TempForecast!GBRW4.espmvol_20</vt:lpstr>
      <vt:lpstr>TempForecast!GBRW4.espmvol_21</vt:lpstr>
      <vt:lpstr>TempForecast!GBRW4.espmvol_22</vt:lpstr>
      <vt:lpstr>TempForecast!GBRW4.espmvol_23</vt:lpstr>
      <vt:lpstr>TempForecast!GBRW4.espmvol_24</vt:lpstr>
      <vt:lpstr>TempForecast!GBRW4.espmvol_25</vt:lpstr>
      <vt:lpstr>TempForecast!GBRW4.espmvol_26</vt:lpstr>
      <vt:lpstr>TempForecast!GBRW4.espmvol_27</vt:lpstr>
      <vt:lpstr>TempForecast!GBRW4.espmvol_28</vt:lpstr>
      <vt:lpstr>TempForecast!GBRW4.espmvol_29</vt:lpstr>
      <vt:lpstr>TempForecast!GBRW4.espmvol_3</vt:lpstr>
      <vt:lpstr>TempForecast!GBRW4.espmvol_30</vt:lpstr>
      <vt:lpstr>TempForecast!GBRW4.espmvol_31</vt:lpstr>
      <vt:lpstr>TempForecast!GBRW4.espmvol_32</vt:lpstr>
      <vt:lpstr>TempForecast!GBRW4.espmvol_33</vt:lpstr>
      <vt:lpstr>TempForecast!GBRW4.espmvol_34</vt:lpstr>
      <vt:lpstr>TempForecast!GBRW4.espmvol_35</vt:lpstr>
      <vt:lpstr>TempForecast!GBRW4.espmvol_36</vt:lpstr>
      <vt:lpstr>TempForecast!GBRW4.espmvol_37</vt:lpstr>
      <vt:lpstr>TempForecast!GBRW4.espmvol_38</vt:lpstr>
      <vt:lpstr>TempForecast!GBRW4.espmvol_39</vt:lpstr>
      <vt:lpstr>TempForecast!GBRW4.espmvol_4</vt:lpstr>
      <vt:lpstr>TempForecast!GBRW4.espmvol_40</vt:lpstr>
      <vt:lpstr>TempForecast!GBRW4.espmvol_41</vt:lpstr>
      <vt:lpstr>TempForecast!GBRW4.espmvol_42</vt:lpstr>
      <vt:lpstr>TempForecast!GBRW4.espmvol_5</vt:lpstr>
      <vt:lpstr>TempForecast!GBRW4.espmvol_6</vt:lpstr>
      <vt:lpstr>TempForecast!GBRW4.espmvol_7</vt:lpstr>
      <vt:lpstr>TempForecast!GBRW4.espmvol_8</vt:lpstr>
      <vt:lpstr>TempForecast!GBRW4.espmvol_9</vt:lpstr>
      <vt:lpstr>TempForecast!GJLOC.espmvol</vt:lpstr>
      <vt:lpstr>TempForecast!GJLOC.espmvol_10</vt:lpstr>
      <vt:lpstr>TempForecast!GJLOC.espmvol_11</vt:lpstr>
      <vt:lpstr>TempForecast!GJLOC.espmvol_12</vt:lpstr>
      <vt:lpstr>TempForecast!GJLOC.espmvol_13</vt:lpstr>
      <vt:lpstr>TempForecast!GJLOC.espmvol_14</vt:lpstr>
      <vt:lpstr>TempForecast!GJLOC.espmvol_15</vt:lpstr>
      <vt:lpstr>TempForecast!GJLOC.espmvol_16</vt:lpstr>
      <vt:lpstr>TempForecast!GJLOC.espmvol_17</vt:lpstr>
      <vt:lpstr>TempForecast!GJLOC.espmvol_18</vt:lpstr>
      <vt:lpstr>TempForecast!GJLOC.espmvol_19</vt:lpstr>
      <vt:lpstr>TempForecast!GJLOC.espmvol_2</vt:lpstr>
      <vt:lpstr>TempForecast!GJLOC.espmvol_20</vt:lpstr>
      <vt:lpstr>TempForecast!GJLOC.espmvol_21</vt:lpstr>
      <vt:lpstr>TempForecast!GJLOC.espmvol_22</vt:lpstr>
      <vt:lpstr>TempForecast!GJLOC.espmvol_23</vt:lpstr>
      <vt:lpstr>TempForecast!GJLOC.espmvol_24</vt:lpstr>
      <vt:lpstr>TempForecast!GJLOC.espmvol_25</vt:lpstr>
      <vt:lpstr>TempForecast!GJLOC.espmvol_26</vt:lpstr>
      <vt:lpstr>TempForecast!GJLOC.espmvol_27</vt:lpstr>
      <vt:lpstr>TempForecast!GJLOC.espmvol_28</vt:lpstr>
      <vt:lpstr>TempForecast!GJLOC.espmvol_29</vt:lpstr>
      <vt:lpstr>TempForecast!GJLOC.espmvol_3</vt:lpstr>
      <vt:lpstr>TempForecast!GJLOC.espmvol_30</vt:lpstr>
      <vt:lpstr>TempForecast!GJLOC.espmvol_31</vt:lpstr>
      <vt:lpstr>TempForecast!GJLOC.espmvol_32</vt:lpstr>
      <vt:lpstr>TempForecast!GJLOC.espmvol_33</vt:lpstr>
      <vt:lpstr>TempForecast!GJLOC.espmvol_34</vt:lpstr>
      <vt:lpstr>TempForecast!GJLOC.espmvol_35</vt:lpstr>
      <vt:lpstr>TempForecast!GJLOC.espmvol_36</vt:lpstr>
      <vt:lpstr>TempForecast!GJLOC.espmvol_37</vt:lpstr>
      <vt:lpstr>TempForecast!GJLOC.espmvol_38</vt:lpstr>
      <vt:lpstr>TempForecast!GJLOC.espmvol_39</vt:lpstr>
      <vt:lpstr>TempForecast!GJLOC.espmvol_4</vt:lpstr>
      <vt:lpstr>TempForecast!GJLOC.espmvol_40</vt:lpstr>
      <vt:lpstr>TempForecast!GJLOC.espmvol_41</vt:lpstr>
      <vt:lpstr>TempForecast!GJLOC.espmvol_42</vt:lpstr>
      <vt:lpstr>TempForecast!GJLOC.espmvol_5</vt:lpstr>
      <vt:lpstr>TempForecast!GJLOC.espmvol_6</vt:lpstr>
      <vt:lpstr>TempForecast!GJLOC.espmvol_7</vt:lpstr>
      <vt:lpstr>TempForecast!GJLOC.espmvol_8</vt:lpstr>
      <vt:lpstr>TempForecast!GJLOC.espmvol_9</vt:lpstr>
      <vt:lpstr>TempForecast!GLDA3.espmvol</vt:lpstr>
      <vt:lpstr>TempForecast!GLDA3.espmvol_10</vt:lpstr>
      <vt:lpstr>TempForecast!GLDA3.espmvol_11</vt:lpstr>
      <vt:lpstr>TempForecast!GLDA3.espmvol_12</vt:lpstr>
      <vt:lpstr>TempForecast!GLDA3.espmvol_13</vt:lpstr>
      <vt:lpstr>TempForecast!GLDA3.espmvol_14</vt:lpstr>
      <vt:lpstr>TempForecast!GLDA3.espmvol_15</vt:lpstr>
      <vt:lpstr>TempForecast!GLDA3.espmvol_16</vt:lpstr>
      <vt:lpstr>TempForecast!GLDA3.espmvol_17</vt:lpstr>
      <vt:lpstr>TempForecast!GLDA3.espmvol_18</vt:lpstr>
      <vt:lpstr>TempForecast!GLDA3.espmvol_19</vt:lpstr>
      <vt:lpstr>TempForecast!GLDA3.espmvol_2</vt:lpstr>
      <vt:lpstr>TempForecast!GLDA3.espmvol_20</vt:lpstr>
      <vt:lpstr>TempForecast!GLDA3.espmvol_21</vt:lpstr>
      <vt:lpstr>TempForecast!GLDA3.espmvol_22</vt:lpstr>
      <vt:lpstr>TempForecast!GLDA3.espmvol_23</vt:lpstr>
      <vt:lpstr>TempForecast!GLDA3.espmvol_24</vt:lpstr>
      <vt:lpstr>TempForecast!GLDA3.espmvol_25</vt:lpstr>
      <vt:lpstr>TempForecast!GLDA3.espmvol_26</vt:lpstr>
      <vt:lpstr>TempForecast!GLDA3.espmvol_27</vt:lpstr>
      <vt:lpstr>TempForecast!GLDA3.espmvol_28</vt:lpstr>
      <vt:lpstr>TempForecast!GLDA3.espmvol_29</vt:lpstr>
      <vt:lpstr>TempForecast!GLDA3.espmvol_3</vt:lpstr>
      <vt:lpstr>TempForecast!GLDA3.espmvol_30</vt:lpstr>
      <vt:lpstr>TempForecast!GLDA3.espmvol_31</vt:lpstr>
      <vt:lpstr>TempForecast!GLDA3.espmvol_32</vt:lpstr>
      <vt:lpstr>TempForecast!GLDA3.espmvol_33</vt:lpstr>
      <vt:lpstr>TempForecast!GLDA3.espmvol_34</vt:lpstr>
      <vt:lpstr>TempForecast!GLDA3.espmvol_35</vt:lpstr>
      <vt:lpstr>TempForecast!GLDA3.espmvol_36</vt:lpstr>
      <vt:lpstr>TempForecast!GLDA3.espmvol_37</vt:lpstr>
      <vt:lpstr>TempForecast!GLDA3.espmvol_38</vt:lpstr>
      <vt:lpstr>TempForecast!GLDA3.espmvol_39</vt:lpstr>
      <vt:lpstr>TempForecast!GLDA3.espmvol_4</vt:lpstr>
      <vt:lpstr>TempForecast!GLDA3.espmvol_40</vt:lpstr>
      <vt:lpstr>TempForecast!GLDA3.espmvol_41</vt:lpstr>
      <vt:lpstr>TempForecast!GLDA3.espmvol_42</vt:lpstr>
      <vt:lpstr>TempForecast!GLDA3.espmvol_5</vt:lpstr>
      <vt:lpstr>TempForecast!GLDA3.espmvol_6</vt:lpstr>
      <vt:lpstr>TempForecast!GLDA3.espmvol_7</vt:lpstr>
      <vt:lpstr>TempForecast!GLDA3.espmvol_8</vt:lpstr>
      <vt:lpstr>TempForecast!GLDA3.espmvol_9</vt:lpstr>
      <vt:lpstr>TempForecast!GRNU1.espmvol</vt:lpstr>
      <vt:lpstr>TempForecast!GRNU1.espmvol_10</vt:lpstr>
      <vt:lpstr>TempForecast!GRNU1.espmvol_11</vt:lpstr>
      <vt:lpstr>TempForecast!GRNU1.espmvol_12</vt:lpstr>
      <vt:lpstr>TempForecast!GRNU1.espmvol_13</vt:lpstr>
      <vt:lpstr>TempForecast!GRNU1.espmvol_14</vt:lpstr>
      <vt:lpstr>TempForecast!GRNU1.espmvol_15</vt:lpstr>
      <vt:lpstr>TempForecast!GRNU1.espmvol_16</vt:lpstr>
      <vt:lpstr>TempForecast!GRNU1.espmvol_17</vt:lpstr>
      <vt:lpstr>TempForecast!GRNU1.espmvol_18</vt:lpstr>
      <vt:lpstr>TempForecast!GRNU1.espmvol_19</vt:lpstr>
      <vt:lpstr>TempForecast!GRNU1.espmvol_2</vt:lpstr>
      <vt:lpstr>TempForecast!GRNU1.espmvol_20</vt:lpstr>
      <vt:lpstr>TempForecast!GRNU1.espmvol_21</vt:lpstr>
      <vt:lpstr>TempForecast!GRNU1.espmvol_22</vt:lpstr>
      <vt:lpstr>TempForecast!GRNU1.espmvol_23</vt:lpstr>
      <vt:lpstr>TempForecast!GRNU1.espmvol_24</vt:lpstr>
      <vt:lpstr>TempForecast!GRNU1.espmvol_25</vt:lpstr>
      <vt:lpstr>TempForecast!GRNU1.espmvol_26</vt:lpstr>
      <vt:lpstr>TempForecast!GRNU1.espmvol_27</vt:lpstr>
      <vt:lpstr>TempForecast!GRNU1.espmvol_28</vt:lpstr>
      <vt:lpstr>TempForecast!GRNU1.espmvol_29</vt:lpstr>
      <vt:lpstr>TempForecast!GRNU1.espmvol_3</vt:lpstr>
      <vt:lpstr>TempForecast!GRNU1.espmvol_30</vt:lpstr>
      <vt:lpstr>TempForecast!GRNU1.espmvol_31</vt:lpstr>
      <vt:lpstr>TempForecast!GRNU1.espmvol_32</vt:lpstr>
      <vt:lpstr>TempForecast!GRNU1.espmvol_33</vt:lpstr>
      <vt:lpstr>TempForecast!GRNU1.espmvol_34</vt:lpstr>
      <vt:lpstr>TempForecast!GRNU1.espmvol_35</vt:lpstr>
      <vt:lpstr>TempForecast!GRNU1.espmvol_36</vt:lpstr>
      <vt:lpstr>TempForecast!GRNU1.espmvol_37</vt:lpstr>
      <vt:lpstr>TempForecast!GRNU1.espmvol_38</vt:lpstr>
      <vt:lpstr>TempForecast!GRNU1.espmvol_39</vt:lpstr>
      <vt:lpstr>TempForecast!GRNU1.espmvol_4</vt:lpstr>
      <vt:lpstr>TempForecast!GRNU1.espmvol_40</vt:lpstr>
      <vt:lpstr>TempForecast!GRNU1.espmvol_41</vt:lpstr>
      <vt:lpstr>TempForecast!GRNU1.espmvol_42</vt:lpstr>
      <vt:lpstr>TempForecast!GRNU1.espmvol_5</vt:lpstr>
      <vt:lpstr>TempForecast!GRNU1.espmvol_6</vt:lpstr>
      <vt:lpstr>TempForecast!GRNU1.espmvol_7</vt:lpstr>
      <vt:lpstr>TempForecast!GRNU1.espmvol_8</vt:lpstr>
      <vt:lpstr>TempForecast!GRNU1.espmvol_9</vt:lpstr>
      <vt:lpstr>HvrToDvs_1981</vt:lpstr>
      <vt:lpstr>HvrToDvs_1982</vt:lpstr>
      <vt:lpstr>HvrToDvs_1983</vt:lpstr>
      <vt:lpstr>HvrToDvs_1984</vt:lpstr>
      <vt:lpstr>HvrToDvs_1985</vt:lpstr>
      <vt:lpstr>HvrToDvs_1986</vt:lpstr>
      <vt:lpstr>HvrToDvs_1987</vt:lpstr>
      <vt:lpstr>HvrToDvs_1988</vt:lpstr>
      <vt:lpstr>HvrToDvs_1989</vt:lpstr>
      <vt:lpstr>HvrToDvs_1990</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HvrToDvs_In_1981</vt:lpstr>
      <vt:lpstr>HvrToDvs_In_1982</vt:lpstr>
      <vt:lpstr>HvrToDvs_In_1983</vt:lpstr>
      <vt:lpstr>HvrToDvs_In_1984</vt:lpstr>
      <vt:lpstr>HvrToDvs_In_1985</vt:lpstr>
      <vt:lpstr>HvrToDvs_In_1986</vt:lpstr>
      <vt:lpstr>HvrToDvs_In_1987</vt:lpstr>
      <vt:lpstr>HvrToDvs_In_1988</vt:lpstr>
      <vt:lpstr>HvrToDvs_In_1989</vt:lpstr>
      <vt:lpstr>HvrToDvs_In_1990</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HvrToDvs_In_Max</vt:lpstr>
      <vt:lpstr>HvrToDvs_In_Min</vt:lpstr>
      <vt:lpstr>HvrToDvs_In_Most</vt:lpstr>
      <vt:lpstr>HvrToDvs_In_Time</vt:lpstr>
      <vt:lpstr>ImpToMex_1981</vt:lpstr>
      <vt:lpstr>ImpToMex_1982</vt:lpstr>
      <vt:lpstr>ImpToMex_1983</vt:lpstr>
      <vt:lpstr>ImpToMex_1984</vt:lpstr>
      <vt:lpstr>ImpToMex_1985</vt:lpstr>
      <vt:lpstr>ImpToMex_1986</vt:lpstr>
      <vt:lpstr>ImpToMex_1987</vt:lpstr>
      <vt:lpstr>ImpToMex_1988</vt:lpstr>
      <vt:lpstr>ImpToMex_1989</vt:lpstr>
      <vt:lpstr>ImpToMex_1990</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ImpToMex_In_1981</vt:lpstr>
      <vt:lpstr>ImpToMex_In_1982</vt:lpstr>
      <vt:lpstr>ImpToMex_In_1983</vt:lpstr>
      <vt:lpstr>ImpToMex_In_1984</vt:lpstr>
      <vt:lpstr>ImpToMex_In_1985</vt:lpstr>
      <vt:lpstr>ImpToMex_In_1986</vt:lpstr>
      <vt:lpstr>ImpToMex_In_1987</vt:lpstr>
      <vt:lpstr>ImpToMex_In_1988</vt:lpstr>
      <vt:lpstr>ImpToMex_In_1989</vt:lpstr>
      <vt:lpstr>ImpToMex_In_1990</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ImpToMex_In_Max</vt:lpstr>
      <vt:lpstr>ImpToMex_In_Min</vt:lpstr>
      <vt:lpstr>ImpToMex_In_Most</vt:lpstr>
      <vt:lpstr>ImpToMex_In_Time</vt:lpstr>
      <vt:lpstr>MorrowPointMax</vt:lpstr>
      <vt:lpstr>MorrowPointMin</vt:lpstr>
      <vt:lpstr>MorrowPointMost</vt:lpstr>
      <vt:lpstr>MPOIN_IN_1981</vt:lpstr>
      <vt:lpstr>MPOIN_IN_1982</vt:lpstr>
      <vt:lpstr>MPOIN_IN_1983</vt:lpstr>
      <vt:lpstr>MPOIN_IN_1984</vt:lpstr>
      <vt:lpstr>MPOIN_IN_1985</vt:lpstr>
      <vt:lpstr>MPOIN_IN_1986</vt:lpstr>
      <vt:lpstr>MPOIN_IN_1987</vt:lpstr>
      <vt:lpstr>MPOIN_IN_1988</vt:lpstr>
      <vt:lpstr>MPOIN_IN_1989</vt:lpstr>
      <vt:lpstr>MPOIN_IN_1990</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vt:lpstr>
      <vt:lpstr>TempForecast!MPSC2.espmvol_10</vt:lpstr>
      <vt:lpstr>TempForecast!MPSC2.espmvol_11</vt:lpstr>
      <vt:lpstr>TempForecast!MPSC2.espmvol_12</vt:lpstr>
      <vt:lpstr>TempForecast!MPSC2.espmvol_13</vt:lpstr>
      <vt:lpstr>TempForecast!MPSC2.espmvol_14</vt:lpstr>
      <vt:lpstr>TempForecast!MPSC2.espmvol_15</vt:lpstr>
      <vt:lpstr>TempForecast!MPSC2.espmvol_16</vt:lpstr>
      <vt:lpstr>TempForecast!MPSC2.espmvol_17</vt:lpstr>
      <vt:lpstr>TempForecast!MPSC2.espmvol_18</vt:lpstr>
      <vt:lpstr>TempForecast!MPSC2.espmvol_19</vt:lpstr>
      <vt:lpstr>TempForecast!MPSC2.espmvol_2</vt:lpstr>
      <vt:lpstr>TempForecast!MPSC2.espmvol_20</vt:lpstr>
      <vt:lpstr>TempForecast!MPSC2.espmvol_21</vt:lpstr>
      <vt:lpstr>TempForecast!MPSC2.espmvol_22</vt:lpstr>
      <vt:lpstr>TempForecast!MPSC2.espmvol_23</vt:lpstr>
      <vt:lpstr>TempForecast!MPSC2.espmvol_24</vt:lpstr>
      <vt:lpstr>TempForecast!MPSC2.espmvol_25</vt:lpstr>
      <vt:lpstr>TempForecast!MPSC2.espmvol_26</vt:lpstr>
      <vt:lpstr>TempForecast!MPSC2.espmvol_27</vt:lpstr>
      <vt:lpstr>TempForecast!MPSC2.espmvol_28</vt:lpstr>
      <vt:lpstr>TempForecast!MPSC2.espmvol_29</vt:lpstr>
      <vt:lpstr>TempForecast!MPSC2.espmvol_3</vt:lpstr>
      <vt:lpstr>TempForecast!MPSC2.espmvol_30</vt:lpstr>
      <vt:lpstr>TempForecast!MPSC2.espmvol_31</vt:lpstr>
      <vt:lpstr>TempForecast!MPSC2.espmvol_32</vt:lpstr>
      <vt:lpstr>TempForecast!MPSC2.espmvol_33</vt:lpstr>
      <vt:lpstr>TempForecast!MPSC2.espmvol_34</vt:lpstr>
      <vt:lpstr>TempForecast!MPSC2.espmvol_35</vt:lpstr>
      <vt:lpstr>TempForecast!MPSC2.espmvol_36</vt:lpstr>
      <vt:lpstr>TempForecast!MPSC2.espmvol_37</vt:lpstr>
      <vt:lpstr>TempForecast!MPSC2.espmvol_38</vt:lpstr>
      <vt:lpstr>TempForecast!MPSC2.espmvol_39</vt:lpstr>
      <vt:lpstr>TempForecast!MPSC2.espmvol_4</vt:lpstr>
      <vt:lpstr>TempForecast!MPSC2.espmvol_40</vt:lpstr>
      <vt:lpstr>TempForecast!MPSC2.espmvol_41</vt:lpstr>
      <vt:lpstr>TempForecast!MPSC2.espmvol_42</vt:lpstr>
      <vt:lpstr>TempForecast!MPSC2.espmvol_5</vt:lpstr>
      <vt:lpstr>TempForecast!MPSC2.espmvol_6</vt:lpstr>
      <vt:lpstr>TempForecast!MPSC2.espmvol_7</vt:lpstr>
      <vt:lpstr>TempForecast!MPSC2.espmvol_8</vt:lpstr>
      <vt:lpstr>TempForecast!MPSC2.espmvol_9</vt:lpstr>
      <vt:lpstr>NAVAJ_IN_1981</vt:lpstr>
      <vt:lpstr>NAVAJ_IN_1982</vt:lpstr>
      <vt:lpstr>NAVAJ_IN_1983</vt:lpstr>
      <vt:lpstr>NAVAJ_IN_1984</vt:lpstr>
      <vt:lpstr>NAVAJ_IN_1985</vt:lpstr>
      <vt:lpstr>NAVAJ_IN_1986</vt:lpstr>
      <vt:lpstr>NAVAJ_IN_1987</vt:lpstr>
      <vt:lpstr>NAVAJ_IN_1988</vt:lpstr>
      <vt:lpstr>NAVAJ_IN_1989</vt:lpstr>
      <vt:lpstr>NAVAJ_IN_1990</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NFTOF_IN_1981</vt:lpstr>
      <vt:lpstr>NFTOF_IN_1982</vt:lpstr>
      <vt:lpstr>NFTOF_IN_1983</vt:lpstr>
      <vt:lpstr>NFTOF_IN_1984</vt:lpstr>
      <vt:lpstr>NFTOF_IN_1985</vt:lpstr>
      <vt:lpstr>NFTOF_IN_1986</vt:lpstr>
      <vt:lpstr>NFTOF_IN_1987</vt:lpstr>
      <vt:lpstr>NFTOF_IN_1988</vt:lpstr>
      <vt:lpstr>NFTOF_IN_1989</vt:lpstr>
      <vt:lpstr>NFTOF_IN_1990</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vt:lpstr>
      <vt:lpstr>TempForecast!NVRN5.espmvol_10</vt:lpstr>
      <vt:lpstr>TempForecast!NVRN5.espmvol_11</vt:lpstr>
      <vt:lpstr>TempForecast!NVRN5.espmvol_12</vt:lpstr>
      <vt:lpstr>TempForecast!NVRN5.espmvol_13</vt:lpstr>
      <vt:lpstr>TempForecast!NVRN5.espmvol_14</vt:lpstr>
      <vt:lpstr>TempForecast!NVRN5.espmvol_15</vt:lpstr>
      <vt:lpstr>TempForecast!NVRN5.espmvol_16</vt:lpstr>
      <vt:lpstr>TempForecast!NVRN5.espmvol_17</vt:lpstr>
      <vt:lpstr>TempForecast!NVRN5.espmvol_18</vt:lpstr>
      <vt:lpstr>TempForecast!NVRN5.espmvol_19</vt:lpstr>
      <vt:lpstr>TempForecast!NVRN5.espmvol_2</vt:lpstr>
      <vt:lpstr>TempForecast!NVRN5.espmvol_20</vt:lpstr>
      <vt:lpstr>TempForecast!NVRN5.espmvol_21</vt:lpstr>
      <vt:lpstr>TempForecast!NVRN5.espmvol_22</vt:lpstr>
      <vt:lpstr>TempForecast!NVRN5.espmvol_23</vt:lpstr>
      <vt:lpstr>TempForecast!NVRN5.espmvol_24</vt:lpstr>
      <vt:lpstr>TempForecast!NVRN5.espmvol_25</vt:lpstr>
      <vt:lpstr>TempForecast!NVRN5.espmvol_26</vt:lpstr>
      <vt:lpstr>TempForecast!NVRN5.espmvol_27</vt:lpstr>
      <vt:lpstr>TempForecast!NVRN5.espmvol_28</vt:lpstr>
      <vt:lpstr>TempForecast!NVRN5.espmvol_29</vt:lpstr>
      <vt:lpstr>TempForecast!NVRN5.espmvol_3</vt:lpstr>
      <vt:lpstr>TempForecast!NVRN5.espmvol_30</vt:lpstr>
      <vt:lpstr>TempForecast!NVRN5.espmvol_31</vt:lpstr>
      <vt:lpstr>TempForecast!NVRN5.espmvol_32</vt:lpstr>
      <vt:lpstr>TempForecast!NVRN5.espmvol_33</vt:lpstr>
      <vt:lpstr>TempForecast!NVRN5.espmvol_34</vt:lpstr>
      <vt:lpstr>TempForecast!NVRN5.espmvol_35</vt:lpstr>
      <vt:lpstr>TempForecast!NVRN5.espmvol_36</vt:lpstr>
      <vt:lpstr>TempForecast!NVRN5.espmvol_37</vt:lpstr>
      <vt:lpstr>TempForecast!NVRN5.espmvol_38</vt:lpstr>
      <vt:lpstr>TempForecast!NVRN5.espmvol_39</vt:lpstr>
      <vt:lpstr>TempForecast!NVRN5.espmvol_4</vt:lpstr>
      <vt:lpstr>TempForecast!NVRN5.espmvol_40</vt:lpstr>
      <vt:lpstr>TempForecast!NVRN5.espmvol_41</vt:lpstr>
      <vt:lpstr>TempForecast!NVRN5.espmvol_42</vt:lpstr>
      <vt:lpstr>TempForecast!NVRN5.espmvol_5</vt:lpstr>
      <vt:lpstr>TempForecast!NVRN5.espmvol_6</vt:lpstr>
      <vt:lpstr>TempForecast!NVRN5.espmvol_7</vt:lpstr>
      <vt:lpstr>TempForecast!NVRN5.espmvol_8</vt:lpstr>
      <vt:lpstr>TempForecast!NVRN5.espmvol_9</vt:lpstr>
      <vt:lpstr>PkrToImp_1981</vt:lpstr>
      <vt:lpstr>PkrToImp_1982</vt:lpstr>
      <vt:lpstr>PkrToImp_1983</vt:lpstr>
      <vt:lpstr>PkrToImp_1984</vt:lpstr>
      <vt:lpstr>PkrToImp_1985</vt:lpstr>
      <vt:lpstr>PkrToImp_1986</vt:lpstr>
      <vt:lpstr>PkrToImp_1987</vt:lpstr>
      <vt:lpstr>PkrToImp_1988</vt:lpstr>
      <vt:lpstr>PkrToImp_1989</vt:lpstr>
      <vt:lpstr>PkrToImp_1990</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PkrToImp_In_1981</vt:lpstr>
      <vt:lpstr>PkrToImp_In_1982</vt:lpstr>
      <vt:lpstr>PkrToImp_In_1983</vt:lpstr>
      <vt:lpstr>PkrToImp_In_1984</vt:lpstr>
      <vt:lpstr>PkrToImp_In_1985</vt:lpstr>
      <vt:lpstr>PkrToImp_In_1986</vt:lpstr>
      <vt:lpstr>PkrToImp_In_1987</vt:lpstr>
      <vt:lpstr>PkrToImp_In_1988</vt:lpstr>
      <vt:lpstr>PkrToImp_In_1989</vt:lpstr>
      <vt:lpstr>PkrToImp_In_1990</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PkrToImp_In_Max</vt:lpstr>
      <vt:lpstr>PkrToImp_In_Min</vt:lpstr>
      <vt:lpstr>PkrToImp_In_Most</vt:lpstr>
      <vt:lpstr>PkrToImp_In_Time</vt:lpstr>
      <vt:lpstr>POWEL_IN_1981</vt:lpstr>
      <vt:lpstr>POWEL_IN_1982</vt:lpstr>
      <vt:lpstr>POWEL_IN_1983</vt:lpstr>
      <vt:lpstr>POWEL_IN_1984</vt:lpstr>
      <vt:lpstr>POWEL_IN_1985</vt:lpstr>
      <vt:lpstr>POWEL_IN_1986</vt:lpstr>
      <vt:lpstr>POWEL_IN_1987</vt:lpstr>
      <vt:lpstr>POWEL_IN_1988</vt:lpstr>
      <vt:lpstr>POWEL_IN_1989</vt:lpstr>
      <vt:lpstr>POWEL_IN_1990</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PTMGAL_IN_1981</vt:lpstr>
      <vt:lpstr>PTMGAL_IN_1982</vt:lpstr>
      <vt:lpstr>PTMGAL_IN_1983</vt:lpstr>
      <vt:lpstr>PTMGAL_IN_1984</vt:lpstr>
      <vt:lpstr>PTMGAL_IN_1985</vt:lpstr>
      <vt:lpstr>PTMGAL_IN_1986</vt:lpstr>
      <vt:lpstr>PTMGAL_IN_1987</vt:lpstr>
      <vt:lpstr>PTMGAL_IN_1988</vt:lpstr>
      <vt:lpstr>PTMGAL_IN_1989</vt:lpstr>
      <vt:lpstr>PTMGAL_IN_1990</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PTMGC_IN_1981</vt:lpstr>
      <vt:lpstr>PTMGC_IN_1982</vt:lpstr>
      <vt:lpstr>PTMGC_IN_1983</vt:lpstr>
      <vt:lpstr>PTMGC_IN_1984</vt:lpstr>
      <vt:lpstr>PTMGC_IN_1985</vt:lpstr>
      <vt:lpstr>PTMGC_IN_1986</vt:lpstr>
      <vt:lpstr>PTMGC_IN_1987</vt:lpstr>
      <vt:lpstr>PTMGC_IN_1988</vt:lpstr>
      <vt:lpstr>PTMGC_IN_1989</vt:lpstr>
      <vt:lpstr>PTMGC_IN_1990</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PTMGH_IN_1981</vt:lpstr>
      <vt:lpstr>PTMGH_IN_1982</vt:lpstr>
      <vt:lpstr>PTMGH_IN_1983</vt:lpstr>
      <vt:lpstr>PTMGH_IN_1984</vt:lpstr>
      <vt:lpstr>PTMGH_IN_1985</vt:lpstr>
      <vt:lpstr>PTMGH_IN_1986</vt:lpstr>
      <vt:lpstr>PTMGH_IN_1987</vt:lpstr>
      <vt:lpstr>PTMGH_IN_1988</vt:lpstr>
      <vt:lpstr>PTMGH_IN_1989</vt:lpstr>
      <vt:lpstr>PTMGH_IN_1990</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TPARK_IN_1981</vt:lpstr>
      <vt:lpstr>TPARK_IN_1982</vt:lpstr>
      <vt:lpstr>TPARK_IN_1983</vt:lpstr>
      <vt:lpstr>TPARK_IN_1984</vt:lpstr>
      <vt:lpstr>TPARK_IN_1985</vt:lpstr>
      <vt:lpstr>TPARK_IN_1986</vt:lpstr>
      <vt:lpstr>TPARK_IN_1987</vt:lpstr>
      <vt:lpstr>TPARK_IN_1988</vt:lpstr>
      <vt:lpstr>TPARK_IN_1989</vt:lpstr>
      <vt:lpstr>TPARK_IN_1990</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vt:lpstr>
      <vt:lpstr>TempForecast!TPIC2.espmvol_10</vt:lpstr>
      <vt:lpstr>TempForecast!TPIC2.espmvol_11</vt:lpstr>
      <vt:lpstr>TempForecast!TPIC2.espmvol_12</vt:lpstr>
      <vt:lpstr>TempForecast!TPIC2.espmvol_13</vt:lpstr>
      <vt:lpstr>TempForecast!TPIC2.espmvol_14</vt:lpstr>
      <vt:lpstr>TempForecast!TPIC2.espmvol_15</vt:lpstr>
      <vt:lpstr>TempForecast!TPIC2.espmvol_16</vt:lpstr>
      <vt:lpstr>TempForecast!TPIC2.espmvol_17</vt:lpstr>
      <vt:lpstr>TempForecast!TPIC2.espmvol_18</vt:lpstr>
      <vt:lpstr>TempForecast!TPIC2.espmvol_19</vt:lpstr>
      <vt:lpstr>TempForecast!TPIC2.espmvol_2</vt:lpstr>
      <vt:lpstr>TempForecast!TPIC2.espmvol_20</vt:lpstr>
      <vt:lpstr>TempForecast!TPIC2.espmvol_21</vt:lpstr>
      <vt:lpstr>TempForecast!TPIC2.espmvol_22</vt:lpstr>
      <vt:lpstr>TempForecast!TPIC2.espmvol_23</vt:lpstr>
      <vt:lpstr>TempForecast!TPIC2.espmvol_24</vt:lpstr>
      <vt:lpstr>TempForecast!TPIC2.espmvol_25</vt:lpstr>
      <vt:lpstr>TempForecast!TPIC2.espmvol_26</vt:lpstr>
      <vt:lpstr>TempForecast!TPIC2.espmvol_27</vt:lpstr>
      <vt:lpstr>TempForecast!TPIC2.espmvol_28</vt:lpstr>
      <vt:lpstr>TempForecast!TPIC2.espmvol_29</vt:lpstr>
      <vt:lpstr>TempForecast!TPIC2.espmvol_3</vt:lpstr>
      <vt:lpstr>TempForecast!TPIC2.espmvol_30</vt:lpstr>
      <vt:lpstr>TempForecast!TPIC2.espmvol_31</vt:lpstr>
      <vt:lpstr>TempForecast!TPIC2.espmvol_32</vt:lpstr>
      <vt:lpstr>TempForecast!TPIC2.espmvol_33</vt:lpstr>
      <vt:lpstr>TempForecast!TPIC2.espmvol_34</vt:lpstr>
      <vt:lpstr>TempForecast!TPIC2.espmvol_35</vt:lpstr>
      <vt:lpstr>TempForecast!TPIC2.espmvol_36</vt:lpstr>
      <vt:lpstr>TempForecast!TPIC2.espmvol_37</vt:lpstr>
      <vt:lpstr>TempForecast!TPIC2.espmvol_38</vt:lpstr>
      <vt:lpstr>TempForecast!TPIC2.espmvol_39</vt:lpstr>
      <vt:lpstr>TempForecast!TPIC2.espmvol_4</vt:lpstr>
      <vt:lpstr>TempForecast!TPIC2.espmvol_40</vt:lpstr>
      <vt:lpstr>TempForecast!TPIC2.espmvol_41</vt:lpstr>
      <vt:lpstr>TempForecast!TPIC2.espmvol_42</vt:lpstr>
      <vt:lpstr>TempForecast!TPIC2.espmvol_5</vt:lpstr>
      <vt:lpstr>TempForecast!TPIC2.espmvol_6</vt:lpstr>
      <vt:lpstr>TempForecast!TPIC2.espmvol_7</vt:lpstr>
      <vt:lpstr>TempForecast!TPIC2.espmvol_8</vt:lpstr>
      <vt:lpstr>TempForecast!TPIC2.espmvol_9</vt:lpstr>
      <vt:lpstr>TraceID</vt:lpstr>
      <vt:lpstr>TraceSelection</vt:lpstr>
      <vt:lpstr>TraceYear</vt:lpstr>
      <vt:lpstr>VALLE_IN_1981</vt:lpstr>
      <vt:lpstr>VALLE_IN_1982</vt:lpstr>
      <vt:lpstr>VALLE_IN_1983</vt:lpstr>
      <vt:lpstr>VALLE_IN_1984</vt:lpstr>
      <vt:lpstr>VALLE_IN_1985</vt:lpstr>
      <vt:lpstr>VALLE_IN_1986</vt:lpstr>
      <vt:lpstr>VALLE_IN_1987</vt:lpstr>
      <vt:lpstr>VALLE_IN_1988</vt:lpstr>
      <vt:lpstr>VALLE_IN_1989</vt:lpstr>
      <vt:lpstr>VALLE_IN_1990</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vt:lpstr>
      <vt:lpstr>TempForecast!VCRC2.espmvol_10</vt:lpstr>
      <vt:lpstr>TempForecast!VCRC2.espmvol_11</vt:lpstr>
      <vt:lpstr>TempForecast!VCRC2.espmvol_12</vt:lpstr>
      <vt:lpstr>TempForecast!VCRC2.espmvol_13</vt:lpstr>
      <vt:lpstr>TempForecast!VCRC2.espmvol_14</vt:lpstr>
      <vt:lpstr>TempForecast!VCRC2.espmvol_15</vt:lpstr>
      <vt:lpstr>TempForecast!VCRC2.espmvol_16</vt:lpstr>
      <vt:lpstr>TempForecast!VCRC2.espmvol_17</vt:lpstr>
      <vt:lpstr>TempForecast!VCRC2.espmvol_18</vt:lpstr>
      <vt:lpstr>TempForecast!VCRC2.espmvol_19</vt:lpstr>
      <vt:lpstr>TempForecast!VCRC2.espmvol_2</vt:lpstr>
      <vt:lpstr>TempForecast!VCRC2.espmvol_20</vt:lpstr>
      <vt:lpstr>TempForecast!VCRC2.espmvol_21</vt:lpstr>
      <vt:lpstr>TempForecast!VCRC2.espmvol_22</vt:lpstr>
      <vt:lpstr>TempForecast!VCRC2.espmvol_23</vt:lpstr>
      <vt:lpstr>TempForecast!VCRC2.espmvol_24</vt:lpstr>
      <vt:lpstr>TempForecast!VCRC2.espmvol_25</vt:lpstr>
      <vt:lpstr>TempForecast!VCRC2.espmvol_26</vt:lpstr>
      <vt:lpstr>TempForecast!VCRC2.espmvol_27</vt:lpstr>
      <vt:lpstr>TempForecast!VCRC2.espmvol_28</vt:lpstr>
      <vt:lpstr>TempForecast!VCRC2.espmvol_29</vt:lpstr>
      <vt:lpstr>TempForecast!VCRC2.espmvol_3</vt:lpstr>
      <vt:lpstr>TempForecast!VCRC2.espmvol_30</vt:lpstr>
      <vt:lpstr>TempForecast!VCRC2.espmvol_31</vt:lpstr>
      <vt:lpstr>TempForecast!VCRC2.espmvol_32</vt:lpstr>
      <vt:lpstr>TempForecast!VCRC2.espmvol_33</vt:lpstr>
      <vt:lpstr>TempForecast!VCRC2.espmvol_34</vt:lpstr>
      <vt:lpstr>TempForecast!VCRC2.espmvol_35</vt:lpstr>
      <vt:lpstr>TempForecast!VCRC2.espmvol_36</vt:lpstr>
      <vt:lpstr>TempForecast!VCRC2.espmvol_37</vt:lpstr>
      <vt:lpstr>TempForecast!VCRC2.espmvol_38</vt:lpstr>
      <vt:lpstr>TempForecast!VCRC2.espmvol_39</vt:lpstr>
      <vt:lpstr>TempForecast!VCRC2.espmvol_4</vt:lpstr>
      <vt:lpstr>TempForecast!VCRC2.espmvol_40</vt:lpstr>
      <vt:lpstr>TempForecast!VCRC2.espmvol_41</vt:lpstr>
      <vt:lpstr>TempForecast!VCRC2.espmvol_42</vt:lpstr>
      <vt:lpstr>TempForecast!VCRC2.espmvol_5</vt:lpstr>
      <vt:lpstr>TempForecast!VCRC2.espmvol_6</vt:lpstr>
      <vt:lpstr>TempForecast!VCRC2.espmvol_7</vt:lpstr>
      <vt:lpstr>TempForecast!VCRC2.espmvol_8</vt:lpstr>
      <vt:lpstr>TempForecast!VCRC2.espmvol_9</vt:lpstr>
      <vt:lpstr>YampaMax</vt:lpstr>
      <vt:lpstr>YampaMin</vt:lpstr>
      <vt:lpstr>YampaMost</vt:lpstr>
      <vt:lpstr>TempForecast!YDLC2.espmvol</vt:lpstr>
      <vt:lpstr>TempForecast!YDLC2.espmvol_10</vt:lpstr>
      <vt:lpstr>TempForecast!YDLC2.espmvol_11</vt:lpstr>
      <vt:lpstr>TempForecast!YDLC2.espmvol_12</vt:lpstr>
      <vt:lpstr>TempForecast!YDLC2.espmvol_13</vt:lpstr>
      <vt:lpstr>TempForecast!YDLC2.espmvol_14</vt:lpstr>
      <vt:lpstr>TempForecast!YDLC2.espmvol_15</vt:lpstr>
      <vt:lpstr>TempForecast!YDLC2.espmvol_16</vt:lpstr>
      <vt:lpstr>TempForecast!YDLC2.espmvol_17</vt:lpstr>
      <vt:lpstr>TempForecast!YDLC2.espmvol_18</vt:lpstr>
      <vt:lpstr>TempForecast!YDLC2.espmvol_19</vt:lpstr>
      <vt:lpstr>TempForecast!YDLC2.espmvol_2</vt:lpstr>
      <vt:lpstr>TempForecast!YDLC2.espmvol_20</vt:lpstr>
      <vt:lpstr>TempForecast!YDLC2.espmvol_21</vt:lpstr>
      <vt:lpstr>TempForecast!YDLC2.espmvol_22</vt:lpstr>
      <vt:lpstr>TempForecast!YDLC2.espmvol_23</vt:lpstr>
      <vt:lpstr>TempForecast!YDLC2.espmvol_24</vt:lpstr>
      <vt:lpstr>TempForecast!YDLC2.espmvol_25</vt:lpstr>
      <vt:lpstr>TempForecast!YDLC2.espmvol_26</vt:lpstr>
      <vt:lpstr>TempForecast!YDLC2.espmvol_27</vt:lpstr>
      <vt:lpstr>TempForecast!YDLC2.espmvol_28</vt:lpstr>
      <vt:lpstr>TempForecast!YDLC2.espmvol_29</vt:lpstr>
      <vt:lpstr>TempForecast!YDLC2.espmvol_3</vt:lpstr>
      <vt:lpstr>TempForecast!YDLC2.espmvol_30</vt:lpstr>
      <vt:lpstr>TempForecast!YDLC2.espmvol_31</vt:lpstr>
      <vt:lpstr>TempForecast!YDLC2.espmvol_32</vt:lpstr>
      <vt:lpstr>TempForecast!YDLC2.espmvol_33</vt:lpstr>
      <vt:lpstr>TempForecast!YDLC2.espmvol_34</vt:lpstr>
      <vt:lpstr>TempForecast!YDLC2.espmvol_35</vt:lpstr>
      <vt:lpstr>TempForecast!YDLC2.espmvol_36</vt:lpstr>
      <vt:lpstr>TempForecast!YDLC2.espmvol_37</vt:lpstr>
      <vt:lpstr>TempForecast!YDLC2.espmvol_38</vt:lpstr>
      <vt:lpstr>TempForecast!YDLC2.espmvol_39</vt:lpstr>
      <vt:lpstr>TempForecast!YDLC2.espmvol_4</vt:lpstr>
      <vt:lpstr>TempForecast!YDLC2.espmvol_40</vt:lpstr>
      <vt:lpstr>TempForecast!YDLC2.espmvol_41</vt:lpstr>
      <vt:lpstr>TempForecast!YDLC2.espmvol_42</vt:lpstr>
      <vt:lpstr>TempForecast!YDLC2.espmvol_5</vt:lpstr>
      <vt:lpstr>TempForecast!YDLC2.espmvol_6</vt:lpstr>
      <vt:lpstr>TempForecast!YDLC2.espmvol_7</vt:lpstr>
      <vt:lpstr>TempForecast!YDLC2.espmvol_8</vt:lpstr>
      <vt:lpstr>TempForecast!YDLC2.espmvol_9</vt:lpstr>
      <vt:lpstr>AnimasRiverTotalOutflow!YRITO_IN_1981</vt:lpstr>
      <vt:lpstr>YRITO_IN_1981</vt:lpstr>
      <vt:lpstr>AnimasRiverTotalOutflow!YRITO_IN_1982</vt:lpstr>
      <vt:lpstr>YRITO_IN_1982</vt:lpstr>
      <vt:lpstr>AnimasRiverTotalOutflow!YRITO_IN_1983</vt:lpstr>
      <vt:lpstr>YRITO_IN_1983</vt:lpstr>
      <vt:lpstr>AnimasRiverTotalOutflow!YRITO_IN_1984</vt:lpstr>
      <vt:lpstr>YRITO_IN_1984</vt:lpstr>
      <vt:lpstr>AnimasRiverTotalOutflow!YRITO_IN_1985</vt:lpstr>
      <vt:lpstr>YRITO_IN_1985</vt:lpstr>
      <vt:lpstr>AnimasRiverTotalOutflow!YRITO_IN_1986</vt:lpstr>
      <vt:lpstr>YRITO_IN_1986</vt:lpstr>
      <vt:lpstr>AnimasRiverTotalOutflow!YRITO_IN_1987</vt:lpstr>
      <vt:lpstr>YRITO_IN_1987</vt:lpstr>
      <vt:lpstr>AnimasRiverTotalOutflow!YRITO_IN_1988</vt:lpstr>
      <vt:lpstr>YRITO_IN_1988</vt:lpstr>
      <vt:lpstr>AnimasRiverTotalOutflow!YRITO_IN_1989</vt:lpstr>
      <vt:lpstr>YRITO_IN_1989</vt:lpstr>
      <vt:lpstr>AnimasRiverTotalOutflow!YRITO_IN_1990</vt:lpstr>
      <vt:lpstr>YRITO_IN_1990</vt:lpstr>
      <vt:lpstr>AnimasRiverTotalOutflow!YRITO_IN_1991</vt:lpstr>
      <vt:lpstr>YRITO_IN_1991</vt:lpstr>
      <vt:lpstr>AnimasRiverTotalOutflow!YRITO_IN_1992</vt:lpstr>
      <vt:lpstr>YRITO_IN_1992</vt:lpstr>
      <vt:lpstr>AnimasRiverTotalOutflow!YRITO_IN_1993</vt:lpstr>
      <vt:lpstr>YRITO_IN_1993</vt:lpstr>
      <vt:lpstr>AnimasRiverTotalOutflow!YRITO_IN_1994</vt:lpstr>
      <vt:lpstr>YRITO_IN_1994</vt:lpstr>
      <vt:lpstr>AnimasRiverTotalOutflow!YRITO_IN_1995</vt:lpstr>
      <vt:lpstr>YRITO_IN_1995</vt:lpstr>
      <vt:lpstr>AnimasRiverTotalOutflow!YRITO_IN_1996</vt:lpstr>
      <vt:lpstr>YRITO_IN_1996</vt:lpstr>
      <vt:lpstr>AnimasRiverTotalOutflow!YRITO_IN_1997</vt:lpstr>
      <vt:lpstr>YRITO_IN_1997</vt:lpstr>
      <vt:lpstr>AnimasRiverTotalOutflow!YRITO_IN_1998</vt:lpstr>
      <vt:lpstr>YRITO_IN_1998</vt:lpstr>
      <vt:lpstr>AnimasRiverTotalOutflow!YRITO_IN_1999</vt:lpstr>
      <vt:lpstr>YRITO_IN_1999</vt:lpstr>
      <vt:lpstr>AnimasRiverTotalOutflow!YRITO_IN_2000</vt:lpstr>
      <vt:lpstr>YRITO_IN_2000</vt:lpstr>
      <vt:lpstr>AnimasRiverTotalOutflow!YRITO_IN_2001</vt:lpstr>
      <vt:lpstr>YRITO_IN_2001</vt:lpstr>
      <vt:lpstr>AnimasRiverTotalOutflow!YRITO_IN_2002</vt:lpstr>
      <vt:lpstr>YRITO_IN_2002</vt:lpstr>
      <vt:lpstr>AnimasRiverTotalOutflow!YRITO_IN_2003</vt:lpstr>
      <vt:lpstr>YRITO_IN_2003</vt:lpstr>
      <vt:lpstr>AnimasRiverTotalOutflow!YRITO_IN_2004</vt:lpstr>
      <vt:lpstr>YRITO_IN_2004</vt:lpstr>
      <vt:lpstr>AnimasRiverTotalOutflow!YRITO_IN_2005</vt:lpstr>
      <vt:lpstr>YRITO_IN_2005</vt:lpstr>
      <vt:lpstr>AnimasRiverTotalOutflow!YRITO_IN_2006</vt:lpstr>
      <vt:lpstr>YRITO_IN_2006</vt:lpstr>
      <vt:lpstr>AnimasRiverTotalOutflow!YRITO_IN_2007</vt:lpstr>
      <vt:lpstr>YRITO_IN_2007</vt:lpstr>
      <vt:lpstr>AnimasRiverTotalOutflow!YRITO_IN_2008</vt:lpstr>
      <vt:lpstr>YRITO_IN_2008</vt:lpstr>
      <vt:lpstr>AnimasRiverTotalOutflow!YRITO_IN_2009</vt:lpstr>
      <vt:lpstr>YRITO_IN_2009</vt:lpstr>
      <vt:lpstr>AnimasRiverTotalOutflow!YRITO_IN_2010</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Tighi, Shana G</cp:lastModifiedBy>
  <cp:lastPrinted>2011-12-21T07:34:54Z</cp:lastPrinted>
  <dcterms:created xsi:type="dcterms:W3CDTF">2011-03-08T17:14:52Z</dcterms:created>
  <dcterms:modified xsi:type="dcterms:W3CDTF">2018-12-19T20:30:44Z</dcterms:modified>
</cp:coreProperties>
</file>