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mch\OneDrive\문서\카카오톡 받은 파일\"/>
    </mc:Choice>
  </mc:AlternateContent>
  <xr:revisionPtr revIDLastSave="0" documentId="13_ncr:1_{3EEF57BE-C5D0-45BF-8F1D-F86A02E4DEB2}" xr6:coauthVersionLast="36" xr6:coauthVersionMax="47" xr10:uidLastSave="{00000000-0000-0000-0000-000000000000}"/>
  <bookViews>
    <workbookView xWindow="-108" yWindow="-108" windowWidth="23256" windowHeight="12456" activeTab="7" xr2:uid="{0E6A6280-033B-460C-9070-ECC38F532360}"/>
  </bookViews>
  <sheets>
    <sheet name="크루즈 산업 분석" sheetId="7" r:id="rId1"/>
    <sheet name="크루즈 예약 과정" sheetId="2" r:id="rId2"/>
    <sheet name="PEER 분석" sheetId="9" r:id="rId3"/>
    <sheet name="NCLH" sheetId="8" r:id="rId4"/>
    <sheet name="RCL" sheetId="3" r:id="rId5"/>
    <sheet name="3社 IS" sheetId="4" r:id="rId6"/>
    <sheet name="3社 BS" sheetId="5" r:id="rId7"/>
    <sheet name="3社 CF" sheetId="6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" i="9" l="1"/>
  <c r="E13" i="9"/>
  <c r="E12" i="9"/>
  <c r="E323" i="8"/>
  <c r="D323" i="8"/>
  <c r="C323" i="8"/>
  <c r="J179" i="8"/>
  <c r="I179" i="8"/>
  <c r="H179" i="8"/>
  <c r="G179" i="8"/>
  <c r="F179" i="8"/>
  <c r="E179" i="8"/>
  <c r="D179" i="8"/>
  <c r="V162" i="8"/>
  <c r="R162" i="8"/>
  <c r="N162" i="8"/>
  <c r="J162" i="8"/>
  <c r="F162" i="8"/>
  <c r="V161" i="8"/>
  <c r="R161" i="8"/>
  <c r="N161" i="8"/>
  <c r="J161" i="8"/>
  <c r="F161" i="8"/>
  <c r="V159" i="8"/>
  <c r="R159" i="8"/>
  <c r="N159" i="8"/>
  <c r="J159" i="8"/>
  <c r="F159" i="8"/>
  <c r="V158" i="8"/>
  <c r="R158" i="8"/>
  <c r="N158" i="8"/>
  <c r="J158" i="8"/>
  <c r="F158" i="8"/>
  <c r="V157" i="8"/>
  <c r="R157" i="8"/>
  <c r="N157" i="8"/>
  <c r="J157" i="8"/>
  <c r="F157" i="8"/>
  <c r="V152" i="8"/>
  <c r="R152" i="8"/>
  <c r="N152" i="8"/>
  <c r="J152" i="8"/>
  <c r="F152" i="8"/>
  <c r="V151" i="8"/>
  <c r="R151" i="8"/>
  <c r="N151" i="8"/>
  <c r="N150" i="8" s="1"/>
  <c r="J151" i="8"/>
  <c r="J150" i="8" s="1"/>
  <c r="F151" i="8"/>
  <c r="X150" i="8"/>
  <c r="W150" i="8"/>
  <c r="U150" i="8"/>
  <c r="T150" i="8"/>
  <c r="S150" i="8"/>
  <c r="Q150" i="8"/>
  <c r="P150" i="8"/>
  <c r="O150" i="8"/>
  <c r="M150" i="8"/>
  <c r="L150" i="8"/>
  <c r="K150" i="8"/>
  <c r="I150" i="8"/>
  <c r="H150" i="8"/>
  <c r="G150" i="8"/>
  <c r="E150" i="8"/>
  <c r="D150" i="8"/>
  <c r="C150" i="8"/>
  <c r="X147" i="8"/>
  <c r="W147" i="8"/>
  <c r="U147" i="8"/>
  <c r="T147" i="8"/>
  <c r="S147" i="8"/>
  <c r="Q147" i="8"/>
  <c r="P147" i="8"/>
  <c r="O147" i="8"/>
  <c r="M147" i="8"/>
  <c r="L147" i="8"/>
  <c r="K147" i="8"/>
  <c r="I147" i="8"/>
  <c r="H147" i="8"/>
  <c r="G147" i="8"/>
  <c r="E147" i="8"/>
  <c r="D147" i="8"/>
  <c r="C147" i="8"/>
  <c r="X146" i="8"/>
  <c r="W146" i="8"/>
  <c r="U146" i="8"/>
  <c r="T146" i="8"/>
  <c r="S146" i="8"/>
  <c r="Q146" i="8"/>
  <c r="P146" i="8"/>
  <c r="O146" i="8"/>
  <c r="M146" i="8"/>
  <c r="L146" i="8"/>
  <c r="L145" i="8" s="1"/>
  <c r="K146" i="8"/>
  <c r="K145" i="8" s="1"/>
  <c r="I146" i="8"/>
  <c r="I145" i="8" s="1"/>
  <c r="H146" i="8"/>
  <c r="H145" i="8" s="1"/>
  <c r="G146" i="8"/>
  <c r="E146" i="8"/>
  <c r="D146" i="8"/>
  <c r="C146" i="8"/>
  <c r="V141" i="8"/>
  <c r="R141" i="8"/>
  <c r="N141" i="8"/>
  <c r="J141" i="8"/>
  <c r="F141" i="8"/>
  <c r="V140" i="8"/>
  <c r="R140" i="8"/>
  <c r="N140" i="8"/>
  <c r="J140" i="8"/>
  <c r="F140" i="8"/>
  <c r="V139" i="8"/>
  <c r="R139" i="8"/>
  <c r="N139" i="8"/>
  <c r="J139" i="8"/>
  <c r="F139" i="8"/>
  <c r="V138" i="8"/>
  <c r="R138" i="8"/>
  <c r="N138" i="8"/>
  <c r="J138" i="8"/>
  <c r="F138" i="8"/>
  <c r="V137" i="8"/>
  <c r="R137" i="8"/>
  <c r="N137" i="8"/>
  <c r="J137" i="8"/>
  <c r="F137" i="8"/>
  <c r="V136" i="8"/>
  <c r="R136" i="8"/>
  <c r="N136" i="8"/>
  <c r="J136" i="8"/>
  <c r="F136" i="8"/>
  <c r="X135" i="8"/>
  <c r="X148" i="8" s="1"/>
  <c r="W135" i="8"/>
  <c r="W148" i="8" s="1"/>
  <c r="U135" i="8"/>
  <c r="U148" i="8" s="1"/>
  <c r="T135" i="8"/>
  <c r="T148" i="8" s="1"/>
  <c r="S135" i="8"/>
  <c r="S148" i="8" s="1"/>
  <c r="Q135" i="8"/>
  <c r="Q148" i="8" s="1"/>
  <c r="P135" i="8"/>
  <c r="P148" i="8" s="1"/>
  <c r="O135" i="8"/>
  <c r="M135" i="8"/>
  <c r="M148" i="8" s="1"/>
  <c r="L135" i="8"/>
  <c r="L148" i="8" s="1"/>
  <c r="K135" i="8"/>
  <c r="K148" i="8" s="1"/>
  <c r="I135" i="8"/>
  <c r="I148" i="8" s="1"/>
  <c r="H135" i="8"/>
  <c r="H148" i="8" s="1"/>
  <c r="G135" i="8"/>
  <c r="G148" i="8" s="1"/>
  <c r="E135" i="8"/>
  <c r="E148" i="8" s="1"/>
  <c r="D135" i="8"/>
  <c r="D148" i="8" s="1"/>
  <c r="C135" i="8"/>
  <c r="V133" i="8"/>
  <c r="R133" i="8"/>
  <c r="N133" i="8"/>
  <c r="J133" i="8"/>
  <c r="F133" i="8"/>
  <c r="U132" i="8"/>
  <c r="T132" i="8"/>
  <c r="V131" i="8"/>
  <c r="R131" i="8"/>
  <c r="N131" i="8"/>
  <c r="J131" i="8"/>
  <c r="F131" i="8"/>
  <c r="X129" i="8"/>
  <c r="X132" i="8" s="1"/>
  <c r="W129" i="8"/>
  <c r="U129" i="8"/>
  <c r="U134" i="8" s="1"/>
  <c r="T129" i="8"/>
  <c r="S129" i="8"/>
  <c r="Q129" i="8"/>
  <c r="U130" i="8" s="1"/>
  <c r="P129" i="8"/>
  <c r="P132" i="8" s="1"/>
  <c r="O129" i="8"/>
  <c r="O132" i="8" s="1"/>
  <c r="M129" i="8"/>
  <c r="M132" i="8" s="1"/>
  <c r="L129" i="8"/>
  <c r="L132" i="8" s="1"/>
  <c r="K129" i="8"/>
  <c r="I129" i="8"/>
  <c r="I134" i="8" s="1"/>
  <c r="H129" i="8"/>
  <c r="H134" i="8" s="1"/>
  <c r="G129" i="8"/>
  <c r="E129" i="8"/>
  <c r="E132" i="8" s="1"/>
  <c r="D129" i="8"/>
  <c r="D134" i="8" s="1"/>
  <c r="C129" i="8"/>
  <c r="C134" i="8" s="1"/>
  <c r="X128" i="8"/>
  <c r="W128" i="8"/>
  <c r="U128" i="8"/>
  <c r="T128" i="8"/>
  <c r="S128" i="8"/>
  <c r="Q128" i="8"/>
  <c r="P128" i="8"/>
  <c r="O128" i="8"/>
  <c r="M128" i="8"/>
  <c r="L128" i="8"/>
  <c r="K128" i="8"/>
  <c r="I128" i="8"/>
  <c r="H128" i="8"/>
  <c r="G128" i="8"/>
  <c r="E128" i="8"/>
  <c r="D128" i="8"/>
  <c r="C128" i="8"/>
  <c r="R127" i="8"/>
  <c r="N127" i="8"/>
  <c r="J127" i="8"/>
  <c r="F127" i="8"/>
  <c r="V126" i="8"/>
  <c r="V128" i="8" s="1"/>
  <c r="R126" i="8"/>
  <c r="N126" i="8"/>
  <c r="J126" i="8"/>
  <c r="J128" i="8" s="1"/>
  <c r="F126" i="8"/>
  <c r="V125" i="8"/>
  <c r="R125" i="8"/>
  <c r="N125" i="8"/>
  <c r="J125" i="8"/>
  <c r="F125" i="8"/>
  <c r="I105" i="8"/>
  <c r="H105" i="8"/>
  <c r="G105" i="8"/>
  <c r="F105" i="8"/>
  <c r="E105" i="8"/>
  <c r="D105" i="8"/>
  <c r="C105" i="8"/>
  <c r="I102" i="8"/>
  <c r="I100" i="8" s="1"/>
  <c r="H102" i="8"/>
  <c r="G102" i="8"/>
  <c r="F102" i="8"/>
  <c r="E102" i="8"/>
  <c r="D102" i="8"/>
  <c r="C102" i="8"/>
  <c r="I101" i="8"/>
  <c r="H101" i="8"/>
  <c r="G101" i="8"/>
  <c r="F101" i="8"/>
  <c r="E101" i="8"/>
  <c r="D101" i="8"/>
  <c r="C101" i="8"/>
  <c r="C100" i="8" s="1"/>
  <c r="I90" i="8"/>
  <c r="I103" i="8" s="1"/>
  <c r="H90" i="8"/>
  <c r="H103" i="8" s="1"/>
  <c r="G90" i="8"/>
  <c r="G103" i="8" s="1"/>
  <c r="F90" i="8"/>
  <c r="F103" i="8" s="1"/>
  <c r="E90" i="8"/>
  <c r="E103" i="8" s="1"/>
  <c r="D90" i="8"/>
  <c r="D103" i="8" s="1"/>
  <c r="C90" i="8"/>
  <c r="C103" i="8" s="1"/>
  <c r="I84" i="8"/>
  <c r="I87" i="8" s="1"/>
  <c r="H84" i="8"/>
  <c r="H87" i="8" s="1"/>
  <c r="G84" i="8"/>
  <c r="G87" i="8" s="1"/>
  <c r="F84" i="8"/>
  <c r="E84" i="8"/>
  <c r="D84" i="8"/>
  <c r="D87" i="8" s="1"/>
  <c r="C84" i="8"/>
  <c r="I83" i="8"/>
  <c r="H83" i="8"/>
  <c r="G83" i="8"/>
  <c r="F83" i="8"/>
  <c r="E83" i="8"/>
  <c r="D83" i="8"/>
  <c r="C83" i="8"/>
  <c r="C145" i="8" l="1"/>
  <c r="D145" i="8"/>
  <c r="D149" i="8" s="1"/>
  <c r="U145" i="8"/>
  <c r="U149" i="8" s="1"/>
  <c r="V150" i="8"/>
  <c r="O142" i="8"/>
  <c r="O145" i="8"/>
  <c r="E100" i="8"/>
  <c r="E104" i="8" s="1"/>
  <c r="N146" i="8"/>
  <c r="F146" i="8"/>
  <c r="M134" i="8"/>
  <c r="F100" i="8"/>
  <c r="F104" i="8" s="1"/>
  <c r="J146" i="8"/>
  <c r="J145" i="8" s="1"/>
  <c r="O134" i="8"/>
  <c r="R146" i="8"/>
  <c r="T130" i="8"/>
  <c r="W145" i="8"/>
  <c r="W149" i="8" s="1"/>
  <c r="P145" i="8"/>
  <c r="P149" i="8" s="1"/>
  <c r="F135" i="8"/>
  <c r="F148" i="8" s="1"/>
  <c r="F147" i="8"/>
  <c r="N129" i="8"/>
  <c r="N134" i="8" s="1"/>
  <c r="N135" i="8"/>
  <c r="N148" i="8" s="1"/>
  <c r="T145" i="8"/>
  <c r="T149" i="8" s="1"/>
  <c r="F129" i="8"/>
  <c r="F142" i="8" s="1"/>
  <c r="P134" i="8"/>
  <c r="L149" i="8"/>
  <c r="I104" i="8"/>
  <c r="Q134" i="8"/>
  <c r="C132" i="8"/>
  <c r="T134" i="8"/>
  <c r="R135" i="8"/>
  <c r="R148" i="8" s="1"/>
  <c r="D132" i="8"/>
  <c r="J129" i="8"/>
  <c r="J134" i="8" s="1"/>
  <c r="H130" i="8"/>
  <c r="C142" i="8"/>
  <c r="C144" i="8" s="1"/>
  <c r="D142" i="8"/>
  <c r="C148" i="8"/>
  <c r="C149" i="8" s="1"/>
  <c r="F128" i="8"/>
  <c r="L130" i="8"/>
  <c r="H132" i="8"/>
  <c r="M142" i="8"/>
  <c r="M144" i="8" s="1"/>
  <c r="M130" i="8"/>
  <c r="I132" i="8"/>
  <c r="P142" i="8"/>
  <c r="P144" i="8" s="1"/>
  <c r="S145" i="8"/>
  <c r="S149" i="8" s="1"/>
  <c r="Q130" i="8"/>
  <c r="Q142" i="8"/>
  <c r="Q143" i="8" s="1"/>
  <c r="M145" i="8"/>
  <c r="M149" i="8" s="1"/>
  <c r="R150" i="8"/>
  <c r="D100" i="8"/>
  <c r="D104" i="8" s="1"/>
  <c r="L134" i="8"/>
  <c r="G145" i="8"/>
  <c r="G149" i="8" s="1"/>
  <c r="H149" i="8"/>
  <c r="I149" i="8"/>
  <c r="I97" i="8"/>
  <c r="I99" i="8" s="1"/>
  <c r="K149" i="8"/>
  <c r="F150" i="8"/>
  <c r="O144" i="8"/>
  <c r="O154" i="8"/>
  <c r="C97" i="8"/>
  <c r="C89" i="8"/>
  <c r="K134" i="8"/>
  <c r="K130" i="8"/>
  <c r="K142" i="8"/>
  <c r="J147" i="8"/>
  <c r="F89" i="8"/>
  <c r="F85" i="8"/>
  <c r="F97" i="8"/>
  <c r="R129" i="8"/>
  <c r="R147" i="8"/>
  <c r="V147" i="8"/>
  <c r="V135" i="8"/>
  <c r="V148" i="8" s="1"/>
  <c r="N128" i="8"/>
  <c r="E142" i="8"/>
  <c r="E134" i="8"/>
  <c r="S142" i="8"/>
  <c r="S134" i="8"/>
  <c r="S132" i="8"/>
  <c r="S130" i="8"/>
  <c r="K132" i="8"/>
  <c r="C87" i="8"/>
  <c r="T142" i="8"/>
  <c r="J135" i="8"/>
  <c r="J148" i="8" s="1"/>
  <c r="V146" i="8"/>
  <c r="N147" i="8"/>
  <c r="C104" i="8"/>
  <c r="G142" i="8"/>
  <c r="G134" i="8"/>
  <c r="G132" i="8"/>
  <c r="G130" i="8"/>
  <c r="D97" i="8"/>
  <c r="D89" i="8"/>
  <c r="D85" i="8"/>
  <c r="E89" i="8"/>
  <c r="E85" i="8"/>
  <c r="E97" i="8"/>
  <c r="G85" i="8"/>
  <c r="G97" i="8"/>
  <c r="G89" i="8"/>
  <c r="H85" i="8"/>
  <c r="H97" i="8"/>
  <c r="H89" i="8"/>
  <c r="E87" i="8"/>
  <c r="H142" i="8"/>
  <c r="V129" i="8"/>
  <c r="V134" i="8" s="1"/>
  <c r="Q132" i="8"/>
  <c r="X145" i="8"/>
  <c r="X149" i="8" s="1"/>
  <c r="O148" i="8"/>
  <c r="O149" i="8" s="1"/>
  <c r="F87" i="8"/>
  <c r="W134" i="8"/>
  <c r="W132" i="8"/>
  <c r="W130" i="8"/>
  <c r="W142" i="8"/>
  <c r="U142" i="8"/>
  <c r="G100" i="8"/>
  <c r="G104" i="8" s="1"/>
  <c r="R128" i="8"/>
  <c r="I142" i="8"/>
  <c r="H100" i="8"/>
  <c r="H104" i="8" s="1"/>
  <c r="X142" i="8"/>
  <c r="O130" i="8"/>
  <c r="X130" i="8"/>
  <c r="I85" i="8"/>
  <c r="I89" i="8"/>
  <c r="P130" i="8"/>
  <c r="X134" i="8"/>
  <c r="L142" i="8"/>
  <c r="E145" i="8"/>
  <c r="E149" i="8" s="1"/>
  <c r="Q145" i="8"/>
  <c r="Q149" i="8" s="1"/>
  <c r="N132" i="8" l="1"/>
  <c r="J149" i="8"/>
  <c r="N142" i="8"/>
  <c r="N144" i="8" s="1"/>
  <c r="F145" i="8"/>
  <c r="F149" i="8" s="1"/>
  <c r="R145" i="8"/>
  <c r="R149" i="8" s="1"/>
  <c r="V132" i="8"/>
  <c r="N145" i="8"/>
  <c r="N149" i="8"/>
  <c r="M154" i="8"/>
  <c r="M160" i="8" s="1"/>
  <c r="F134" i="8"/>
  <c r="F132" i="8"/>
  <c r="J132" i="8"/>
  <c r="P154" i="8"/>
  <c r="P160" i="8" s="1"/>
  <c r="V145" i="8"/>
  <c r="V149" i="8" s="1"/>
  <c r="Q154" i="8"/>
  <c r="Q160" i="8" s="1"/>
  <c r="I109" i="8"/>
  <c r="I115" i="8" s="1"/>
  <c r="N130" i="8"/>
  <c r="J130" i="8"/>
  <c r="I98" i="8"/>
  <c r="Q144" i="8"/>
  <c r="C154" i="8"/>
  <c r="C160" i="8" s="1"/>
  <c r="P143" i="8"/>
  <c r="D144" i="8"/>
  <c r="D154" i="8"/>
  <c r="H154" i="8"/>
  <c r="H143" i="8"/>
  <c r="H144" i="8"/>
  <c r="D98" i="8"/>
  <c r="D99" i="8"/>
  <c r="D109" i="8"/>
  <c r="X144" i="8"/>
  <c r="X143" i="8"/>
  <c r="X154" i="8"/>
  <c r="T154" i="8"/>
  <c r="T143" i="8"/>
  <c r="T144" i="8"/>
  <c r="F144" i="8"/>
  <c r="F154" i="8"/>
  <c r="C99" i="8"/>
  <c r="C109" i="8"/>
  <c r="I154" i="8"/>
  <c r="I144" i="8"/>
  <c r="M143" i="8"/>
  <c r="J142" i="8"/>
  <c r="N143" i="8" s="1"/>
  <c r="G99" i="8"/>
  <c r="G109" i="8"/>
  <c r="G98" i="8"/>
  <c r="L154" i="8"/>
  <c r="L144" i="8"/>
  <c r="L143" i="8"/>
  <c r="G154" i="8"/>
  <c r="G143" i="8"/>
  <c r="G144" i="8"/>
  <c r="E98" i="8"/>
  <c r="E99" i="8"/>
  <c r="E109" i="8"/>
  <c r="U154" i="8"/>
  <c r="U144" i="8"/>
  <c r="U143" i="8"/>
  <c r="S154" i="8"/>
  <c r="S144" i="8"/>
  <c r="S143" i="8"/>
  <c r="O160" i="8"/>
  <c r="O156" i="8"/>
  <c r="R132" i="8"/>
  <c r="R130" i="8"/>
  <c r="R142" i="8"/>
  <c r="H99" i="8"/>
  <c r="H109" i="8"/>
  <c r="H98" i="8"/>
  <c r="N154" i="8"/>
  <c r="F99" i="8"/>
  <c r="F98" i="8"/>
  <c r="F109" i="8"/>
  <c r="R134" i="8"/>
  <c r="W143" i="8"/>
  <c r="W144" i="8"/>
  <c r="W154" i="8"/>
  <c r="V130" i="8"/>
  <c r="V142" i="8"/>
  <c r="E144" i="8"/>
  <c r="E154" i="8"/>
  <c r="K143" i="8"/>
  <c r="K154" i="8"/>
  <c r="O155" i="8" s="1"/>
  <c r="K144" i="8"/>
  <c r="O143" i="8"/>
  <c r="M156" i="8" l="1"/>
  <c r="Q155" i="8"/>
  <c r="P155" i="8"/>
  <c r="Q156" i="8"/>
  <c r="P156" i="8"/>
  <c r="C156" i="8"/>
  <c r="M155" i="8"/>
  <c r="I111" i="8"/>
  <c r="D160" i="8"/>
  <c r="D156" i="8"/>
  <c r="N160" i="8"/>
  <c r="N156" i="8"/>
  <c r="T156" i="8"/>
  <c r="T160" i="8"/>
  <c r="T155" i="8"/>
  <c r="H110" i="8"/>
  <c r="H115" i="8"/>
  <c r="H111" i="8"/>
  <c r="X156" i="8"/>
  <c r="X155" i="8"/>
  <c r="X160" i="8"/>
  <c r="S160" i="8"/>
  <c r="S156" i="8"/>
  <c r="S155" i="8"/>
  <c r="D111" i="8"/>
  <c r="D115" i="8"/>
  <c r="D110" i="8"/>
  <c r="E160" i="8"/>
  <c r="E156" i="8"/>
  <c r="U156" i="8"/>
  <c r="U160" i="8"/>
  <c r="U155" i="8"/>
  <c r="F156" i="8"/>
  <c r="F160" i="8"/>
  <c r="F115" i="8"/>
  <c r="F110" i="8"/>
  <c r="F111" i="8"/>
  <c r="E115" i="8"/>
  <c r="E110" i="8"/>
  <c r="E111" i="8"/>
  <c r="V143" i="8"/>
  <c r="V154" i="8"/>
  <c r="V144" i="8"/>
  <c r="L155" i="8"/>
  <c r="L160" i="8"/>
  <c r="L156" i="8"/>
  <c r="K156" i="8"/>
  <c r="K155" i="8"/>
  <c r="K160" i="8"/>
  <c r="O165" i="8"/>
  <c r="O164" i="8"/>
  <c r="M164" i="8"/>
  <c r="M165" i="8"/>
  <c r="J154" i="8"/>
  <c r="J143" i="8"/>
  <c r="J144" i="8"/>
  <c r="C165" i="8"/>
  <c r="C164" i="8"/>
  <c r="I156" i="8"/>
  <c r="I160" i="8"/>
  <c r="C115" i="8"/>
  <c r="C111" i="8"/>
  <c r="P165" i="8"/>
  <c r="P164" i="8"/>
  <c r="G156" i="8"/>
  <c r="G155" i="8"/>
  <c r="G160" i="8"/>
  <c r="Q165" i="8"/>
  <c r="Q164" i="8"/>
  <c r="R144" i="8"/>
  <c r="R143" i="8"/>
  <c r="R154" i="8"/>
  <c r="I110" i="8"/>
  <c r="W156" i="8"/>
  <c r="W155" i="8"/>
  <c r="W160" i="8"/>
  <c r="G110" i="8"/>
  <c r="G115" i="8"/>
  <c r="G111" i="8"/>
  <c r="I120" i="8"/>
  <c r="I119" i="8"/>
  <c r="H156" i="8"/>
  <c r="H155" i="8"/>
  <c r="H160" i="8"/>
  <c r="D165" i="8" l="1"/>
  <c r="D164" i="8"/>
  <c r="L164" i="8"/>
  <c r="L165" i="8"/>
  <c r="X164" i="8"/>
  <c r="X165" i="8"/>
  <c r="G164" i="8"/>
  <c r="G165" i="8"/>
  <c r="U164" i="8"/>
  <c r="U165" i="8"/>
  <c r="G120" i="8"/>
  <c r="G119" i="8"/>
  <c r="J155" i="8"/>
  <c r="J160" i="8"/>
  <c r="J156" i="8"/>
  <c r="V156" i="8"/>
  <c r="V160" i="8"/>
  <c r="V155" i="8"/>
  <c r="H120" i="8"/>
  <c r="H119" i="8"/>
  <c r="W165" i="8"/>
  <c r="W164" i="8"/>
  <c r="E165" i="8"/>
  <c r="E164" i="8"/>
  <c r="E120" i="8"/>
  <c r="E119" i="8"/>
  <c r="D120" i="8"/>
  <c r="D119" i="8"/>
  <c r="T164" i="8"/>
  <c r="T165" i="8"/>
  <c r="C120" i="8"/>
  <c r="C119" i="8"/>
  <c r="K165" i="8"/>
  <c r="K164" i="8"/>
  <c r="H164" i="8"/>
  <c r="H165" i="8"/>
  <c r="R156" i="8"/>
  <c r="R155" i="8"/>
  <c r="R160" i="8"/>
  <c r="I164" i="8"/>
  <c r="I165" i="8"/>
  <c r="F120" i="8"/>
  <c r="F119" i="8"/>
  <c r="N164" i="8"/>
  <c r="N165" i="8"/>
  <c r="F164" i="8"/>
  <c r="F165" i="8"/>
  <c r="S164" i="8"/>
  <c r="S165" i="8"/>
  <c r="N155" i="8"/>
  <c r="V165" i="8" l="1"/>
  <c r="V164" i="8"/>
  <c r="J165" i="8"/>
  <c r="J164" i="8"/>
  <c r="R165" i="8"/>
  <c r="R164" i="8"/>
  <c r="I93" i="3" l="1"/>
  <c r="I94" i="3" s="1"/>
  <c r="H92" i="3"/>
  <c r="H93" i="3" s="1"/>
  <c r="H94" i="3" s="1"/>
  <c r="G92" i="3"/>
  <c r="G93" i="3" s="1"/>
  <c r="G94" i="3" s="1"/>
  <c r="F92" i="3"/>
  <c r="F93" i="3" s="1"/>
  <c r="F94" i="3" s="1"/>
  <c r="E92" i="3"/>
  <c r="E93" i="3" s="1"/>
  <c r="E94" i="3" s="1"/>
  <c r="H58" i="5"/>
  <c r="G58" i="5"/>
  <c r="F58" i="5"/>
  <c r="E58" i="5"/>
  <c r="D58" i="5"/>
  <c r="Q18" i="5"/>
  <c r="P18" i="5"/>
  <c r="O18" i="5"/>
  <c r="N18" i="5"/>
  <c r="M18" i="5"/>
  <c r="L53" i="4"/>
  <c r="K53" i="4"/>
  <c r="J53" i="4"/>
  <c r="I53" i="4"/>
  <c r="H53" i="4"/>
  <c r="G53" i="4"/>
  <c r="F53" i="4"/>
  <c r="E53" i="4"/>
  <c r="D53" i="4"/>
  <c r="C53" i="4"/>
  <c r="L52" i="4"/>
  <c r="K52" i="4"/>
  <c r="J52" i="4"/>
  <c r="I52" i="4"/>
  <c r="L47" i="4"/>
  <c r="K47" i="4"/>
  <c r="J47" i="4"/>
  <c r="I47" i="4"/>
  <c r="H47" i="4"/>
  <c r="G47" i="4"/>
  <c r="F47" i="4"/>
  <c r="E47" i="4"/>
  <c r="D47" i="4"/>
  <c r="C47" i="4"/>
  <c r="L46" i="4"/>
  <c r="K46" i="4"/>
  <c r="J46" i="4"/>
  <c r="I46" i="4"/>
  <c r="H46" i="4"/>
  <c r="L41" i="4"/>
  <c r="K41" i="4"/>
  <c r="J41" i="4"/>
  <c r="I41" i="4"/>
  <c r="H41" i="4"/>
  <c r="G41" i="4"/>
  <c r="I28" i="4"/>
  <c r="H28" i="4"/>
  <c r="G28" i="4"/>
  <c r="F28" i="4"/>
  <c r="E28" i="4"/>
  <c r="D28" i="4"/>
  <c r="C28" i="4"/>
  <c r="E27" i="4"/>
  <c r="D27" i="4"/>
  <c r="D21" i="4"/>
  <c r="I20" i="4"/>
  <c r="H20" i="4"/>
  <c r="H22" i="4" s="1"/>
  <c r="G20" i="4"/>
  <c r="G22" i="4" s="1"/>
  <c r="F20" i="4"/>
  <c r="E20" i="4"/>
  <c r="E22" i="4" s="1"/>
  <c r="D20" i="4"/>
  <c r="D22" i="4" s="1"/>
  <c r="C20" i="4"/>
  <c r="C22" i="4" s="1"/>
  <c r="I16" i="4"/>
  <c r="H16" i="4"/>
  <c r="G16" i="4"/>
  <c r="F16" i="4"/>
  <c r="E16" i="4"/>
  <c r="D16" i="4"/>
  <c r="C16" i="4"/>
  <c r="I13" i="4"/>
  <c r="H13" i="4"/>
  <c r="G13" i="4"/>
  <c r="F13" i="4"/>
  <c r="E13" i="4"/>
  <c r="D13" i="4"/>
  <c r="C13" i="4"/>
  <c r="I10" i="4"/>
  <c r="H10" i="4"/>
  <c r="G10" i="4"/>
  <c r="F10" i="4"/>
  <c r="E10" i="4"/>
  <c r="D10" i="4"/>
  <c r="I21" i="4" l="1"/>
  <c r="G21" i="4"/>
  <c r="F21" i="4"/>
  <c r="H21" i="4"/>
  <c r="E21" i="4"/>
  <c r="F22" i="4"/>
  <c r="I22" i="4"/>
</calcChain>
</file>

<file path=xl/sharedStrings.xml><?xml version="1.0" encoding="utf-8"?>
<sst xmlns="http://schemas.openxmlformats.org/spreadsheetml/2006/main" count="2983" uniqueCount="602">
  <si>
    <t>1. 크루즈 산업 분석</t>
    <phoneticPr fontId="2" type="noConversion"/>
  </si>
  <si>
    <t xml:space="preserve">1) 코로나 이후 소비 트렌드의 변화  </t>
    <phoneticPr fontId="2" type="noConversion"/>
  </si>
  <si>
    <t>코로나 이후, 고물가에도 불구하고 사람들은 순간을 즐기는 것에 대한 열망이 커짐</t>
    <phoneticPr fontId="2" type="noConversion"/>
  </si>
  <si>
    <t>부유층은 자산 가치 상승에 따른 럭셔리 여행 여력이 커졌으며, 나머지 여행객조차 럭셔리 여행에 대한 갈망이 커지고 있음</t>
    <phoneticPr fontId="2" type="noConversion"/>
  </si>
  <si>
    <r>
      <t xml:space="preserve">23년부터 24년 상반기까지 글로벌 증시의 상승으로 전 세계적으로 </t>
    </r>
    <r>
      <rPr>
        <b/>
        <sz val="11"/>
        <color theme="1"/>
        <rFont val="맑은 고딕"/>
        <family val="3"/>
        <charset val="129"/>
        <scheme val="minor"/>
      </rPr>
      <t>경제적 자유</t>
    </r>
    <r>
      <rPr>
        <sz val="11"/>
        <color theme="1"/>
        <rFont val="맑은 고딕"/>
        <family val="2"/>
        <charset val="129"/>
        <scheme val="minor"/>
      </rPr>
      <t>를 얻은 사람들이 증가하고 있음</t>
    </r>
    <phoneticPr fontId="2" type="noConversion"/>
  </si>
  <si>
    <r>
      <t xml:space="preserve">이런 </t>
    </r>
    <r>
      <rPr>
        <b/>
        <sz val="11"/>
        <color theme="1"/>
        <rFont val="맑은 고딕"/>
        <family val="3"/>
        <charset val="129"/>
        <scheme val="minor"/>
      </rPr>
      <t>'부의 효과'</t>
    </r>
    <r>
      <rPr>
        <sz val="11"/>
        <color theme="1"/>
        <rFont val="맑은 고딕"/>
        <family val="2"/>
        <charset val="129"/>
        <scheme val="minor"/>
      </rPr>
      <t xml:space="preserve">는 올 하반기부터 본격적으로 나타날 가능성이 높음 </t>
    </r>
    <r>
      <rPr>
        <sz val="11"/>
        <color theme="1"/>
        <rFont val="맑은 고딕"/>
        <family val="3"/>
        <charset val="129"/>
      </rPr>
      <t>→ 트렌드 변화를 주도하는 제품, 브랜드/ 럭셔리 여행 등의 경험 소비</t>
    </r>
    <phoneticPr fontId="2" type="noConversion"/>
  </si>
  <si>
    <r>
      <t xml:space="preserve">이런 맥락에서 </t>
    </r>
    <r>
      <rPr>
        <b/>
        <sz val="11"/>
        <color theme="1"/>
        <rFont val="맑은 고딕"/>
        <family val="3"/>
        <charset val="129"/>
        <scheme val="minor"/>
      </rPr>
      <t>크루즈 여행은 트렌드를 주도하는 여행이자 럭셔리 여행</t>
    </r>
    <r>
      <rPr>
        <sz val="11"/>
        <color theme="1"/>
        <rFont val="맑은 고딕"/>
        <family val="2"/>
        <charset val="129"/>
        <scheme val="minor"/>
      </rPr>
      <t>으로 떠오르고 있음</t>
    </r>
    <phoneticPr fontId="2" type="noConversion"/>
  </si>
  <si>
    <t>국제 크루즈 선사 협회(CLIA)에 따르면 팬데믹 기간 급감했던 크루즈 탑승객은 23년 회복을 이룸</t>
    <phoneticPr fontId="2" type="noConversion"/>
  </si>
  <si>
    <t>24년부터는 성장 가속화가 나타나 27년 크루즈 탑승객은 연간 4000만 명에 육박할 것으로 예상</t>
    <phoneticPr fontId="2" type="noConversion"/>
  </si>
  <si>
    <t>특히, 저렴한 크루즈보다는 비싸고 호화로운 럭셔리 크루즈 수요가 높아질 전망</t>
    <phoneticPr fontId="2" type="noConversion"/>
  </si>
  <si>
    <t>실제로, 2분기부터 크루즈 지출 성장세가 가팔라지는 추세</t>
    <phoneticPr fontId="2" type="noConversion"/>
  </si>
  <si>
    <r>
      <t xml:space="preserve">또한, </t>
    </r>
    <r>
      <rPr>
        <b/>
        <sz val="11"/>
        <color theme="1"/>
        <rFont val="맑은 고딕"/>
        <family val="3"/>
        <charset val="129"/>
        <scheme val="minor"/>
      </rPr>
      <t>가격</t>
    </r>
    <r>
      <rPr>
        <sz val="11"/>
        <color theme="1"/>
        <rFont val="맑은 고딕"/>
        <family val="2"/>
        <charset val="129"/>
        <scheme val="minor"/>
      </rPr>
      <t xml:space="preserve"> 측면에서도 절대 비현실적이지 않음 (오히려 육상 여행보다 훨씬 쌈)    (참고 유투브 영상 https://youtube.com/shorts/WJFvuY2wmSo?feature=shared )</t>
    </r>
    <phoneticPr fontId="2" type="noConversion"/>
  </si>
  <si>
    <t xml:space="preserve">포스트 코로나 시대 보복여행 수요로 인해 호텔 가격은 급격히 상승함 </t>
    <phoneticPr fontId="2" type="noConversion"/>
  </si>
  <si>
    <r>
      <t xml:space="preserve">이에 비해 크루즈 여행 가격은 호텔 가격 상승만큼 일어나지 않다보니 상대적으로 저렴하면서 </t>
    </r>
    <r>
      <rPr>
        <b/>
        <sz val="11"/>
        <color theme="1"/>
        <rFont val="맑은 고딕"/>
        <family val="3"/>
        <charset val="129"/>
        <scheme val="minor"/>
      </rPr>
      <t>스몰럭셔리 분위기</t>
    </r>
    <r>
      <rPr>
        <sz val="11"/>
        <color theme="1"/>
        <rFont val="맑은 고딕"/>
        <family val="2"/>
        <charset val="129"/>
        <scheme val="minor"/>
      </rPr>
      <t xml:space="preserve">를 낼 수 있음 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</si>
  <si>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편의성</t>
    </r>
    <r>
      <rPr>
        <sz val="11"/>
        <color theme="1"/>
        <rFont val="맑은 고딕"/>
        <family val="2"/>
        <charset val="129"/>
        <scheme val="minor"/>
      </rPr>
      <t xml:space="preserve"> 측면에서도 충분히 경쟁력 있음</t>
    </r>
    <phoneticPr fontId="2" type="noConversion"/>
  </si>
  <si>
    <t>일반적인 여행에서는 항공권 예약부터 시작해, 호텔, 레스토랑, 여행지 서칭/예약 등 정말 번거롭고 힘듦</t>
    <phoneticPr fontId="2" type="noConversion"/>
  </si>
  <si>
    <r>
      <t xml:space="preserve">하지만, 크루즈 여행은 크루즈 예약만 하면, 알아서 식사, 쇼핑 공간, 어트랙션 등 모든 것을 제공하고 있음 </t>
    </r>
    <r>
      <rPr>
        <sz val="11"/>
        <color theme="1"/>
        <rFont val="맑은 고딕"/>
        <family val="3"/>
        <charset val="129"/>
      </rPr>
      <t>→ 크루즈 여행 다녀온 사람들의 만족도 매우 높음</t>
    </r>
    <phoneticPr fontId="2" type="noConversion"/>
  </si>
  <si>
    <t>2) 밀레니얼, Z세대의 등장</t>
    <phoneticPr fontId="2" type="noConversion"/>
  </si>
  <si>
    <t xml:space="preserve">기존 크루즈 여행은 은퇴한 베이비부머 세대의 전유물이었음 </t>
    <phoneticPr fontId="2" type="noConversion"/>
  </si>
  <si>
    <t xml:space="preserve">19년까지만 해도 대부분 40-50대 이상 가족 단위 혹은 할머니, 할아버지 정도의 나이대가 대부분이었음 </t>
    <phoneticPr fontId="2" type="noConversion"/>
  </si>
  <si>
    <r>
      <t>23년 이후 시작된 크루즈 여행 붐은 밀레니얼, Z세대가 이끌고 있음 (</t>
    </r>
    <r>
      <rPr>
        <b/>
        <sz val="11"/>
        <color theme="1"/>
        <rFont val="맑은 고딕"/>
        <family val="3"/>
        <charset val="129"/>
        <scheme val="minor"/>
      </rPr>
      <t>크루즈 이용객 2명 중 1명은 밀레니얼, Z세대</t>
    </r>
    <r>
      <rPr>
        <sz val="11"/>
        <color theme="1"/>
        <rFont val="맑은 고딕"/>
        <family val="2"/>
        <charset val="129"/>
        <scheme val="minor"/>
      </rPr>
      <t>라고 함 - 'RCL 1분기 컨콜에서 언급)</t>
    </r>
    <phoneticPr fontId="2" type="noConversion"/>
  </si>
  <si>
    <t>(20년까지만 해도 크루즈 승객 평균 연령대는 48세였지만, 지금은 많이 낮아졌을 것)</t>
    <phoneticPr fontId="2" type="noConversion"/>
  </si>
  <si>
    <t>SNS를 통해 자신의 개성을 강조하는 시대, 새로운 경험(경험 소비)을 중시하는 밀레니얼과 Z세대 사이에서 크루즈 여행은 힙하고 트렌디한 여행으로 여겨지고 있음</t>
    <phoneticPr fontId="2" type="noConversion"/>
  </si>
  <si>
    <t xml:space="preserve">이들에게는 새롭거나 특이한 경험을 제공한다면, 이전 세대보다 더 많은 돈을 지출할 의향이 있음 </t>
    <phoneticPr fontId="2" type="noConversion"/>
  </si>
  <si>
    <t>(실제로 MZ세대의 여성은 1년에 크루즈 여행에 2만 달러를 사용하는데, "유명 브랜드 아이템과 자동차 같은 것보다 여행과 경험을 중요하게 생각"한다며 경험 소비를 지향한다고 함)</t>
    <phoneticPr fontId="2" type="noConversion"/>
  </si>
  <si>
    <t xml:space="preserve">이런 흐름에 맞춰, 크루즈 기업들은 SNS에 올릴 만한 경험을 제공하는 엔터테인먼트들과 편의 시설 등에 투자하고 관심을 기울이는 중 </t>
    <phoneticPr fontId="2" type="noConversion"/>
  </si>
  <si>
    <t>- 예시로, 올해부터 스페이스X의 스타링크와 계약을 통해 인터넷 연결이 원활하게끔 업그레이드 진행 중</t>
    <phoneticPr fontId="2" type="noConversion"/>
  </si>
  <si>
    <t xml:space="preserve">       &lt;크루즈 풀파티, 클럽 등의 모습&gt;</t>
    <phoneticPr fontId="2" type="noConversion"/>
  </si>
  <si>
    <t xml:space="preserve">  인스타 스토리, 틱톡 라이브 방송 등 SNS 활동을 활발하게 하는 밀레니얼, Z세대들에게는 인터넷 속도는 매우 중요함 </t>
    <phoneticPr fontId="2" type="noConversion"/>
  </si>
  <si>
    <r>
      <t xml:space="preserve"> </t>
    </r>
    <r>
      <rPr>
        <sz val="11"/>
        <color theme="1"/>
        <rFont val="맑은 고딕"/>
        <family val="3"/>
        <charset val="129"/>
      </rPr>
      <t xml:space="preserve">→ 점점 </t>
    </r>
    <r>
      <rPr>
        <b/>
        <sz val="11"/>
        <color theme="1"/>
        <rFont val="맑은 고딕"/>
        <family val="3"/>
        <charset val="129"/>
      </rPr>
      <t>밀레니얼, Z세대 여행객들의 입맛에 맞춘 컨텐츠</t>
    </r>
    <r>
      <rPr>
        <sz val="11"/>
        <color theme="1"/>
        <rFont val="맑은 고딕"/>
        <family val="3"/>
        <charset val="129"/>
      </rPr>
      <t xml:space="preserve">들이 나오면서 만족도는 크게 개선되고 </t>
    </r>
    <r>
      <rPr>
        <b/>
        <sz val="11"/>
        <color theme="1"/>
        <rFont val="맑은 고딕"/>
        <family val="3"/>
        <charset val="129"/>
      </rPr>
      <t>저연령대 고객이 급증</t>
    </r>
    <r>
      <rPr>
        <sz val="11"/>
        <color theme="1"/>
        <rFont val="맑은 고딕"/>
        <family val="3"/>
        <charset val="129"/>
      </rPr>
      <t>하는 것임</t>
    </r>
    <phoneticPr fontId="2" type="noConversion"/>
  </si>
  <si>
    <t>저연령대 고객 급증은 크루즈 사업 입장에서 매력적인게 단가가 높은 럭셔리 크루즈를 포함해 부가적인 상품, 서비스 매출 증가로도 이어지기 때문에 수익성도 좋아짐</t>
    <phoneticPr fontId="2" type="noConversion"/>
  </si>
  <si>
    <r>
      <t xml:space="preserve">크루즈 매출은 </t>
    </r>
    <r>
      <rPr>
        <b/>
        <sz val="11"/>
        <color theme="1"/>
        <rFont val="맑은 고딕"/>
        <family val="3"/>
        <charset val="129"/>
        <scheme val="minor"/>
      </rPr>
      <t>승선권 매출(Passenger ticket Revenue)와 선상 및 기타 매출(Onboard and other Revenue)</t>
    </r>
    <r>
      <rPr>
        <sz val="11"/>
        <color theme="1"/>
        <rFont val="맑은 고딕"/>
        <family val="2"/>
        <charset val="129"/>
        <scheme val="minor"/>
      </rPr>
      <t>로 나뉨</t>
    </r>
    <phoneticPr fontId="2" type="noConversion"/>
  </si>
  <si>
    <t>승선권 매출은 크루즈 이용 티켓 매출과 크루즈를 이용하기 위한 항공권이 있음</t>
    <phoneticPr fontId="2" type="noConversion"/>
  </si>
  <si>
    <t>선상 및 기타 매출은 부가 상품, 서비스 및 추가 투어, 보험 등이 포함됨</t>
    <phoneticPr fontId="2" type="noConversion"/>
  </si>
  <si>
    <t>(RCL 매출 비중을 보면 대략 7:3 정도)</t>
    <phoneticPr fontId="2" type="noConversion"/>
  </si>
  <si>
    <t>크루즈 비용은 크루즈 운영비용과 마케팅 및 판매관리비로 나뉨</t>
    <phoneticPr fontId="2" type="noConversion"/>
  </si>
  <si>
    <r>
      <t xml:space="preserve">크루즈 운영비용은 항공비용, 여행상 수수료, 선상 판매 제품 원가 등 </t>
    </r>
    <r>
      <rPr>
        <b/>
        <sz val="11"/>
        <color theme="1"/>
        <rFont val="맑은 고딕"/>
        <family val="3"/>
        <charset val="129"/>
        <scheme val="minor"/>
      </rPr>
      <t>매출과 직접 연동된 비용</t>
    </r>
    <r>
      <rPr>
        <sz val="11"/>
        <color theme="1"/>
        <rFont val="맑은 고딕"/>
        <family val="2"/>
        <charset val="129"/>
        <scheme val="minor"/>
      </rPr>
      <t xml:space="preserve">과 승무원 급여, 식비, 연료 등 </t>
    </r>
    <r>
      <rPr>
        <b/>
        <sz val="11"/>
        <color theme="1"/>
        <rFont val="맑은 고딕"/>
        <family val="3"/>
        <charset val="129"/>
        <scheme val="minor"/>
      </rPr>
      <t>매출과 크게 관련 없는 비용</t>
    </r>
    <r>
      <rPr>
        <sz val="11"/>
        <color theme="1"/>
        <rFont val="맑은 고딕"/>
        <family val="2"/>
        <charset val="129"/>
        <scheme val="minor"/>
      </rPr>
      <t>으로 분류</t>
    </r>
    <phoneticPr fontId="2" type="noConversion"/>
  </si>
  <si>
    <r>
      <t xml:space="preserve">이런 비용들 중에서 매출과 직접 연동되지 않은 비용들을 </t>
    </r>
    <r>
      <rPr>
        <b/>
        <sz val="11"/>
        <color theme="1"/>
        <rFont val="맑은 고딕"/>
        <family val="3"/>
        <charset val="129"/>
        <scheme val="minor"/>
      </rPr>
      <t>순 크루즈 비용(Net Cruise Cost)</t>
    </r>
    <r>
      <rPr>
        <sz val="11"/>
        <color theme="1"/>
        <rFont val="맑은 고딕"/>
        <family val="2"/>
        <charset val="129"/>
        <scheme val="minor"/>
      </rPr>
      <t xml:space="preserve">라고 함 </t>
    </r>
    <r>
      <rPr>
        <sz val="11"/>
        <color theme="1"/>
        <rFont val="맑은 고딕"/>
        <family val="3"/>
        <charset val="129"/>
      </rPr>
      <t>→ 회사의 비용통제력을 파악하는 기준이 됨</t>
    </r>
    <phoneticPr fontId="2" type="noConversion"/>
  </si>
  <si>
    <r>
      <t xml:space="preserve">크루즈 주요 이용지는 </t>
    </r>
    <r>
      <rPr>
        <b/>
        <sz val="11"/>
        <color theme="1"/>
        <rFont val="맑은 고딕"/>
        <family val="3"/>
        <charset val="129"/>
        <scheme val="minor"/>
      </rPr>
      <t>북미와 서유럽</t>
    </r>
    <r>
      <rPr>
        <sz val="11"/>
        <color theme="1"/>
        <rFont val="맑은 고딕"/>
        <family val="2"/>
        <charset val="129"/>
        <scheme val="minor"/>
      </rPr>
      <t>에 집중되어있음</t>
    </r>
    <phoneticPr fontId="2" type="noConversion"/>
  </si>
  <si>
    <t>주요 이용지 분포는 주로 승객들의 거주지와 유사함</t>
    <phoneticPr fontId="2" type="noConversion"/>
  </si>
  <si>
    <t>→ 즉 아직 아시아를 포함한 비서구권 고객은 아직 제한적임</t>
    <phoneticPr fontId="2" type="noConversion"/>
  </si>
  <si>
    <t>크루즈는 여행하는 지역의 날씨와 주 고객들의 휴가 시즌에 따라 성수기, 평년기, 비수기로 나뉨</t>
    <phoneticPr fontId="2" type="noConversion"/>
  </si>
  <si>
    <t>성수기인 여름 혹은 겨울 휴가 시즌에 갈수록 이용객도 많아지고, 가격도 비쌈</t>
    <phoneticPr fontId="2" type="noConversion"/>
  </si>
  <si>
    <r>
      <t xml:space="preserve">크루즈 업계에서는 크루즈 프로모션을 진행하는 </t>
    </r>
    <r>
      <rPr>
        <b/>
        <sz val="11"/>
        <color theme="1"/>
        <rFont val="맑은 고딕"/>
        <family val="3"/>
        <charset val="129"/>
        <scheme val="minor"/>
      </rPr>
      <t>웨이브(Wave) 시즌</t>
    </r>
    <r>
      <rPr>
        <sz val="11"/>
        <color theme="1"/>
        <rFont val="맑은 고딕"/>
        <family val="2"/>
        <charset val="129"/>
        <scheme val="minor"/>
      </rPr>
      <t>이 있음</t>
    </r>
    <phoneticPr fontId="2" type="noConversion"/>
  </si>
  <si>
    <t>전통적인 웨이브 시즌은 1월~3월로, 이 시기에 높은 할인율을 제시하는 프로모션들이 나옴</t>
    <phoneticPr fontId="2" type="noConversion"/>
  </si>
  <si>
    <t>따라서, 쇼핑을 가장 많이 하는 블랙 프라이데이부터 웨이브 시즌까지 기간 동안에 예약 건수로 그 해 실적을 전망함</t>
    <phoneticPr fontId="2" type="noConversion"/>
  </si>
  <si>
    <t>=(크루즈 이용 승객수)x(크루즈사용일수)</t>
    <phoneticPr fontId="2" type="noConversion"/>
  </si>
  <si>
    <t>APCD(Available Passeger Cruise Days): 크루즈의 가동 가능용량을 측정하는 기준, capa</t>
    <phoneticPr fontId="2" type="noConversion"/>
  </si>
  <si>
    <t>Passenger Cruise Days: 일 단위로 크루즈를 이용한 고객수를 측정하는 기준, 실제 이용자 수</t>
    <phoneticPr fontId="2" type="noConversion"/>
  </si>
  <si>
    <t>=(크루즈 운행 일수)x(숙소 수)x2</t>
    <phoneticPr fontId="2" type="noConversion"/>
  </si>
  <si>
    <t>숙소 수에 2를 곱하는 것은 숙소 당 2명 투숙을 가정한 것.</t>
    <phoneticPr fontId="2" type="noConversion"/>
  </si>
  <si>
    <t>Occupancy: 크루즈 여력 대비 실제 고객들이 이용한 정도</t>
    <phoneticPr fontId="2" type="noConversion"/>
  </si>
  <si>
    <t>Gross Revenue Yield: 단위당 매출</t>
    <phoneticPr fontId="2" type="noConversion"/>
  </si>
  <si>
    <t>=(여객 크루즈 일수)/APCD</t>
    <phoneticPr fontId="2" type="noConversion"/>
  </si>
  <si>
    <t>=총매출/APCD</t>
    <phoneticPr fontId="2" type="noConversion"/>
  </si>
  <si>
    <t>이 시기 북반구에서 크루즈 여행을 계획하는 많은 이들이 따뜻한 날씨로 휴가를 희망해 크루즈 여행을 적극 고려함</t>
    <phoneticPr fontId="2" type="noConversion"/>
  </si>
  <si>
    <t>크루즈 쇠사도 전년도 장부를 마감하고 새해의 매출을 확보하기 위해 프로모션을 제공하는 것임</t>
    <phoneticPr fontId="2" type="noConversion"/>
  </si>
  <si>
    <t>크루즈에 평균적으로 머무는 기간은 코로나 때 감소했다가 다시 반등하여 2019년의 수치를 넘었음</t>
    <phoneticPr fontId="2" type="noConversion"/>
  </si>
  <si>
    <t>이용 연령은 코로나 이후 늘었다가 다시 감소하는 추세</t>
    <phoneticPr fontId="2" type="noConversion"/>
  </si>
  <si>
    <t>또한 저연령층은 재이용 계획 비율 또한 높아 중요</t>
    <phoneticPr fontId="2" type="noConversion"/>
  </si>
  <si>
    <t>코로나와 크루즈</t>
    <phoneticPr fontId="2" type="noConversion"/>
  </si>
  <si>
    <t>크루즈 이용 실태</t>
    <phoneticPr fontId="2" type="noConversion"/>
  </si>
  <si>
    <t>기본 용어</t>
    <phoneticPr fontId="2" type="noConversion"/>
  </si>
  <si>
    <t>코로나 팬데믹으로 전세계의 크루즈 선사들은 매출액이 심하게 꺾임</t>
    <phoneticPr fontId="2" type="noConversion"/>
  </si>
  <si>
    <t>코로나 유행이 심한 시기에는 매출이 0을 찍었지만 고정비로 인해 영업현금흐름 적자가 매우 심한 것을 확인 가능</t>
    <phoneticPr fontId="2" type="noConversion"/>
  </si>
  <si>
    <t>그래서 크루즈 상위 3사의 부채 비율도 코로나 전후로 크게 증가</t>
    <phoneticPr fontId="2" type="noConversion"/>
  </si>
  <si>
    <t>하지만 2023년 다시 코로나 직전(2019년)의 크루즈 이용자 수를 돌파했고 이제 업황 개선의 시기가 오고 있다.</t>
    <phoneticPr fontId="2" type="noConversion"/>
  </si>
  <si>
    <t>P 측면에서의 증가도 확인 가능함.</t>
    <phoneticPr fontId="2" type="noConversion"/>
  </si>
  <si>
    <t>코로나 이후 중요한 변화 중 하나가 선상 및 기타매출 비중의 증가임</t>
    <phoneticPr fontId="2" type="noConversion"/>
  </si>
  <si>
    <t>선상 및 기타매출은 일종의 부가서비스 매출</t>
    <phoneticPr fontId="2" type="noConversion"/>
  </si>
  <si>
    <t>승선권 매출에 비해 가격을 인상시키기 용이해 동일한 고객 대비 매출 증가폭이 더 큼</t>
    <phoneticPr fontId="2" type="noConversion"/>
  </si>
  <si>
    <t>온라인 게임이 정액제에서 부분 유료화로 전환한 후 매출이 크게 증가한 논리</t>
    <phoneticPr fontId="2" type="noConversion"/>
  </si>
  <si>
    <t>이러한 현상의 고객의 온라인 접근 증가에서 기인</t>
    <phoneticPr fontId="2" type="noConversion"/>
  </si>
  <si>
    <t>크루즈 구매를 온라인으로 하다 보면 다양한 정보를 얻기 쉽고 부가서비스를 이해하기 쉬움</t>
    <phoneticPr fontId="2" type="noConversion"/>
  </si>
  <si>
    <t>따라서 자연스레 승선권 이외의 부가적인 활동을 구매할 가능성이 큼</t>
    <phoneticPr fontId="2" type="noConversion"/>
  </si>
  <si>
    <t>매출과 비용 구조</t>
    <phoneticPr fontId="2" type="noConversion"/>
  </si>
  <si>
    <t>소비자 입장에서 크루즈</t>
    <phoneticPr fontId="2" type="noConversion"/>
  </si>
  <si>
    <t>우리나라 사람들 입장에서는 크루즈 여행이 굉장히 생소한 개념이라 육지 여행과 혼동하는 경우가 많음</t>
    <phoneticPr fontId="2" type="noConversion"/>
  </si>
  <si>
    <t>육지 여행과의 가장 큰 차이점은 크루즈선의 존재임</t>
    <phoneticPr fontId="2" type="noConversion"/>
  </si>
  <si>
    <t>육지 여행에서는 배나 비행기는 이동이라는 목적을 이루기 위한 수단이지만 크루즈 여행에서 크루즈선은 목적 그 자체</t>
    <phoneticPr fontId="2" type="noConversion"/>
  </si>
  <si>
    <t>육지 여행에서는 가고 싶은 나라를 선택하거나 도시를 선택함</t>
    <phoneticPr fontId="2" type="noConversion"/>
  </si>
  <si>
    <t>크루즈에서는 더 광범위한 지역을 선택하게됨 ex) 아시아, 유럽, 카리브, 남태평양 등</t>
    <phoneticPr fontId="2" type="noConversion"/>
  </si>
  <si>
    <t>크루즈선은 배 안에서의 생활이 중요하고 주요 기항지에 정박시 내려서 반나절에서 한나절 정도 구경하고 다시 배에 오르는 방식임</t>
    <phoneticPr fontId="2" type="noConversion"/>
  </si>
  <si>
    <t>승선-&gt;다음날 아침 1차 정박-&gt;정박지 부근 투어-&gt;밤에 출항-&gt;다음날 아침 2차 기항지… 와 같은 패턴으로 짧게는 특정 구간만 길게는 전세계를 유람하는 경우도 있음</t>
    <phoneticPr fontId="2" type="noConversion"/>
  </si>
  <si>
    <t>또한 크루즈선은 승/하선일이 정해져 있어 정해진 날짜에 배를 타고 내려야 함</t>
    <phoneticPr fontId="2" type="noConversion"/>
  </si>
  <si>
    <t>여행 지역에 따라 성수기, 비수기 시즌도 있어서 일년 내내 한 지역을 운항하지 않는 경우도 있음</t>
    <phoneticPr fontId="2" type="noConversion"/>
  </si>
  <si>
    <t>그래서 크루즈 선사들은 적게는 2-3년, 길게는 5년 후의 크루즈 운행 스케줄을 공개하여 고객들의 계획 수립을 도움</t>
    <phoneticPr fontId="2" type="noConversion"/>
  </si>
  <si>
    <t>크루즈는 선박 안에서의 경험이 중요하기에 육지 여행에서 숙박시설을 선택할 때보다 더 많은 잣대를 들이대게 됨</t>
    <phoneticPr fontId="2" type="noConversion"/>
  </si>
  <si>
    <t>육지 여행에서는 관광지와의 접근성이 중요하지만 크루즈는 그럴 필요가 없음</t>
    <phoneticPr fontId="2" type="noConversion"/>
  </si>
  <si>
    <t>크루즈선 안에 어떤 즐길거리가 있는지, 컨셉은 어떤지, 식사의 퀄리티가 어떤지 등등 경험 위주로 선택을 하게 됨</t>
    <phoneticPr fontId="2" type="noConversion"/>
  </si>
  <si>
    <t>RCL의 경우 웹사이트 방문자수가 2019년 대비 2022년에 2배 이상 늘었을 정도</t>
    <phoneticPr fontId="2" type="noConversion"/>
  </si>
  <si>
    <t>회사별로 연령대를 공략하는 전략이 다르기에 상세한 분석은 각 회사를 조사해야 함</t>
    <phoneticPr fontId="2" type="noConversion"/>
  </si>
  <si>
    <t>Q 측면에서의 증가 확인 가능 (글로벌)</t>
    <phoneticPr fontId="2" type="noConversion"/>
  </si>
  <si>
    <t>앞으로의 크루즈</t>
    <phoneticPr fontId="2" type="noConversion"/>
  </si>
  <si>
    <t>공급자 입장에서 크루즈</t>
    <phoneticPr fontId="2" type="noConversion"/>
  </si>
  <si>
    <t>크루즈 산업은 선박사업+호텔+쇼핑+카지노+관광이 결합한 종합 엔터테인먼트 산업임</t>
    <phoneticPr fontId="2" type="noConversion"/>
  </si>
  <si>
    <t>다른 여행 산업 관련 플레이어들과 다르게 다채롭고 풍부한 경험을 주는 것이 중요함</t>
    <phoneticPr fontId="2" type="noConversion"/>
  </si>
  <si>
    <t>이 때문에 근본적으로 진입장벽이 굉장히 높은 산업임</t>
    <phoneticPr fontId="2" type="noConversion"/>
  </si>
  <si>
    <t>운영 노하우, 공연팀, F&amp;B 등은 여러 척을 운영하여 규모의 경제를 실현해야만 하기에 대형 크루즈선사들이 시장을 꽉 잡고 있음</t>
    <phoneticPr fontId="2" type="noConversion"/>
  </si>
  <si>
    <t>디즈니와 같이 기존의 엔터테인먼트 산업과 시너지가 나지 않으면 진출하기 어려운 시장이라는 뜻임</t>
    <phoneticPr fontId="2" type="noConversion"/>
  </si>
  <si>
    <t>조선업계에서 한중일의 지배력이 엄청나지만 크루즈선 건조에서만큼은 유럽 조선사들이 유명함</t>
    <phoneticPr fontId="2" type="noConversion"/>
  </si>
  <si>
    <t>크루즈선은 선실 내부를 호화롭게 의장을 잘 하는 것이 중요하기 때문</t>
    <phoneticPr fontId="2" type="noConversion"/>
  </si>
  <si>
    <t>유람객들을 위한 각종 설비, 인테리어들을 구성하기 위한 노하우가 크게 필요하기 때문에 의장 업체가 턴키 방식으로 수행함</t>
    <phoneticPr fontId="2" type="noConversion"/>
  </si>
  <si>
    <t>따라서 부가가치는 매우 높지만 조선 시장에서 1% 정도밖에 안되기에 시장규모가 작아 한중일이 관심을 가지지 않는 것임</t>
    <phoneticPr fontId="2" type="noConversion"/>
  </si>
  <si>
    <t>유명한 건조사로는 이탈리아의 핀칸티에리, 독일으 마이어 베르프트, 핀란드의 크베너가 있음</t>
    <phoneticPr fontId="2" type="noConversion"/>
  </si>
  <si>
    <t xml:space="preserve">우선, 크루즈 예약 과정을 직접 따라해보면 정말 편리함 </t>
    <phoneticPr fontId="2" type="noConversion"/>
  </si>
  <si>
    <t xml:space="preserve">날짜, 출항지만 정하면 가능한 모든 크루즈 일정을 알려줘 그 중에서 선택하면 되는 구조 </t>
    <phoneticPr fontId="2" type="noConversion"/>
  </si>
  <si>
    <t xml:space="preserve">1. 크루즈 타는 과정 </t>
    <phoneticPr fontId="2" type="noConversion"/>
  </si>
  <si>
    <t>Royal Caribbean Cruise 예약방법으로 설명하려고 함</t>
    <phoneticPr fontId="2" type="noConversion"/>
  </si>
  <si>
    <t>(아시아 일정 가장 많이 운항, 예약 방법이 가장 편리하다고 함)</t>
    <phoneticPr fontId="2" type="noConversion"/>
  </si>
  <si>
    <t>실시간 조회 예약 방법</t>
    <phoneticPr fontId="2" type="noConversion"/>
  </si>
  <si>
    <t>1. 지역 선택 (ex. 아시아)</t>
    <phoneticPr fontId="2" type="noConversion"/>
  </si>
  <si>
    <t>2. 출발항구 선택 (ex. 싱가포르)</t>
    <phoneticPr fontId="2" type="noConversion"/>
  </si>
  <si>
    <t>3. 선사 선택 (ex. 로얄캐리비언크루즈 vs 셀러브리티크루즈 vs 실버시크루즈) - 모두 RCL이 소유한 크루즈 브랜드들</t>
    <phoneticPr fontId="2" type="noConversion"/>
  </si>
  <si>
    <t>4. 크루즈선 선택 (선사를 선택한 후에 크루즈선까지 선택하게 됨)</t>
    <phoneticPr fontId="2" type="noConversion"/>
  </si>
  <si>
    <t xml:space="preserve">5. 출발일 선택 (거의 모든 선사가 2년후 스케줄까지 미리 나오기 때문에 대부분 일정을 미리 계획하면 좋음) </t>
    <phoneticPr fontId="2" type="noConversion"/>
  </si>
  <si>
    <t>6. 기간 선택 (1-3박, 7-9박 등)</t>
    <phoneticPr fontId="2" type="noConversion"/>
  </si>
  <si>
    <t>여기서 선사나 크루즈선 등은 선택하지 않고 search해도 알아서 가능한 크루즈 일정들을 다 보여줌</t>
    <phoneticPr fontId="2" type="noConversion"/>
  </si>
  <si>
    <t>필요한 항목들을 선택 후 search하면, 홈페이지에서는 가능한 일정들을 모두 보여주고, 그 중에서 선택하면 됨</t>
    <phoneticPr fontId="2" type="noConversion"/>
  </si>
  <si>
    <t xml:space="preserve">선택을 완료했으면, 개인정보 기입하고, 크루즈 안에서 식사 시간 등을 정하고, 결제하면 모든 예약 과정 완료 </t>
    <phoneticPr fontId="2" type="noConversion"/>
  </si>
  <si>
    <t xml:space="preserve">만약 자신의 거주지와 크루지 출항지까지 거리가 멀다면, 항공권 예약을 RCL에서 할 수도 있음 </t>
    <phoneticPr fontId="2" type="noConversion"/>
  </si>
  <si>
    <t>훨씬 간편하게 항공권 혹은 셔틀버스 예약하여 여행 일정 모두 픽스 가능</t>
    <phoneticPr fontId="2" type="noConversion"/>
  </si>
  <si>
    <t xml:space="preserve">한국인의 경우에도, RCL이 제주항공과 싱가포르 여행 협업 등을 진행해 비교적 저렴한 비용으로 항공권 예매 가능 </t>
    <phoneticPr fontId="2" type="noConversion"/>
  </si>
  <si>
    <t>→ 항공사와 협업을 통해 조금 더 값싼 항공권을 예매할 수 있다는 것도 큰 장점인 듯</t>
    <phoneticPr fontId="2" type="noConversion"/>
  </si>
  <si>
    <t>1. Income Statement</t>
    <phoneticPr fontId="2" type="noConversion"/>
  </si>
  <si>
    <r>
      <rPr>
        <b/>
        <sz val="11"/>
        <color theme="0"/>
        <rFont val="맑은 고딕"/>
        <family val="3"/>
        <charset val="129"/>
      </rPr>
      <t xml:space="preserve">1) </t>
    </r>
    <r>
      <rPr>
        <b/>
        <sz val="11"/>
        <color theme="0"/>
        <rFont val="새굴림"/>
        <family val="2"/>
        <charset val="129"/>
      </rPr>
      <t>연도별 실적</t>
    </r>
    <phoneticPr fontId="2" type="noConversion"/>
  </si>
  <si>
    <t>(U.S Dollars in millions)</t>
    <phoneticPr fontId="2" type="noConversion"/>
  </si>
  <si>
    <t>2018</t>
  </si>
  <si>
    <t>2019</t>
  </si>
  <si>
    <t>2020</t>
  </si>
  <si>
    <t>2021</t>
  </si>
  <si>
    <t>2022</t>
  </si>
  <si>
    <t>2023</t>
  </si>
  <si>
    <t>Total Revenue</t>
    <phoneticPr fontId="2" type="noConversion"/>
  </si>
  <si>
    <t>% YoY</t>
    <phoneticPr fontId="2" type="noConversion"/>
  </si>
  <si>
    <t>Passenger ticket revenues</t>
    <phoneticPr fontId="2" type="noConversion"/>
  </si>
  <si>
    <t>% of Sales</t>
    <phoneticPr fontId="2" type="noConversion"/>
  </si>
  <si>
    <t>Onboard and other revenues</t>
    <phoneticPr fontId="2" type="noConversion"/>
  </si>
  <si>
    <t>Cost of Goods Sold</t>
    <phoneticPr fontId="2" type="noConversion"/>
  </si>
  <si>
    <t>Gross Profit</t>
    <phoneticPr fontId="2" type="noConversion"/>
  </si>
  <si>
    <t>% Gross Margins</t>
    <phoneticPr fontId="2" type="noConversion"/>
  </si>
  <si>
    <t>Total Operating Expenses</t>
    <phoneticPr fontId="2" type="noConversion"/>
  </si>
  <si>
    <t>Operating Income</t>
    <phoneticPr fontId="2" type="noConversion"/>
  </si>
  <si>
    <t>% Operating Margins</t>
    <phoneticPr fontId="2" type="noConversion"/>
  </si>
  <si>
    <t>Interest Expense</t>
    <phoneticPr fontId="2" type="noConversion"/>
  </si>
  <si>
    <t>Income On Equity Invest</t>
    <phoneticPr fontId="2" type="noConversion"/>
  </si>
  <si>
    <t>Net Income</t>
    <phoneticPr fontId="2" type="noConversion"/>
  </si>
  <si>
    <r>
      <t xml:space="preserve">2) </t>
    </r>
    <r>
      <rPr>
        <b/>
        <sz val="11"/>
        <color theme="0"/>
        <rFont val="새굴림"/>
        <family val="2"/>
        <charset val="129"/>
      </rPr>
      <t>분기</t>
    </r>
    <r>
      <rPr>
        <b/>
        <sz val="11"/>
        <color theme="0"/>
        <rFont val="돋움"/>
        <family val="3"/>
        <charset val="129"/>
      </rPr>
      <t>별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실적</t>
    </r>
    <phoneticPr fontId="2" type="noConversion"/>
  </si>
  <si>
    <t>1Q22</t>
    <phoneticPr fontId="2" type="noConversion"/>
  </si>
  <si>
    <t>2Q22</t>
    <phoneticPr fontId="2" type="noConversion"/>
  </si>
  <si>
    <t>3Q22</t>
    <phoneticPr fontId="2" type="noConversion"/>
  </si>
  <si>
    <t>4Q22</t>
    <phoneticPr fontId="2" type="noConversion"/>
  </si>
  <si>
    <t>1Q23</t>
    <phoneticPr fontId="2" type="noConversion"/>
  </si>
  <si>
    <t>2Q23</t>
    <phoneticPr fontId="2" type="noConversion"/>
  </si>
  <si>
    <t>3Q23</t>
    <phoneticPr fontId="2" type="noConversion"/>
  </si>
  <si>
    <t>4Q23</t>
    <phoneticPr fontId="2" type="noConversion"/>
  </si>
  <si>
    <t>1Q24</t>
    <phoneticPr fontId="2" type="noConversion"/>
  </si>
  <si>
    <t>2Q24</t>
    <phoneticPr fontId="2" type="noConversion"/>
  </si>
  <si>
    <t>1) RCL</t>
    <phoneticPr fontId="2" type="noConversion"/>
  </si>
  <si>
    <t>1. Balance Sheet</t>
    <phoneticPr fontId="2" type="noConversion"/>
  </si>
  <si>
    <t>Total Cash and Short Term Investments</t>
    <phoneticPr fontId="2" type="noConversion"/>
  </si>
  <si>
    <t>Accounts Receivable</t>
    <phoneticPr fontId="2" type="noConversion"/>
  </si>
  <si>
    <t>Notes Receivable</t>
    <phoneticPr fontId="2" type="noConversion"/>
  </si>
  <si>
    <t xml:space="preserve">Total Receivable </t>
    <phoneticPr fontId="2" type="noConversion"/>
  </si>
  <si>
    <t>Inventory</t>
    <phoneticPr fontId="2" type="noConversion"/>
  </si>
  <si>
    <t>Prepaid Expenses</t>
    <phoneticPr fontId="2" type="noConversion"/>
  </si>
  <si>
    <t>Other Current Assets</t>
    <phoneticPr fontId="2" type="noConversion"/>
  </si>
  <si>
    <t>Total Current Assets</t>
    <phoneticPr fontId="2" type="noConversion"/>
  </si>
  <si>
    <t>Gross Property Plant and Equipment</t>
    <phoneticPr fontId="2" type="noConversion"/>
  </si>
  <si>
    <t>Accumulated Depreciation</t>
    <phoneticPr fontId="2" type="noConversion"/>
  </si>
  <si>
    <t>Net Property Plant And Equipment</t>
    <phoneticPr fontId="2" type="noConversion"/>
  </si>
  <si>
    <t>Total Assets</t>
    <phoneticPr fontId="2" type="noConversion"/>
  </si>
  <si>
    <t>Accounts Payable</t>
    <phoneticPr fontId="2" type="noConversion"/>
  </si>
  <si>
    <t>Accrued Expenses</t>
    <phoneticPr fontId="2" type="noConversion"/>
  </si>
  <si>
    <t>Current Portion of Long-Term Debt</t>
    <phoneticPr fontId="2" type="noConversion"/>
  </si>
  <si>
    <t>Other Current Liabilities</t>
    <phoneticPr fontId="2" type="noConversion"/>
  </si>
  <si>
    <t>Total Current Liabilites</t>
    <phoneticPr fontId="2" type="noConversion"/>
  </si>
  <si>
    <t xml:space="preserve">Long- Term Debt </t>
    <phoneticPr fontId="2" type="noConversion"/>
  </si>
  <si>
    <t>Capital Leases</t>
    <phoneticPr fontId="2" type="noConversion"/>
  </si>
  <si>
    <t>Other Non Current Liabilities</t>
    <phoneticPr fontId="2" type="noConversion"/>
  </si>
  <si>
    <t>Total Liabilites</t>
    <phoneticPr fontId="2" type="noConversion"/>
  </si>
  <si>
    <t>Additional Paid in Capital</t>
    <phoneticPr fontId="2" type="noConversion"/>
  </si>
  <si>
    <t>Retained Earinings</t>
    <phoneticPr fontId="2" type="noConversion"/>
  </si>
  <si>
    <t>Treasury Stock</t>
    <phoneticPr fontId="2" type="noConversion"/>
  </si>
  <si>
    <t>Comprehensive Income and Other</t>
    <phoneticPr fontId="2" type="noConversion"/>
  </si>
  <si>
    <t>Total Common Equity</t>
    <phoneticPr fontId="2" type="noConversion"/>
  </si>
  <si>
    <t>Minority Interest</t>
    <phoneticPr fontId="2" type="noConversion"/>
  </si>
  <si>
    <t>Total Equity</t>
    <phoneticPr fontId="2" type="noConversion"/>
  </si>
  <si>
    <t>Total Liabilites and Equity</t>
    <phoneticPr fontId="2" type="noConversion"/>
  </si>
  <si>
    <t>2) CCL</t>
    <phoneticPr fontId="2" type="noConversion"/>
  </si>
  <si>
    <t>Unearned Revenue Current</t>
    <phoneticPr fontId="2" type="noConversion"/>
  </si>
  <si>
    <t>3) NCLH</t>
    <phoneticPr fontId="2" type="noConversion"/>
  </si>
  <si>
    <t xml:space="preserve">1. Cash Flow Statement </t>
    <phoneticPr fontId="2" type="noConversion"/>
  </si>
  <si>
    <t xml:space="preserve">1) RCL </t>
    <phoneticPr fontId="2" type="noConversion"/>
  </si>
  <si>
    <t>Total Depreciation &amp; Amortization</t>
    <phoneticPr fontId="2" type="noConversion"/>
  </si>
  <si>
    <t>Change in Other Net Operating Assets</t>
    <phoneticPr fontId="2" type="noConversion"/>
  </si>
  <si>
    <t>Cash from Operations</t>
    <phoneticPr fontId="2" type="noConversion"/>
  </si>
  <si>
    <t>Capital Expenditure</t>
    <phoneticPr fontId="2" type="noConversion"/>
  </si>
  <si>
    <t>Cash from Investing</t>
    <phoneticPr fontId="2" type="noConversion"/>
  </si>
  <si>
    <t>Total Debt Issued</t>
    <phoneticPr fontId="2" type="noConversion"/>
  </si>
  <si>
    <t>Total Debt Repaid</t>
    <phoneticPr fontId="2" type="noConversion"/>
  </si>
  <si>
    <t>Issuance of Common Stock</t>
    <phoneticPr fontId="2" type="noConversion"/>
  </si>
  <si>
    <t xml:space="preserve">Cash from Financing </t>
    <phoneticPr fontId="2" type="noConversion"/>
  </si>
  <si>
    <t xml:space="preserve">Net Change in Cash </t>
    <phoneticPr fontId="2" type="noConversion"/>
  </si>
  <si>
    <t>1. 기업소개</t>
    <phoneticPr fontId="2" type="noConversion"/>
  </si>
  <si>
    <t>Royal Caribbean Cruises는 전 세계 1000개 이상의 목적지를 여행하는 65척의 크루즈 선박을 보유한 세계적인 크루즈 회사 중 하나</t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</si>
  <si>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크루즈 선박 경쟁사</t>
    </r>
    <r>
      <rPr>
        <sz val="11"/>
        <color theme="1"/>
        <rFont val="맑은 고딕"/>
        <family val="2"/>
        <charset val="129"/>
        <scheme val="minor"/>
      </rPr>
      <t>로는 카니발(Carnival)/노르웨이안 크루즈 라인(Norwegian Cruise Line)과 경쟁하고 있음</t>
    </r>
    <phoneticPr fontId="2" type="noConversion"/>
  </si>
  <si>
    <r>
      <t xml:space="preserve">동사는 카니발 다음으로 </t>
    </r>
    <r>
      <rPr>
        <b/>
        <sz val="11"/>
        <color theme="1"/>
        <rFont val="맑은 고딕"/>
        <family val="3"/>
        <charset val="129"/>
        <scheme val="minor"/>
      </rPr>
      <t>시장 점유율 2위</t>
    </r>
    <r>
      <rPr>
        <sz val="11"/>
        <color theme="1"/>
        <rFont val="맑은 고딕"/>
        <family val="3"/>
        <charset val="129"/>
        <scheme val="minor"/>
      </rPr>
      <t>를 차지하고 있음</t>
    </r>
    <phoneticPr fontId="2" type="noConversion"/>
  </si>
  <si>
    <t xml:space="preserve">동사는 Royal Caribbean / Celebrity X - 프리미엄 라인 선박 / Silversea - 초 럭셔리 라인 선박 3개의 브랜드로 크루즈여행 상품 운영중 </t>
    <phoneticPr fontId="2" type="noConversion"/>
  </si>
  <si>
    <t>여기에 독일의 TUI/ Hapag-Lloyd 지분도 보유 중</t>
    <phoneticPr fontId="2" type="noConversion"/>
  </si>
  <si>
    <t xml:space="preserve">선박 수와 보유하고 있는 침실 수는 다음과 같음 (보유 선박에 대한 내용은 '선박' 탭에 있음) </t>
    <phoneticPr fontId="2" type="noConversion"/>
  </si>
  <si>
    <t>동사 브랜드</t>
    <phoneticPr fontId="2" type="noConversion"/>
  </si>
  <si>
    <t xml:space="preserve">선박 수 </t>
    <phoneticPr fontId="2" type="noConversion"/>
  </si>
  <si>
    <t xml:space="preserve">침실 수 </t>
    <phoneticPr fontId="2" type="noConversion"/>
  </si>
  <si>
    <t>취역 예정 선박 수(추가 침실 수)</t>
    <phoneticPr fontId="2" type="noConversion"/>
  </si>
  <si>
    <t>파트너 브랜드</t>
    <phoneticPr fontId="2" type="noConversion"/>
  </si>
  <si>
    <t xml:space="preserve">Royal Caribbean   </t>
    <phoneticPr fontId="2" type="noConversion"/>
  </si>
  <si>
    <t>3(16900)</t>
    <phoneticPr fontId="2" type="noConversion"/>
  </si>
  <si>
    <t>TUI 크루즈</t>
    <phoneticPr fontId="2" type="noConversion"/>
  </si>
  <si>
    <t>3(11100)</t>
    <phoneticPr fontId="2" type="noConversion"/>
  </si>
  <si>
    <t xml:space="preserve">Celebrity X </t>
    <phoneticPr fontId="2" type="noConversion"/>
  </si>
  <si>
    <t>1(3250)</t>
    <phoneticPr fontId="2" type="noConversion"/>
  </si>
  <si>
    <t>Hapag-Lloyd 크루즈</t>
    <phoneticPr fontId="2" type="noConversion"/>
  </si>
  <si>
    <t>Silversea</t>
    <phoneticPr fontId="2" type="noConversion"/>
  </si>
  <si>
    <t>1(730)</t>
    <phoneticPr fontId="2" type="noConversion"/>
  </si>
  <si>
    <t xml:space="preserve">Year  </t>
    <phoneticPr fontId="2" type="noConversion"/>
  </si>
  <si>
    <t xml:space="preserve">             전체 크루즈 침실 수</t>
    <phoneticPr fontId="39" type="noConversion"/>
  </si>
  <si>
    <t xml:space="preserve">      동사의 침실수 </t>
    <phoneticPr fontId="2" type="noConversion"/>
  </si>
  <si>
    <t>22~23년에 동사의 침실수는 5% 증가한데 반해, 전체 침실 수는 2% 증가</t>
    <phoneticPr fontId="2" type="noConversion"/>
  </si>
  <si>
    <t>2015</t>
  </si>
  <si>
    <t>2016</t>
  </si>
  <si>
    <t>2017</t>
  </si>
  <si>
    <t>23년 기준 보유 선박수는 64척, 보유 침실 수는 157575개</t>
    <phoneticPr fontId="2" type="noConversion"/>
  </si>
  <si>
    <t>향후 8척의 선박, 31980개의 침실 추가예정</t>
    <phoneticPr fontId="2" type="noConversion"/>
  </si>
  <si>
    <t>1) 매출과 비용 구조</t>
    <phoneticPr fontId="2" type="noConversion"/>
  </si>
  <si>
    <t>&lt;1&gt; 매출</t>
    <phoneticPr fontId="2" type="noConversion"/>
  </si>
  <si>
    <t xml:space="preserve">23년 기준 동사 매출의 69%가 Passenger Ticket Revenues / 나머지 31%가 Onboard and other Revenues </t>
    <phoneticPr fontId="2" type="noConversion"/>
  </si>
  <si>
    <t>북미를 항해하는 크루즈 매출이 전체 매출의 63% 차지하며, 그 뒤로는 유럽, 아시아/태평양 순</t>
    <phoneticPr fontId="2" type="noConversion"/>
  </si>
  <si>
    <t>또한, 동사 크루즈 이용객은 대부분 미국인(74%)</t>
    <phoneticPr fontId="2" type="noConversion"/>
  </si>
  <si>
    <t>&lt;2&gt; 비용</t>
    <phoneticPr fontId="2" type="noConversion"/>
  </si>
  <si>
    <t xml:space="preserve">비용은 크게 세 가지로 분류 </t>
    <phoneticPr fontId="2" type="noConversion"/>
  </si>
  <si>
    <t>1) Cruise operating expense (55.9%) 2) Marketing, selling and administrative expenses (12.9%) 3) Depreciation and amortization expenses (10.5%)</t>
    <phoneticPr fontId="2" type="noConversion"/>
  </si>
  <si>
    <t>Cruise operating expense에는 다음과 같은 항목들이 있음</t>
    <phoneticPr fontId="2" type="noConversion"/>
  </si>
  <si>
    <t>Cruise operating expenses:</t>
    <phoneticPr fontId="2" type="noConversion"/>
  </si>
  <si>
    <t>매출 비중</t>
    <phoneticPr fontId="2" type="noConversion"/>
  </si>
  <si>
    <t>Commissions, transportation and other</t>
    <phoneticPr fontId="2" type="noConversion"/>
  </si>
  <si>
    <t>(수수료, 항공 비용 등)</t>
    <phoneticPr fontId="2" type="noConversion"/>
  </si>
  <si>
    <t xml:space="preserve">    Onboard and other</t>
    <phoneticPr fontId="2" type="noConversion"/>
  </si>
  <si>
    <t>(선내에서 카지노 운영비용, 쇼 운영비용, 서비스 인력 인건비 등)</t>
    <phoneticPr fontId="2" type="noConversion"/>
  </si>
  <si>
    <t xml:space="preserve">    Payroll and related</t>
    <phoneticPr fontId="2" type="noConversion"/>
  </si>
  <si>
    <t>(승무원 임금 등)</t>
    <phoneticPr fontId="2" type="noConversion"/>
  </si>
  <si>
    <t xml:space="preserve">    Food</t>
    <phoneticPr fontId="2" type="noConversion"/>
  </si>
  <si>
    <t>(승무원 식비 등)</t>
    <phoneticPr fontId="2" type="noConversion"/>
  </si>
  <si>
    <t xml:space="preserve">    Fuel</t>
    <phoneticPr fontId="2" type="noConversion"/>
  </si>
  <si>
    <t>(연료)</t>
    <phoneticPr fontId="2" type="noConversion"/>
  </si>
  <si>
    <t xml:space="preserve">    Other operating</t>
    <phoneticPr fontId="2" type="noConversion"/>
  </si>
  <si>
    <t>위의 항목들 중에서 매출과 직접 연동된 비용은 Commissions, transportation and other(수수료, 운송 및 기타)와 Onboard and other(선내 및 기타)</t>
    <phoneticPr fontId="2" type="noConversion"/>
  </si>
  <si>
    <t>나머지 비용들은 고정비 성격을 띰 (Payroll and related(급여 및 관련), Food(음식), Fuel(연료), Other operating(기타영업))</t>
    <phoneticPr fontId="2" type="noConversion"/>
  </si>
  <si>
    <t>2) 승객 관련 지표</t>
    <phoneticPr fontId="2" type="noConversion"/>
  </si>
  <si>
    <t>&lt;1&gt; Occupancy(탑승률)</t>
    <phoneticPr fontId="2" type="noConversion"/>
  </si>
  <si>
    <t>Passengers Carried</t>
  </si>
  <si>
    <t>Passenger Cruise Days</t>
  </si>
  <si>
    <t>Available Passenger Cruise Days (APCD)</t>
    <phoneticPr fontId="2" type="noConversion"/>
  </si>
  <si>
    <t>Occupancy</t>
  </si>
  <si>
    <t xml:space="preserve">*cf) Available Passenger Cruise Days ("APCD") = 가능한 승객 수 * 탑승 일수 </t>
    <phoneticPr fontId="2" type="noConversion"/>
  </si>
  <si>
    <r>
      <t xml:space="preserve">    </t>
    </r>
    <r>
      <rPr>
        <sz val="10"/>
        <color theme="1"/>
        <rFont val="맑은 고딕"/>
        <family val="3"/>
        <charset val="129"/>
        <scheme val="minor"/>
      </rPr>
      <t xml:space="preserve"> Passenger Cruise Days = 실제 탑승한 승객 수 * 탑승 일수</t>
    </r>
    <phoneticPr fontId="2" type="noConversion"/>
  </si>
  <si>
    <t>23년에는 105.6%의 높은 탑승률을 기록함</t>
    <phoneticPr fontId="2" type="noConversion"/>
  </si>
  <si>
    <t>&lt;2&gt; APCD(수용능력)</t>
    <phoneticPr fontId="2" type="noConversion"/>
  </si>
  <si>
    <t xml:space="preserve"> APCD는 22년에 비해 13.9% 증가함 </t>
    <phoneticPr fontId="2" type="noConversion"/>
  </si>
  <si>
    <t xml:space="preserve">이는 새로운 선박 도입(Silver Nova, Celebrity Ascent)과 기존 선박의 확장 등으로 증가한 것 </t>
    <phoneticPr fontId="2" type="noConversion"/>
  </si>
  <si>
    <t>&lt;3&gt; 티켓 가격(P)</t>
    <phoneticPr fontId="2" type="noConversion"/>
  </si>
  <si>
    <t>Ticket Revenue는 크게 1) 크루즈 티켓 매출과 2) 항공 매출으로 나눌 수 있음</t>
    <phoneticPr fontId="2" type="noConversion"/>
  </si>
  <si>
    <t>항공 매출에 대한 정확한 수치가 나오지 않아 크루즈 운영 비용에 기재된 Commissions, transportation and other 비용과 비슷할 것으로 추정함</t>
    <phoneticPr fontId="2" type="noConversion"/>
  </si>
  <si>
    <t>전체 Ticket Revenue에서 항공 매출을 뺀 값이 크루즈 티켓 매출이므로 이를 Passenger Cruise Days로 나누면 평균 ASP가 나옴</t>
    <phoneticPr fontId="2" type="noConversion"/>
  </si>
  <si>
    <t>계산한 결과는 다음과 같음</t>
    <phoneticPr fontId="2" type="noConversion"/>
  </si>
  <si>
    <t>ticket revenue (백만 달러)</t>
    <phoneticPr fontId="2" type="noConversion"/>
  </si>
  <si>
    <t>항공 revenue (백만 달러)</t>
    <phoneticPr fontId="2" type="noConversion"/>
  </si>
  <si>
    <t>크루즈 revenue (백만 달러)</t>
    <phoneticPr fontId="2" type="noConversion"/>
  </si>
  <si>
    <t>Ticket Price (달러)</t>
    <phoneticPr fontId="2" type="noConversion"/>
  </si>
  <si>
    <t>23년 되면서 ticket price가 17% 정도 상승 - 수요 충분히 높기 때문에 티켓 가격 상승시키는 것으로 보임</t>
    <phoneticPr fontId="2" type="noConversion"/>
  </si>
  <si>
    <t>(업계 3위 노르웨이안도 10~15% 이상의 P 상승 보여줌)</t>
    <phoneticPr fontId="2" type="noConversion"/>
  </si>
  <si>
    <t>&lt;1&gt; MZ 세대의 유입</t>
    <phoneticPr fontId="2" type="noConversion"/>
  </si>
  <si>
    <t>1) MZ 세대의 유입 - 신규 선박 투자는 동사만 가능</t>
    <phoneticPr fontId="2" type="noConversion"/>
  </si>
  <si>
    <t>동사 1분기 컨콜에서 언급했듯이 크루즈 탑승객 2명 중 1명은 MZ세대</t>
    <phoneticPr fontId="2" type="noConversion"/>
  </si>
  <si>
    <r>
      <t xml:space="preserve">또한, </t>
    </r>
    <r>
      <rPr>
        <b/>
        <sz val="11"/>
        <color theme="1"/>
        <rFont val="맑은 고딕"/>
        <family val="3"/>
        <charset val="129"/>
        <scheme val="minor"/>
      </rPr>
      <t>타 크루즈 선사 대비 경쟁우위</t>
    </r>
    <r>
      <rPr>
        <sz val="11"/>
        <color theme="1"/>
        <rFont val="맑은 고딕"/>
        <family val="2"/>
        <charset val="129"/>
        <scheme val="minor"/>
      </rPr>
      <t>는 여기에 있음</t>
    </r>
    <phoneticPr fontId="2" type="noConversion"/>
  </si>
  <si>
    <t>경험 소비를 중시하고 특별한 경험이라면 소비를 아끼지 않는 밀레니얼과 Z세대</t>
    <phoneticPr fontId="2" type="noConversion"/>
  </si>
  <si>
    <t xml:space="preserve">동사는 이들의 취향을 저격하는 새로운 선박들을 도입 중 </t>
    <phoneticPr fontId="2" type="noConversion"/>
  </si>
  <si>
    <t>&lt;Royal Caribbean Cruise 구글 트렌드&gt;</t>
    <phoneticPr fontId="2" type="noConversion"/>
  </si>
  <si>
    <t>대표적인 예시로 세계 최대 규모 크루즈인 동사의 Icon of the Seas가 1월 28일부터 운행 시작</t>
    <phoneticPr fontId="2" type="noConversion"/>
  </si>
  <si>
    <t>7박에 260만원 정도 가격으로 정원은 7600명 수용 가능</t>
    <phoneticPr fontId="2" type="noConversion"/>
  </si>
  <si>
    <t>&lt;2020년 크루즈 승객 연령대&gt;- 24년 현재는 MZ세대 비율 증가했을 것으로 추정</t>
    <phoneticPr fontId="2" type="noConversion"/>
  </si>
  <si>
    <r>
      <t xml:space="preserve">다양한 엔터테인먼트 시설에 투자한 결과, SNS에 뽐내고 싶어하는 MZ세대들의 수요 </t>
    </r>
    <r>
      <rPr>
        <sz val="11"/>
        <color theme="1"/>
        <rFont val="맑은 고딕"/>
        <family val="3"/>
        <charset val="129"/>
      </rPr>
      <t>↑</t>
    </r>
    <phoneticPr fontId="2" type="noConversion"/>
  </si>
  <si>
    <t>(Icon of the Seas는 26년 초까지 대부분 예약 매진이라고 함)</t>
    <phoneticPr fontId="2" type="noConversion"/>
  </si>
  <si>
    <t>동사의 새로운 선박 투자는 여기서 멈추지 않음</t>
    <phoneticPr fontId="2" type="noConversion"/>
  </si>
  <si>
    <t>7월 29일부터 세계 두번째 규모의 크루즈 Utopia of the Seas 출항</t>
    <phoneticPr fontId="2" type="noConversion"/>
  </si>
  <si>
    <r>
      <t xml:space="preserve">프리미엄급 크루즈로 7958명 수용 가능하고, 기존 크루즈 대비 더 높은 가격으로 판매 중 </t>
    </r>
    <r>
      <rPr>
        <sz val="11"/>
        <color theme="1"/>
        <rFont val="맑은 고딕"/>
        <family val="3"/>
        <charset val="129"/>
      </rPr>
      <t>→ 동사 수익성 개선</t>
    </r>
    <phoneticPr fontId="2" type="noConversion"/>
  </si>
  <si>
    <t xml:space="preserve">25년에도 2분기 Star of the Seas 도입 예정, 26년 2분기에도 신규 선박 1대 수주 예정 </t>
    <phoneticPr fontId="2" type="noConversion"/>
  </si>
  <si>
    <r>
      <t xml:space="preserve">CCL과 NCLH와 같은 비교적 저가의 크루즈 기업들은 </t>
    </r>
    <r>
      <rPr>
        <b/>
        <sz val="11"/>
        <color theme="1"/>
        <rFont val="맑은 고딕"/>
        <family val="3"/>
        <charset val="129"/>
        <scheme val="minor"/>
      </rPr>
      <t xml:space="preserve">부채 탕감하기 바빠 신규 선박 주문 못함 </t>
    </r>
    <phoneticPr fontId="2" type="noConversion"/>
  </si>
  <si>
    <t>(CCL의 경우, 27년 신규 선박 1대 공급 계획 중 - 매우 늦음)</t>
    <phoneticPr fontId="2" type="noConversion"/>
  </si>
  <si>
    <t>&lt;Utopia of the Seas&gt;</t>
    <phoneticPr fontId="2" type="noConversion"/>
  </si>
  <si>
    <t>⇒ MZ세대들은 새로운 경험을 추구하기 때문에 돈을 더 지불하고서라도 최신식 크루즈를 탈 가능성 높음(동사의 경쟁력↑)</t>
    <phoneticPr fontId="2" type="noConversion"/>
  </si>
  <si>
    <t xml:space="preserve">2) MZ 세대의 유입- 독점 기항지 운영 </t>
    <phoneticPr fontId="2" type="noConversion"/>
  </si>
  <si>
    <t>동사는 크루즈 여행의 차별화를 위해 바하마 군도의 CocoCay 섬을 20년 1월부터 독점 기항지로 운항을 시작</t>
    <phoneticPr fontId="2" type="noConversion"/>
  </si>
  <si>
    <t xml:space="preserve">또한, 24년 1월 Icon of the Seas 출항과 함께 성인 전용 휴양지 Hideaway Beach 오픈 </t>
    <phoneticPr fontId="2" type="noConversion"/>
  </si>
  <si>
    <t>(성인 전용 휴양지는 기존 크루즈 여행의 주 고객인 대가족이 아닌 젊은 커플들(MZ세대)에게 인기 있음)</t>
    <phoneticPr fontId="2" type="noConversion"/>
  </si>
  <si>
    <t>&lt;CocoCay 섬에서 여행객들은 또다른 휴양을 즐기다 다시 크루즈 탑승&gt;</t>
    <phoneticPr fontId="2" type="noConversion"/>
  </si>
  <si>
    <t>25년에는 바하마 나사우에 Paradise Island 오픈 예정이며, 26년에는 멕시코 코수멜에 독점 기항지 오픈 예정</t>
    <phoneticPr fontId="2" type="noConversion"/>
  </si>
  <si>
    <t>⇒ 이런 독점 기항지 운영 전략은 MZ세대 소비자들의 관심을 끌 뿐만 아니라, 유명 관광지의 크루즈 오버투어리즘으로 인한 규제에서도 자유롭게 해줌</t>
    <phoneticPr fontId="2" type="noConversion"/>
  </si>
  <si>
    <t>&lt;2&gt; P, Q 모두 증가할 예정</t>
    <phoneticPr fontId="2" type="noConversion"/>
  </si>
  <si>
    <t>23년에는 평균 ticket price가 22년에 비해 15% 이상 상승함</t>
    <phoneticPr fontId="2" type="noConversion"/>
  </si>
  <si>
    <t xml:space="preserve">24년에도 Icon of the Seas와 Utopia of the seas 등의 새로운 크루즈들의 운행 시작으로 평균 P 상승할 것 </t>
    <phoneticPr fontId="2" type="noConversion"/>
  </si>
  <si>
    <t>(이 크루즈들의 가격은 평균적으로 1박에 200$ 정도하는데, 기존 중저가 크루즈들의 가격은 100~150$ 사이)</t>
    <phoneticPr fontId="2" type="noConversion"/>
  </si>
  <si>
    <t>Q는 24년도 분기별 매출 성장률을 고려하면, 상술한 Occupancy 지표에서 나와있는 19년도 108%까지는 충분히 상승 가능할 것으로 보임</t>
    <phoneticPr fontId="2" type="noConversion"/>
  </si>
  <si>
    <t xml:space="preserve">여기에 24년, 25년 새로 출항하는 배의 Q가 더해지면 Q 업사이드 충분히 높음 </t>
    <phoneticPr fontId="2" type="noConversion"/>
  </si>
  <si>
    <t>→ 24년 1,2분기 매출을 보면, 3~4분기도 수요 꾸준하게 상승할 것으로 전망</t>
    <phoneticPr fontId="2" type="noConversion"/>
  </si>
  <si>
    <t>또한, 1,2분기 성장률을 고려하지 않고도 Q가 충분히 19년도 Occupancy까지 채워질 수 있는 근거가 있다면</t>
    <phoneticPr fontId="2" type="noConversion"/>
  </si>
  <si>
    <t>크루즈 휴가가 젊은 여행객을 더 많이 유치함에 따라, 수요가 증가할 것</t>
    <phoneticPr fontId="2" type="noConversion"/>
  </si>
  <si>
    <t>JP Morgan은 크루즈 산업이 글로벌 휴가 시장에서 더 많은 점유율을 차지하여 28년에는 3.8%의 점유율에 도달할 것이라고 예상</t>
    <phoneticPr fontId="2" type="noConversion"/>
  </si>
  <si>
    <t>(현재 2.5% 정도의 점유율 차지한다고 함)</t>
    <phoneticPr fontId="2" type="noConversion"/>
  </si>
  <si>
    <t>또한, 크루즈 이용객 비율을 보면 아직 아시아에서 크루즈 이용객 수가 코로나 이전보다 회복이 안됨</t>
    <phoneticPr fontId="2" type="noConversion"/>
  </si>
  <si>
    <t>(위의 자료에서 23년 크루즈 승객 수 2120만 명인 것은 잘못된 정보인듯 - 3170만 명이라고 함)</t>
    <phoneticPr fontId="2" type="noConversion"/>
  </si>
  <si>
    <t>그럼, 앞으로 아시아에서 크루즈 이용객이 많아질텐데, 동사도 아시아 시장을 공략하고 있음</t>
    <phoneticPr fontId="2" type="noConversion"/>
  </si>
  <si>
    <t>특히, 크루즈 고객이 급증하는 중국을 타켓으로 중국 항구에서 출발하는 크루즈 더 많이 제공 중이라고 함</t>
    <phoneticPr fontId="2" type="noConversion"/>
  </si>
  <si>
    <t>2. 투자 포인트</t>
    <phoneticPr fontId="2" type="noConversion"/>
  </si>
  <si>
    <t xml:space="preserve">1) 유동자산 부족 </t>
    <phoneticPr fontId="2" type="noConversion"/>
  </si>
  <si>
    <t>동사는 코로나 시기에 경쟁사인 CCL과 NCLH처럼 유상증자, 전환사채 발행을 하지 않았음</t>
    <phoneticPr fontId="2" type="noConversion"/>
  </si>
  <si>
    <r>
      <t xml:space="preserve">23년말 기준 </t>
    </r>
    <r>
      <rPr>
        <b/>
        <sz val="11"/>
        <color theme="1"/>
        <rFont val="맑은 고딕"/>
        <family val="3"/>
        <charset val="129"/>
        <scheme val="minor"/>
      </rPr>
      <t>현금 및 현금성 자산</t>
    </r>
    <r>
      <rPr>
        <sz val="11"/>
        <color theme="1"/>
        <rFont val="맑은 고딕"/>
        <family val="2"/>
        <charset val="129"/>
        <scheme val="minor"/>
      </rPr>
      <t xml:space="preserve">은 498M($)으로 20년 3684M($)에 비해 85%정도 남음 </t>
    </r>
    <phoneticPr fontId="2" type="noConversion"/>
  </si>
  <si>
    <t>(이자 비용, 채권 발행 등으로 코로나 시기 현금 빠르게 소모)</t>
    <phoneticPr fontId="2" type="noConversion"/>
  </si>
  <si>
    <r>
      <t xml:space="preserve">하지만, 동사는 </t>
    </r>
    <r>
      <rPr>
        <b/>
        <sz val="11"/>
        <color theme="1"/>
        <rFont val="맑은 고딕"/>
        <family val="3"/>
        <charset val="129"/>
        <scheme val="minor"/>
      </rPr>
      <t>신규 크루즈, 독점 기항지 등 지속적으로 많은 투자를 진행 중</t>
    </r>
    <r>
      <rPr>
        <sz val="11"/>
        <color theme="1"/>
        <rFont val="맑은 고딕"/>
        <family val="2"/>
        <charset val="129"/>
        <scheme val="minor"/>
      </rPr>
      <t xml:space="preserve">에 있음 </t>
    </r>
    <phoneticPr fontId="2" type="noConversion"/>
  </si>
  <si>
    <r>
      <t xml:space="preserve">동사의 현금흐름표 </t>
    </r>
    <r>
      <rPr>
        <b/>
        <sz val="11"/>
        <color theme="1"/>
        <rFont val="맑은 고딕"/>
        <family val="3"/>
        <charset val="129"/>
        <scheme val="minor"/>
      </rPr>
      <t>Purchases of property and equipment 항목</t>
    </r>
    <r>
      <rPr>
        <sz val="11"/>
        <color theme="1"/>
        <rFont val="맑은 고딕"/>
        <family val="2"/>
        <charset val="129"/>
        <scheme val="minor"/>
      </rPr>
      <t>을 보면, 21년 2230M($), 22년 2710M($), 23년 3897M($)규모로 투자함</t>
    </r>
    <phoneticPr fontId="2" type="noConversion"/>
  </si>
  <si>
    <r>
      <t xml:space="preserve">유동 자산이 없는 상황에서 투자를 지속하려면 부채가 쌓일 수 밖에 없기 때문에 </t>
    </r>
    <r>
      <rPr>
        <b/>
        <sz val="11"/>
        <color theme="1"/>
        <rFont val="맑은 고딕"/>
        <family val="3"/>
        <charset val="129"/>
        <scheme val="minor"/>
      </rPr>
      <t>과도한 부채 위험</t>
    </r>
    <r>
      <rPr>
        <sz val="11"/>
        <color theme="1"/>
        <rFont val="맑은 고딕"/>
        <family val="2"/>
        <charset val="129"/>
        <scheme val="minor"/>
      </rPr>
      <t xml:space="preserve">으로 이어질 수 있음 </t>
    </r>
    <phoneticPr fontId="2" type="noConversion"/>
  </si>
  <si>
    <t>(그래도 23년부터 영업이익 증가하면서 안정적으로 투자할 수 있을 것이라고 생각함)</t>
    <phoneticPr fontId="2" type="noConversion"/>
  </si>
  <si>
    <t>3. 리스크</t>
    <phoneticPr fontId="2" type="noConversion"/>
  </si>
  <si>
    <t>기업명: Norwegian Cruise Line Holdings Ltd. (NCLH)</t>
    <phoneticPr fontId="2" type="noConversion"/>
  </si>
  <si>
    <t>작성일자: 24.09.01</t>
    <phoneticPr fontId="2" type="noConversion"/>
  </si>
  <si>
    <t>주가: 17.88 (USD) / 시총 $7,866Mil (USD)</t>
    <phoneticPr fontId="2" type="noConversion"/>
  </si>
  <si>
    <t>작성자: 최승환</t>
    <phoneticPr fontId="2" type="noConversion"/>
  </si>
  <si>
    <t>0. 투자아이디어</t>
    <phoneticPr fontId="2" type="noConversion"/>
  </si>
  <si>
    <t>[1] 크루즈 산업 단으로 초과수요로 P, Q 모두 개선되며 업황 좋음(대전제)</t>
    <phoneticPr fontId="2" type="noConversion"/>
  </si>
  <si>
    <t>실제 3社 최대 Q, 풀 카파 상황이며 P 개선도 뚜렷</t>
    <phoneticPr fontId="2" type="noConversion"/>
  </si>
  <si>
    <t>향후 추가되는 CAPA는 CAGR 5%를 못넘김.(선박 도래 시기가 그러함)</t>
    <phoneticPr fontId="2" type="noConversion"/>
  </si>
  <si>
    <t>(크루즈 여행 수요가 장기적으로 견조할 지에 대해서는 고민을 더 해봐야할 듯. 제3시장 확보?)</t>
    <phoneticPr fontId="2" type="noConversion"/>
  </si>
  <si>
    <t>[2] 주요 PEER는 3개 社. 점유율 순으로 CCL, RCL, NLCH인데 RCL의 주가는 코로나 이전 전고를 뚫었으나, CCL과 NCLH는 코로나 바닥 수준</t>
    <phoneticPr fontId="2" type="noConversion"/>
  </si>
  <si>
    <t>[3] PEER 분석을 통해 결국 주가를 DRIVE 하는 것은 EPS라고 생각</t>
    <phoneticPr fontId="2" type="noConversion"/>
  </si>
  <si>
    <t>RCL에 비해 CCL과 NLCH가 주식 희석 + 부채비율 악화로 센티멘털 악화 &gt; 주가 약한 이유 중 하나</t>
    <phoneticPr fontId="2" type="noConversion"/>
  </si>
  <si>
    <t>ROA, ROC가 RCL이 높다 &gt; 빠른 EPS 증가 &gt; RCL의 더 높은 멀티플 13X 로 반영됨</t>
    <phoneticPr fontId="2" type="noConversion"/>
  </si>
  <si>
    <t>&gt; 2017~2019 세 기업의 ROA, ROC는 비슷함</t>
    <phoneticPr fontId="2" type="noConversion"/>
  </si>
  <si>
    <t>&gt; 24년도에 따라 업황 개선 속도의 차이로 RCL이 먼저 ROA가 개선됐을 뿐 비슷하게 흘러갈 거라고 기대</t>
    <phoneticPr fontId="2" type="noConversion"/>
  </si>
  <si>
    <t>&gt; 현재와 과거가 크루즈 선사들의 본업 경쟁구조 자체가 달라졌을 이유는 크게 없음</t>
    <phoneticPr fontId="2" type="noConversion"/>
  </si>
  <si>
    <t>&gt; NCLH가 RCL의 뒤를 이을 것이라고 기대</t>
    <phoneticPr fontId="2" type="noConversion"/>
  </si>
  <si>
    <t>CCL과 NLCH의 유통주식 증가비율이 크다 &gt; 희석으로 인해 EPS 감소</t>
    <phoneticPr fontId="2" type="noConversion"/>
  </si>
  <si>
    <t>악화된 부채비율? &gt; CCL과 RCL의 부채비율이 크게 다르지 않음</t>
    <phoneticPr fontId="2" type="noConversion"/>
  </si>
  <si>
    <t>&gt; 종합적으로, RCL이 센티멘털도 더 강하고 EPS도 더 잘나오고 있다고 생각</t>
    <phoneticPr fontId="2" type="noConversion"/>
  </si>
  <si>
    <t>[4] Then Why NCLH?</t>
    <phoneticPr fontId="2" type="noConversion"/>
  </si>
  <si>
    <t>RCL 다음으로 수익성 지표가 좋으며, 최근 가이던스 비트하며 숫자로 업황 증명했음에도 센티멘털 개선은 없어보임</t>
    <phoneticPr fontId="2" type="noConversion"/>
  </si>
  <si>
    <t>아래 계산했지만, 현재 레버리지가 매우 높은 구간.(물론 실적이 개선될수록 레버리지 감소) + 크루즈 산업은 레버리지 큼</t>
    <phoneticPr fontId="2" type="noConversion"/>
  </si>
  <si>
    <t>&gt; 본격적으로 EPS가 오르면서 RCL처럼 주가가 우상향할 것으로 기대</t>
    <phoneticPr fontId="2" type="noConversion"/>
  </si>
  <si>
    <t>RCL은 코로나 이후 3개년 재무 목표로 EPS 10$를 제시했고, 이를 18개월 빨리 올해 달성.</t>
    <phoneticPr fontId="2" type="noConversion"/>
  </si>
  <si>
    <t>&gt; 다만 주가 상승분이 높기 때문에, 향후 기울기 감소한다면 주가가 많이 빠질 수도 있다고 생각</t>
    <phoneticPr fontId="2" type="noConversion"/>
  </si>
  <si>
    <t>NCLH은 26E 목표로 EPS 2.4$(컨센 26E EPS 2.1) * Target PER 10.6 =26.86$</t>
    <phoneticPr fontId="2" type="noConversion"/>
  </si>
  <si>
    <t xml:space="preserve">UPSIDE 50%, </t>
    <phoneticPr fontId="2" type="noConversion"/>
  </si>
  <si>
    <t>&gt; 동사의 현재 주가는 22년말에 주식은 다 희석되고, 리오프닝에 대한 기대감은 존재하며 23Y EPS 0.39 인 수준과 동일.</t>
    <phoneticPr fontId="2" type="noConversion"/>
  </si>
  <si>
    <t>&gt; 즉 향후 EPS 실적이 다소 안좋게 나오더라도, 현재 구간대에서는 주가가 심하게 빠지기 어렵다고 봄.</t>
    <phoneticPr fontId="2" type="noConversion"/>
  </si>
  <si>
    <t>&gt; 22년 초 처럼 EPS가 낮아도 PER이 오르면서 주가를 방어할 거라고 생각</t>
    <phoneticPr fontId="2" type="noConversion"/>
  </si>
  <si>
    <t>NCLH은 최근 가이던스를 다 비트하고, 보수적으로 가이던스를 제시</t>
    <phoneticPr fontId="2" type="noConversion"/>
  </si>
  <si>
    <t>두 회사 모두 2024년에 모두 가이던스를 비트하고 가이던스를 상향 조정 중.</t>
  </si>
  <si>
    <t xml:space="preserve">NCLH는 올해에만 가이던스를 3차례 상향했음. </t>
    <phoneticPr fontId="2" type="noConversion"/>
  </si>
  <si>
    <t>&gt; 보수적 가이던스 + 긍정적 업황을 반영</t>
    <phoneticPr fontId="2" type="noConversion"/>
  </si>
  <si>
    <t>상대적으로 적은 DOWNSIDE와 큰 UPSIDE를 기대하며 NLCH 투자의견 BUY</t>
    <phoneticPr fontId="2" type="noConversion"/>
  </si>
  <si>
    <t>1. 주가 추이</t>
    <phoneticPr fontId="2" type="noConversion"/>
  </si>
  <si>
    <t>1) 2013년 신규상장, 주가는 실적에 따라 우상향하며 박스권</t>
    <phoneticPr fontId="2" type="noConversion"/>
  </si>
  <si>
    <t>2) 2020년 코로나 / 실적 악화에 따라 주가 급락</t>
    <phoneticPr fontId="2" type="noConversion"/>
  </si>
  <si>
    <t>3) 저점 이후 21년 초까지 실적 개선 없이 주가 기술적 반등</t>
    <phoneticPr fontId="2" type="noConversion"/>
  </si>
  <si>
    <t>4) 211Q, 212Q 유통주식 수 40% 이상 늘며 주가는 다시 바닥</t>
    <phoneticPr fontId="2" type="noConversion"/>
  </si>
  <si>
    <t>5) 이후 실적 개선 VS 주식 희석(분기별 확인가능)에 따라 주가가 움직이며 박스권 형성</t>
    <phoneticPr fontId="2" type="noConversion"/>
  </si>
  <si>
    <t>PEER 분석에서 PEER 들의 코로나 이후 주가 추이를 참고</t>
    <phoneticPr fontId="2" type="noConversion"/>
  </si>
  <si>
    <t>결국 동사의 주가를 움직이는 건 실적(EPS)</t>
    <phoneticPr fontId="2" type="noConversion"/>
  </si>
  <si>
    <t>연속된 주식 희석으로, EPS 개선이 있어도 센티멘털 악화된 듯</t>
    <phoneticPr fontId="2" type="noConversion"/>
  </si>
  <si>
    <t xml:space="preserve"> </t>
    <phoneticPr fontId="2" type="noConversion"/>
  </si>
  <si>
    <t>-</t>
    <phoneticPr fontId="2" type="noConversion"/>
  </si>
  <si>
    <t>2. F/S</t>
    <phoneticPr fontId="2" type="noConversion"/>
  </si>
  <si>
    <r>
      <rPr>
        <b/>
        <sz val="11"/>
        <color theme="0"/>
        <rFont val="맑은 고딕"/>
        <family val="3"/>
        <charset val="129"/>
      </rPr>
      <t xml:space="preserve">1) </t>
    </r>
    <r>
      <rPr>
        <b/>
        <sz val="11"/>
        <color theme="0"/>
        <rFont val="새굴림"/>
        <family val="2"/>
        <charset val="129"/>
      </rPr>
      <t>연도별 IS</t>
    </r>
    <phoneticPr fontId="2" type="noConversion"/>
  </si>
  <si>
    <t>Capacity</t>
    <phoneticPr fontId="2" type="noConversion"/>
  </si>
  <si>
    <t>Passengers carried</t>
    <phoneticPr fontId="2" type="noConversion"/>
  </si>
  <si>
    <t>Passenger Cruise Days</t>
    <phoneticPr fontId="2" type="noConversion"/>
  </si>
  <si>
    <t>Capacity Days</t>
    <phoneticPr fontId="2" type="noConversion"/>
  </si>
  <si>
    <t>Occupancy Percentage</t>
    <phoneticPr fontId="2" type="noConversion"/>
  </si>
  <si>
    <t>Passenger ticket</t>
    <phoneticPr fontId="2" type="noConversion"/>
  </si>
  <si>
    <t>Onboard and other</t>
    <phoneticPr fontId="2" type="noConversion"/>
  </si>
  <si>
    <t>Cruise Operating Expense</t>
    <phoneticPr fontId="2" type="noConversion"/>
  </si>
  <si>
    <t>Commissions, transportation and other</t>
  </si>
  <si>
    <t>Onboard and other</t>
  </si>
  <si>
    <t>Payroll and related</t>
  </si>
  <si>
    <t>Fuel</t>
  </si>
  <si>
    <t>Food</t>
  </si>
  <si>
    <t>Other</t>
  </si>
  <si>
    <t>% GPM</t>
    <phoneticPr fontId="2" type="noConversion"/>
  </si>
  <si>
    <t>Gross Revenue per Capacity Day</t>
    <phoneticPr fontId="2" type="noConversion"/>
  </si>
  <si>
    <t>Ticket Price per Capacity Day</t>
    <phoneticPr fontId="2" type="noConversion"/>
  </si>
  <si>
    <t>Onboard and other Per Capacity Day</t>
    <phoneticPr fontId="2" type="noConversion"/>
  </si>
  <si>
    <t>Gross Cruise Cost per Capacity Day</t>
    <phoneticPr fontId="2" type="noConversion"/>
  </si>
  <si>
    <t>Gross Margin per Capacity Day</t>
    <phoneticPr fontId="2" type="noConversion"/>
  </si>
  <si>
    <t>Other operating expense</t>
  </si>
  <si>
    <t>Marketing, general and administrative</t>
  </si>
  <si>
    <t>Depreciation and amortization</t>
  </si>
  <si>
    <t>Impairment loss</t>
    <phoneticPr fontId="2" type="noConversion"/>
  </si>
  <si>
    <t>% OPM</t>
    <phoneticPr fontId="2" type="noConversion"/>
  </si>
  <si>
    <t>Non-Operating Income(expense)</t>
    <phoneticPr fontId="2" type="noConversion"/>
  </si>
  <si>
    <t>Interest Expense, net</t>
    <phoneticPr fontId="2" type="noConversion"/>
  </si>
  <si>
    <t>Income tax benefit (expense)</t>
  </si>
  <si>
    <t>Shares Outstanding(Wegithed Average)</t>
    <phoneticPr fontId="2" type="noConversion"/>
  </si>
  <si>
    <t>Dilluted Shares Outstanding((Wegithed Average)</t>
    <phoneticPr fontId="2" type="noConversion"/>
  </si>
  <si>
    <t>EPS(Basid)</t>
    <phoneticPr fontId="2" type="noConversion"/>
  </si>
  <si>
    <t>EPS(Diluted)</t>
    <phoneticPr fontId="2" type="noConversion"/>
  </si>
  <si>
    <r>
      <t xml:space="preserve">2) </t>
    </r>
    <r>
      <rPr>
        <b/>
        <sz val="11"/>
        <color theme="0"/>
        <rFont val="새굴림"/>
        <family val="2"/>
        <charset val="129"/>
      </rPr>
      <t>분기</t>
    </r>
    <r>
      <rPr>
        <b/>
        <sz val="11"/>
        <color theme="0"/>
        <rFont val="돋움"/>
        <family val="3"/>
        <charset val="129"/>
      </rPr>
      <t>별</t>
    </r>
    <r>
      <rPr>
        <b/>
        <sz val="11"/>
        <color theme="0"/>
        <rFont val="Arial"/>
        <family val="2"/>
      </rPr>
      <t xml:space="preserve"> IS</t>
    </r>
    <phoneticPr fontId="2" type="noConversion"/>
  </si>
  <si>
    <t>191Q</t>
    <phoneticPr fontId="2" type="noConversion"/>
  </si>
  <si>
    <t>192Q</t>
    <phoneticPr fontId="2" type="noConversion"/>
  </si>
  <si>
    <t>193Q</t>
    <phoneticPr fontId="2" type="noConversion"/>
  </si>
  <si>
    <t>194Q</t>
    <phoneticPr fontId="2" type="noConversion"/>
  </si>
  <si>
    <t>201Q</t>
    <phoneticPr fontId="2" type="noConversion"/>
  </si>
  <si>
    <t>202Q</t>
    <phoneticPr fontId="2" type="noConversion"/>
  </si>
  <si>
    <t>203Q</t>
    <phoneticPr fontId="2" type="noConversion"/>
  </si>
  <si>
    <t>204Q</t>
    <phoneticPr fontId="2" type="noConversion"/>
  </si>
  <si>
    <t>211Q</t>
    <phoneticPr fontId="2" type="noConversion"/>
  </si>
  <si>
    <t>212Q</t>
    <phoneticPr fontId="2" type="noConversion"/>
  </si>
  <si>
    <t>213Q</t>
    <phoneticPr fontId="2" type="noConversion"/>
  </si>
  <si>
    <t>214Q</t>
    <phoneticPr fontId="2" type="noConversion"/>
  </si>
  <si>
    <t>221Q</t>
    <phoneticPr fontId="2" type="noConversion"/>
  </si>
  <si>
    <t>222Q</t>
    <phoneticPr fontId="2" type="noConversion"/>
  </si>
  <si>
    <t>223Q</t>
    <phoneticPr fontId="2" type="noConversion"/>
  </si>
  <si>
    <t>224Q</t>
    <phoneticPr fontId="2" type="noConversion"/>
  </si>
  <si>
    <t>231Q</t>
    <phoneticPr fontId="2" type="noConversion"/>
  </si>
  <si>
    <t>232Q</t>
    <phoneticPr fontId="2" type="noConversion"/>
  </si>
  <si>
    <t>233Q</t>
    <phoneticPr fontId="2" type="noConversion"/>
  </si>
  <si>
    <t>234Q</t>
    <phoneticPr fontId="2" type="noConversion"/>
  </si>
  <si>
    <t>241Q</t>
    <phoneticPr fontId="2" type="noConversion"/>
  </si>
  <si>
    <t>242Q</t>
    <phoneticPr fontId="2" type="noConversion"/>
  </si>
  <si>
    <t>3) Balance Sheet</t>
    <phoneticPr fontId="2" type="noConversion"/>
  </si>
  <si>
    <t xml:space="preserve">4) Cash Flow Statement </t>
    <phoneticPr fontId="2" type="noConversion"/>
  </si>
  <si>
    <t>Repurcahse of Common Stock</t>
    <phoneticPr fontId="2" type="noConversion"/>
  </si>
  <si>
    <t>주요 크루즈 업체(경쟁사)는  총 3곳</t>
    <phoneticPr fontId="2" type="noConversion"/>
  </si>
  <si>
    <t>21년도 자료 기준으로 크루즈 업체 1~3위가 시장 점유율 70% 이상 차지함</t>
    <phoneticPr fontId="2" type="noConversion"/>
  </si>
  <si>
    <t>23년도 매출은 1위 CCL 21593(M$) 2위 동사 RCL 13900(M$) 3위 NCLH 8550(M$)</t>
    <phoneticPr fontId="2" type="noConversion"/>
  </si>
  <si>
    <t xml:space="preserve">19년 대비 23년도 매출 성장률을 계산해보면 다음과 같음 </t>
    <phoneticPr fontId="2" type="noConversion"/>
  </si>
  <si>
    <t>(단위: M($))</t>
    <phoneticPr fontId="2" type="noConversion"/>
  </si>
  <si>
    <t>19년 매출</t>
    <phoneticPr fontId="2" type="noConversion"/>
  </si>
  <si>
    <t>23년 매출</t>
    <phoneticPr fontId="2" type="noConversion"/>
  </si>
  <si>
    <r>
      <t>매출 성장률(19년</t>
    </r>
    <r>
      <rPr>
        <sz val="11"/>
        <color theme="1"/>
        <rFont val="맑은 고딕"/>
        <family val="3"/>
        <charset val="129"/>
      </rPr>
      <t>→ 23년)</t>
    </r>
    <phoneticPr fontId="2" type="noConversion"/>
  </si>
  <si>
    <t>CCL</t>
    <phoneticPr fontId="2" type="noConversion"/>
  </si>
  <si>
    <t>RCL</t>
    <phoneticPr fontId="2" type="noConversion"/>
  </si>
  <si>
    <t>NCLH</t>
    <phoneticPr fontId="2" type="noConversion"/>
  </si>
  <si>
    <t>이렇게 RCL과 NCLH가 더 빠르게 턴어라운드할 수 있었던 이유는 1) 가격 전략, 2) 지역별 매출 비중 차이에 있음</t>
    <phoneticPr fontId="2" type="noConversion"/>
  </si>
  <si>
    <t>1) 가격 전략</t>
    <phoneticPr fontId="2" type="noConversion"/>
  </si>
  <si>
    <t>선사별로 가격 라인이 RCL = NCLH &gt; CCL 순</t>
    <phoneticPr fontId="2" type="noConversion"/>
  </si>
  <si>
    <t>CCL은 저가 라인의 크루즈가 대부분이며, NCLH와 RCL은 중고가 라인들도 꽤 있음</t>
    <phoneticPr fontId="2" type="noConversion"/>
  </si>
  <si>
    <t>코로나 이후, 이용객들의 럭셔리 여행 선호도 증가와 MZ 세대들의 유입으로 RCL과 NCLH가 크게 수혜를 봄</t>
    <phoneticPr fontId="2" type="noConversion"/>
  </si>
  <si>
    <t>2) 지역별 매출 비중 차이</t>
    <phoneticPr fontId="2" type="noConversion"/>
  </si>
  <si>
    <t>크루즈 선사들의 지역별 매출 구성을 보면 북미 63%, 유럽 27%, 아시아 6% 정도 (여행객들의 거주지 기준)</t>
    <phoneticPr fontId="2" type="noConversion"/>
  </si>
  <si>
    <t>→ 코로나 이후 북미 여행객들의 크루즈 여행 수요가 타 대륙에 비해 빠르게 반등하면서 해당 수혜를 입은 기업의 턴어라운드가 더 빠름</t>
    <phoneticPr fontId="2" type="noConversion"/>
  </si>
  <si>
    <t xml:space="preserve">3) 영업이익, 순이익 비교 </t>
    <phoneticPr fontId="2" type="noConversion"/>
  </si>
  <si>
    <t>영업이익, 영업이익률만 볼 경우, RCL이 가장 빠르게 회복했고, 이후 NCLH, CCL</t>
    <phoneticPr fontId="2" type="noConversion"/>
  </si>
  <si>
    <t>CCL 비용 뜯어보면, 인건비, 선내 운영비용 등 RCL에 비해 매출 대비 비중이 큼</t>
    <phoneticPr fontId="2" type="noConversion"/>
  </si>
  <si>
    <t>(CCL은 프로모션 과하게 많이 하면서 매출 유지 중인 것 같음)</t>
    <phoneticPr fontId="2" type="noConversion"/>
  </si>
  <si>
    <t>4) 코로나 이후 주가 차이(차례대로 CCL, RCL, NLCH)</t>
    <phoneticPr fontId="2" type="noConversion"/>
  </si>
  <si>
    <t>4-1) 5개년 주가</t>
    <phoneticPr fontId="2" type="noConversion"/>
  </si>
  <si>
    <t>4-2) 희석 추이</t>
    <phoneticPr fontId="2" type="noConversion"/>
  </si>
  <si>
    <t>CCL 코로나 이전 이후 유통주식수 690Mil -&gt; 1.3Bil(88% 증가)</t>
    <phoneticPr fontId="2" type="noConversion"/>
  </si>
  <si>
    <t>RCL 코로나 이전 이후 유통주식수 210Mil -&gt; 255Mil(21% 증가)</t>
    <phoneticPr fontId="2" type="noConversion"/>
  </si>
  <si>
    <t>NCLH 코로나 이전 이후 유통주식수 215Mil -&gt; 435Mil(102% 증가)</t>
    <phoneticPr fontId="2" type="noConversion"/>
  </si>
  <si>
    <t>4-3) 수익성 지표, 부채비율, EPS 3사 비교</t>
    <phoneticPr fontId="2" type="noConversion"/>
  </si>
  <si>
    <t>Key Information</t>
    <phoneticPr fontId="2" type="noConversion"/>
  </si>
  <si>
    <t>ROA</t>
    <phoneticPr fontId="2" type="noConversion"/>
  </si>
  <si>
    <t>ROC</t>
    <phoneticPr fontId="2" type="noConversion"/>
  </si>
  <si>
    <t>Total Debt / Capital </t>
  </si>
  <si>
    <t>(EBITDA - Capex) / Interest Expense</t>
  </si>
  <si>
    <t>10.80x</t>
  </si>
  <si>
    <t>8.55x</t>
  </si>
  <si>
    <t>0.14x</t>
  </si>
  <si>
    <t>(6.81x)</t>
  </si>
  <si>
    <t>(4.66x)</t>
  </si>
  <si>
    <t>(3.99x)</t>
  </si>
  <si>
    <t>0.60x</t>
  </si>
  <si>
    <t>(2.54x)</t>
  </si>
  <si>
    <t>(0.16x)</t>
  </si>
  <si>
    <t>EPS</t>
    <phoneticPr fontId="2" type="noConversion"/>
  </si>
  <si>
    <t>210m</t>
    <phoneticPr fontId="2" type="noConversion"/>
  </si>
  <si>
    <t>7.17x</t>
  </si>
  <si>
    <t>(2.19x)</t>
  </si>
  <si>
    <t>1.05x</t>
  </si>
  <si>
    <t>(4.25x)</t>
  </si>
  <si>
    <t>(3.67x)</t>
  </si>
  <si>
    <t>(1.38x)</t>
  </si>
  <si>
    <t>0.48x</t>
  </si>
  <si>
    <t>2.42x</t>
  </si>
  <si>
    <t>(1.90x)</t>
  </si>
  <si>
    <t>NCLH</t>
  </si>
  <si>
    <t>0.81x</t>
  </si>
  <si>
    <t>0.83x</t>
  </si>
  <si>
    <t>1.14x</t>
  </si>
  <si>
    <t>(4.50x)</t>
  </si>
  <si>
    <t>(1.21x)</t>
  </si>
  <si>
    <t>(3.94x)</t>
  </si>
  <si>
    <t>(1.14x)</t>
  </si>
  <si>
    <t>1.24x</t>
  </si>
  <si>
    <t>1.53x</t>
  </si>
  <si>
    <t>&gt; ROA, ROC 측면에서 RCL &gt; NCLH &gt; CCL / RCL은 코로나 이전보다 더 좋은 수익성을 보여줌</t>
    <phoneticPr fontId="2" type="noConversion"/>
  </si>
  <si>
    <t>&gt; 위의 수익성 지표와 연관되게 RCL의 EPS가 가장 빠른 속도로 회복 중. 거기에 더해 CCL과 NCLH는 유통주식수가 너무 많이 늘어 이전과 비교할 수 없는 수준</t>
    <phoneticPr fontId="2" type="noConversion"/>
  </si>
  <si>
    <t>&gt; 부채 측면에서 RCL &gt; CCL &gt; NCLH 이지만, RCL과 CCL의 부채비율이 크게 차이나지 않음. 이를 고려해볼 때, 부채비율의 악화가 CCL과 NCLH의 주가 언더퍼폼의 키 팩터가 아님</t>
    <phoneticPr fontId="2" type="noConversion"/>
  </si>
  <si>
    <t>&gt; 즉, 3개 기업의 주가를 움직이는 건 결국 EPS</t>
    <phoneticPr fontId="2" type="noConversion"/>
  </si>
  <si>
    <t>&gt; 추가적으로 RCL은 나머지 두 기업의 부진 사이에서 더 높은 멀티플을 받고 있는 상태(전고 돌파)</t>
    <phoneticPr fontId="2" type="noConversion"/>
  </si>
  <si>
    <t>&gt; RCL의 EPS가 코로나 이전을 회복한 것이, RCL의 독보적인 실적이라면 다른 두 사는 매력이 없겠지만</t>
    <phoneticPr fontId="2" type="noConversion"/>
  </si>
  <si>
    <t>&gt; 크루즈 산업 전반의 PC 마진 개선이 나타난다면, 결국 EPS 턴어라운드와 함께 CCL과 NCLH의 주가도 오를 것</t>
    <phoneticPr fontId="2" type="noConversion"/>
  </si>
  <si>
    <t>CCL : 상대적 저가 인식 / 그룹 간 브랜딩 애매</t>
    <phoneticPr fontId="2" type="noConversion"/>
  </si>
  <si>
    <t>RCL : 인지도 제일 높음 / 고객 만족도 높은 편 / NCLH에 비해 살짝 싼 편</t>
    <phoneticPr fontId="2" type="noConversion"/>
  </si>
  <si>
    <t>NCLH : 제일 고가 / 제일 럭셔리</t>
    <phoneticPr fontId="2" type="noConversion"/>
  </si>
  <si>
    <t>&gt; 종합적으로 가격 포지셔닝과 인식 측면에서 차이를 보이나 =&gt; 배 마다 사항이 너무 다르기 때문에 사실상 배를 보고 고르는 느낌</t>
    <phoneticPr fontId="2" type="noConversion"/>
  </si>
  <si>
    <t>&gt; 개개인의 취향과, 취항지, 가격 등이 우선적인 고려사항이 되며 선택지가 매우 다양해서 완벽한 해자가 있다고 보긴 어렵고 서로 경쟁 중</t>
    <phoneticPr fontId="2" type="noConversion"/>
  </si>
  <si>
    <t>NCLH 1966년 설립, 플로리다 마이애미에 본사가 있으며 2013년 1월 NYSE 상장</t>
    <phoneticPr fontId="2" type="noConversion"/>
  </si>
  <si>
    <t>Norweigan Cruise Line, Oceania Cruises 및 Regent Seven Seas Cruises 3개의 브랜드 라인</t>
    <phoneticPr fontId="2" type="noConversion"/>
  </si>
  <si>
    <t>RCL 브랜드</t>
    <phoneticPr fontId="2" type="noConversion"/>
  </si>
  <si>
    <t>노르웨이 라인</t>
    <phoneticPr fontId="2" type="noConversion"/>
  </si>
  <si>
    <t>오셔니아 라인</t>
    <phoneticPr fontId="2" type="noConversion"/>
  </si>
  <si>
    <t>리젠트 라인</t>
    <phoneticPr fontId="2" type="noConversion"/>
  </si>
  <si>
    <t>23년 말 5개의 배 건조 중, 242Q까지 8개 추가 주문</t>
    <phoneticPr fontId="2" type="noConversion"/>
  </si>
  <si>
    <t>25년부터 해마다 2개 내외 도입 &gt; Q에서 후술</t>
    <phoneticPr fontId="2" type="noConversion"/>
  </si>
  <si>
    <t>자체적으로 보유한 휴양용 섬 2개</t>
    <phoneticPr fontId="2" type="noConversion"/>
  </si>
  <si>
    <t>매출 비중은 북미와 유럽이 90% 수준</t>
    <phoneticPr fontId="2" type="noConversion"/>
  </si>
  <si>
    <t>매출은 Passenger Ticket Revenues(티켓매출) / 나머지 Onboard and other Revenues(승선, 기타)</t>
    <phoneticPr fontId="2" type="noConversion"/>
  </si>
  <si>
    <t>1) Cruise operating expense 2) Marketing, selling and administrative expenses &amp; Depreciation and amortization expenses(합쳐서 기타 영업비용)</t>
    <phoneticPr fontId="2" type="noConversion"/>
  </si>
  <si>
    <t>매출은 ASP(Gross Revenue per Pasenger Cruise Days) * Q(Pasenger Cruise Days) 라고 할 때</t>
    <phoneticPr fontId="2" type="noConversion"/>
  </si>
  <si>
    <t>위의 항목들 중에서 Q와 연동된 비용은 Commissions, transportation and other(수수료, 운송 및 기타)와 Onboard and other(선내 및 기타)</t>
    <phoneticPr fontId="2" type="noConversion"/>
  </si>
  <si>
    <t>나머지 비용들은 고정비 성격을 띰(Payroll and related(급여 및 관련), Food(음식), Fuel(연료), Other operating(기타영업))</t>
    <phoneticPr fontId="2" type="noConversion"/>
  </si>
  <si>
    <t>이를 바탕으로 242Q 기준으로 간편식으로 DOL과 DFL, DCL을 계산하면</t>
    <phoneticPr fontId="2" type="noConversion"/>
  </si>
  <si>
    <t>DOL = 1 + 영업 고정비 / 영업이익 = 1 + 1358/341 = 4.98 ==&gt; 매출 1% 증가에 영익 4% 이상 증가 예상</t>
    <phoneticPr fontId="2" type="noConversion"/>
  </si>
  <si>
    <t>DFL = 1 + 이자비용 / EBT = 1 + 178 / 163 = 2.09</t>
    <phoneticPr fontId="2" type="noConversion"/>
  </si>
  <si>
    <t>DCL = DOL * DFL = 10.4 ==&gt; 현재 수준에서 매출 1% 증가에 NI 10% 이상 증가 예상</t>
    <phoneticPr fontId="2" type="noConversion"/>
  </si>
  <si>
    <t>간편식을 사용했지만, 오히려 보수적일 수도 있고, 그리고 코로나 시기에 적자여서, 24~25년에 세금이 +로 들어오는 거 고려하면</t>
    <phoneticPr fontId="2" type="noConversion"/>
  </si>
  <si>
    <t>DCL 은 10 이상 될 듯</t>
    <phoneticPr fontId="2" type="noConversion"/>
  </si>
  <si>
    <t>[1] Q</t>
    <phoneticPr fontId="2" type="noConversion"/>
  </si>
  <si>
    <t>연도별 Q&amp;CAPA</t>
    <phoneticPr fontId="2" type="noConversion"/>
  </si>
  <si>
    <r>
      <rPr>
        <b/>
        <sz val="11"/>
        <color theme="0"/>
        <rFont val="새굴림"/>
        <family val="2"/>
        <charset val="129"/>
      </rPr>
      <t>분기</t>
    </r>
    <r>
      <rPr>
        <b/>
        <sz val="11"/>
        <color theme="0"/>
        <rFont val="돋움"/>
        <family val="3"/>
        <charset val="129"/>
      </rPr>
      <t>별</t>
    </r>
    <r>
      <rPr>
        <b/>
        <sz val="11"/>
        <color theme="0"/>
        <rFont val="Arial"/>
        <family val="2"/>
      </rPr>
      <t xml:space="preserve"> Q&amp;CAPA</t>
    </r>
    <phoneticPr fontId="2" type="noConversion"/>
  </si>
  <si>
    <t>Covid</t>
    <phoneticPr fontId="2" type="noConversion"/>
  </si>
  <si>
    <t>Capacity Days</t>
  </si>
  <si>
    <t>Occupancy Percentage</t>
  </si>
  <si>
    <r>
      <t xml:space="preserve">1) </t>
    </r>
    <r>
      <rPr>
        <b/>
        <sz val="11"/>
        <color theme="1"/>
        <rFont val="새굴림"/>
        <family val="2"/>
        <charset val="129"/>
      </rPr>
      <t>이용객은 231</t>
    </r>
    <r>
      <rPr>
        <b/>
        <sz val="11"/>
        <color theme="1"/>
        <rFont val="Arial"/>
        <family val="2"/>
      </rPr>
      <t>Q</t>
    </r>
    <r>
      <rPr>
        <b/>
        <sz val="11"/>
        <color theme="1"/>
        <rFont val="새굴림"/>
        <family val="2"/>
        <charset val="129"/>
      </rPr>
      <t xml:space="preserve">부터 </t>
    </r>
    <r>
      <rPr>
        <b/>
        <sz val="11"/>
        <color theme="1"/>
        <rFont val="Arial"/>
        <family val="2"/>
      </rPr>
      <t>FULL CAPA</t>
    </r>
    <phoneticPr fontId="2" type="noConversion"/>
  </si>
  <si>
    <r>
      <t>2) Capacity Days</t>
    </r>
    <r>
      <rPr>
        <b/>
        <sz val="11"/>
        <color theme="1"/>
        <rFont val="새굴림"/>
        <family val="2"/>
        <charset val="129"/>
      </rPr>
      <t>의 증가는 선박 확보, 개조</t>
    </r>
    <phoneticPr fontId="2" type="noConversion"/>
  </si>
  <si>
    <r>
      <t xml:space="preserve">3) </t>
    </r>
    <r>
      <rPr>
        <b/>
        <sz val="11"/>
        <color theme="1"/>
        <rFont val="새굴림"/>
        <family val="2"/>
        <charset val="129"/>
      </rPr>
      <t xml:space="preserve">승객 수요와, </t>
    </r>
    <r>
      <rPr>
        <b/>
        <sz val="11"/>
        <color theme="1"/>
        <rFont val="Arial"/>
        <family val="2"/>
      </rPr>
      <t xml:space="preserve">CAPACITY </t>
    </r>
    <r>
      <rPr>
        <b/>
        <sz val="11"/>
        <color theme="1"/>
        <rFont val="새굴림"/>
        <family val="2"/>
        <charset val="129"/>
      </rPr>
      <t>모두 19년 회복을 넘어 초과</t>
    </r>
    <phoneticPr fontId="2" type="noConversion"/>
  </si>
  <si>
    <r>
      <t xml:space="preserve">4) 3&gt; 4&gt; 2&gt; 1&gt; </t>
    </r>
    <r>
      <rPr>
        <b/>
        <sz val="11"/>
        <color theme="1"/>
        <rFont val="새굴림"/>
        <family val="2"/>
        <charset val="129"/>
      </rPr>
      <t>계절성 존재</t>
    </r>
    <phoneticPr fontId="2" type="noConversion"/>
  </si>
  <si>
    <r>
      <t>5) 24</t>
    </r>
    <r>
      <rPr>
        <b/>
        <sz val="11"/>
        <color theme="1"/>
        <rFont val="새굴림"/>
        <family val="2"/>
        <charset val="129"/>
      </rPr>
      <t xml:space="preserve">년 개조중인 선박 복귀(1250) 5월부터 반영 </t>
    </r>
    <r>
      <rPr>
        <b/>
        <sz val="11"/>
        <color theme="1"/>
        <rFont val="Arial"/>
        <family val="2"/>
      </rPr>
      <t>25</t>
    </r>
    <r>
      <rPr>
        <b/>
        <sz val="11"/>
        <color theme="1"/>
        <rFont val="새굴림"/>
        <family val="2"/>
        <charset val="129"/>
      </rPr>
      <t>년 4월(3550), 7월(1250)에 26년에 25년과 비슷한 수준의 증가</t>
    </r>
    <phoneticPr fontId="2" type="noConversion"/>
  </si>
  <si>
    <t>회사가 제시한 가이던스를 보면 2015년 CAPACITY는 현재보다 4% 증가</t>
    <phoneticPr fontId="2" type="noConversion"/>
  </si>
  <si>
    <r>
      <t>26</t>
    </r>
    <r>
      <rPr>
        <sz val="11"/>
        <color theme="1"/>
        <rFont val="돋움"/>
        <family val="3"/>
        <charset val="129"/>
      </rPr>
      <t>년</t>
    </r>
    <r>
      <rPr>
        <sz val="11"/>
        <color theme="1"/>
        <rFont val="Arial"/>
        <family val="2"/>
      </rPr>
      <t xml:space="preserve"> CAPACITY</t>
    </r>
    <r>
      <rPr>
        <sz val="11"/>
        <color theme="1"/>
        <rFont val="돋움"/>
        <family val="3"/>
        <charset val="129"/>
      </rPr>
      <t>는</t>
    </r>
    <r>
      <rPr>
        <sz val="11"/>
        <color theme="1"/>
        <rFont val="Arial"/>
        <family val="2"/>
      </rPr>
      <t xml:space="preserve"> 24</t>
    </r>
    <r>
      <rPr>
        <sz val="11"/>
        <color theme="1"/>
        <rFont val="새굴림"/>
        <family val="2"/>
        <charset val="129"/>
      </rPr>
      <t>년보다 11% 증가</t>
    </r>
    <phoneticPr fontId="2" type="noConversion"/>
  </si>
  <si>
    <r>
      <t xml:space="preserve">2) P-C </t>
    </r>
    <r>
      <rPr>
        <sz val="11"/>
        <color theme="1"/>
        <rFont val="새굴림"/>
        <family val="2"/>
        <charset val="129"/>
      </rPr>
      <t>마진</t>
    </r>
    <phoneticPr fontId="2" type="noConversion"/>
  </si>
  <si>
    <t>연도별 크루즈 마진</t>
    <phoneticPr fontId="2" type="noConversion"/>
  </si>
  <si>
    <r>
      <rPr>
        <b/>
        <sz val="11"/>
        <color theme="0"/>
        <rFont val="새굴림"/>
        <family val="2"/>
        <charset val="129"/>
      </rPr>
      <t>분기</t>
    </r>
    <r>
      <rPr>
        <b/>
        <sz val="11"/>
        <color theme="0"/>
        <rFont val="돋움"/>
        <family val="3"/>
        <charset val="129"/>
      </rPr>
      <t>별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새굴림"/>
        <family val="2"/>
        <charset val="129"/>
      </rPr>
      <t>크루즈 마진</t>
    </r>
    <phoneticPr fontId="2" type="noConversion"/>
  </si>
  <si>
    <t>Gross Revenue per Capacity Day</t>
  </si>
  <si>
    <t>Ticket Price per Capacity Day</t>
  </si>
  <si>
    <t>Onboard and other Per Capacity Day</t>
  </si>
  <si>
    <t>Gross Cruise Cost per Capacity Day</t>
  </si>
  <si>
    <t>Gross Margin per Capacity Day</t>
  </si>
  <si>
    <t>연도별 크루즈 외 영업비용</t>
    <phoneticPr fontId="2" type="noConversion"/>
  </si>
  <si>
    <r>
      <rPr>
        <b/>
        <sz val="11"/>
        <color theme="0"/>
        <rFont val="새굴림"/>
        <family val="2"/>
        <charset val="129"/>
      </rPr>
      <t>분기</t>
    </r>
    <r>
      <rPr>
        <b/>
        <sz val="11"/>
        <color theme="0"/>
        <rFont val="돋움"/>
        <family val="3"/>
        <charset val="129"/>
      </rPr>
      <t>별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새굴림"/>
        <family val="2"/>
        <charset val="129"/>
      </rPr>
      <t>크루즈 외 영업비용</t>
    </r>
    <phoneticPr fontId="2" type="noConversion"/>
  </si>
  <si>
    <t>연도별 영업이익</t>
    <phoneticPr fontId="2" type="noConversion"/>
  </si>
  <si>
    <r>
      <rPr>
        <b/>
        <sz val="11"/>
        <color theme="0"/>
        <rFont val="새굴림"/>
        <family val="2"/>
        <charset val="129"/>
      </rPr>
      <t>분기</t>
    </r>
    <r>
      <rPr>
        <b/>
        <sz val="11"/>
        <color theme="0"/>
        <rFont val="돋움"/>
        <family val="3"/>
        <charset val="129"/>
      </rPr>
      <t>별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새굴림"/>
        <family val="2"/>
        <charset val="129"/>
      </rPr>
      <t>영업이익</t>
    </r>
    <phoneticPr fontId="2" type="noConversion"/>
  </si>
  <si>
    <t>Operating Income</t>
  </si>
  <si>
    <t>% OPM</t>
  </si>
  <si>
    <t>영업 비용 증가에도 2019년 대비 Gross Margin per Capacity Day(일종의  PC 스프레드)는 20% 증가</t>
    <phoneticPr fontId="2" type="noConversion"/>
  </si>
  <si>
    <t>23년 1Q2Q 대비해서 24년 1Q2Q도 20% 증가</t>
    <phoneticPr fontId="2" type="noConversion"/>
  </si>
  <si>
    <t>최근 컨콜에 따르면, 수요는 매우 견고한 반면, 가격 정책을 더 적극적을 못해서 아쉽다 &gt; 내년부터 더 공격적인 가격정책 하겠다</t>
    <phoneticPr fontId="2" type="noConversion"/>
  </si>
  <si>
    <t>이 보고서에서는 매출 * DCL 할 것이기 때문에 Gross Revenue per Capacity Day(일종의 ASP를 기준으로 보면)</t>
    <phoneticPr fontId="2" type="noConversion"/>
  </si>
  <si>
    <t>19년 =&gt; 23년 CAGR 10% / 23년 대비 24년 YoY 23%</t>
    <phoneticPr fontId="2" type="noConversion"/>
  </si>
  <si>
    <t>추후 보충하겠지만, Occupancy Percentage 현재수준(105.9%. 과거 2017~2019 전부 107% 수준임을 감안하면 무리하지 않음) 고려. 카파는 가이던스 대로 늘고, P는 연 10% 증가 가정</t>
    <phoneticPr fontId="2" type="noConversion"/>
  </si>
  <si>
    <t>P Q 증가로 계산하면</t>
    <phoneticPr fontId="2" type="noConversion"/>
  </si>
  <si>
    <t>2026E = 2024매출 * 134%</t>
    <phoneticPr fontId="2" type="noConversion"/>
  </si>
  <si>
    <t>대충 매출이 30% 증가한다고 하면, 영업이익은 120%, EPS는 300% 증가</t>
    <phoneticPr fontId="2" type="noConversion"/>
  </si>
  <si>
    <t>[1] 멀티플</t>
    <phoneticPr fontId="2" type="noConversion"/>
  </si>
  <si>
    <t>현재 시점으로 포워드 멀티플이 2019년과 비슷함</t>
    <phoneticPr fontId="2" type="noConversion"/>
  </si>
  <si>
    <t>좌측은 NCLH 우측은 RCL임. 시장이 2019년 수준의 멀티플 주기로 합의했다고 생각.</t>
    <phoneticPr fontId="2" type="noConversion"/>
  </si>
  <si>
    <t>따라서 추후 시장 성장을 기대하고 있는 본 보고서에서 포워드 멀티플 10.6 주는 것은 과하지 않다고 생각</t>
    <phoneticPr fontId="2" type="noConversion"/>
  </si>
  <si>
    <t>컨센서스 상 EPS</t>
    <phoneticPr fontId="2" type="noConversion"/>
  </si>
  <si>
    <t>24E EPS는 1.3(경영진은 이것보다 높은 컨센 제시 중) 컨센 상 26E EPS는 2.19(경영진 가이던스 2.4)</t>
    <phoneticPr fontId="2" type="noConversion"/>
  </si>
  <si>
    <t>작성자가 완.전. 나이브하게 기대하는 26E EPS는 1.3 * 4 = 5.2 (절대 안나옴, DCL 자체도 달라지고.. 가정도 적당히 했고)</t>
    <phoneticPr fontId="2" type="noConversion"/>
  </si>
  <si>
    <t>&gt; 26E EPS 2.19가 불가능해보이지 않음</t>
    <phoneticPr fontId="2" type="noConversion"/>
  </si>
  <si>
    <t>&gt; 해당 2.19( 26E EPS ) * 10.6(FWD 12 PER ) = 23.2 현재 주가 기준 Upside 30%</t>
    <phoneticPr fontId="2" type="noConversion"/>
  </si>
  <si>
    <t>(26E EPS에 대해서 좀 더 엄밀하게 분석은 수정하겠습니다.)</t>
    <phoneticPr fontId="2" type="noConversion"/>
  </si>
  <si>
    <t>+ 추가적으로 왜 NCLH인가? &gt; 절대적 주가가 많이 싸고 바닥이다. 실적은 RCL 다음으로 반응하기 시작했는데.</t>
    <phoneticPr fontId="2" type="noConversion"/>
  </si>
  <si>
    <t>앞서 말한 업사이드와 더불어, 동사의 현재 주가는 22년말 주식은 다 희석되고, 리오프닝에 대한 기대감은 존재 + 23Y EPS 0.39 인 수준과 동일.</t>
    <phoneticPr fontId="2" type="noConversion"/>
  </si>
  <si>
    <t>=&gt; 25년 말 기준으로 UPSIDE 30% 이상(경영진 가이던스를 믿는다면), 하방은 막혀있다고 생각. 투자의견 BUY</t>
    <phoneticPr fontId="2" type="noConversion"/>
  </si>
  <si>
    <t>Cf. 경영진 가이던스 &amp; 비트 여부</t>
    <phoneticPr fontId="2" type="noConversion"/>
  </si>
  <si>
    <t>243Q EPS 200% 증가를 가이던스로 제시했음.</t>
    <phoneticPr fontId="2" type="noConversion"/>
  </si>
  <si>
    <t>과거 비트 여부를 확인하면 가이던스를 보수적으로 제공한다고 생각함 &gt; 24년도 업황이 좋아서 가이던스 3회 상향 중</t>
    <phoneticPr fontId="2" type="noConversion"/>
  </si>
  <si>
    <t>&gt; 24년도에 따라 업황 개선 속도의 차이일지, 본업 능력의 차이일지 ROA, ROC 차이 발생</t>
    <phoneticPr fontId="2" type="noConversion"/>
  </si>
  <si>
    <t>PEER 분석</t>
    <phoneticPr fontId="2" type="noConversion"/>
  </si>
  <si>
    <t>소비자 인식</t>
    <phoneticPr fontId="2" type="noConversion"/>
  </si>
  <si>
    <t>3. 기업 분석</t>
    <phoneticPr fontId="2" type="noConversion"/>
  </si>
  <si>
    <t>4) P, Q, C 숫자 =&gt; 레버리지 계산</t>
    <phoneticPr fontId="2" type="noConversion"/>
  </si>
  <si>
    <t>5) 투자판단</t>
    <phoneticPr fontId="2" type="noConversion"/>
  </si>
  <si>
    <t>2. 다른 여행과 비교</t>
    <phoneticPr fontId="2" type="noConversion"/>
  </si>
  <si>
    <t>크루즈 최대 소비지역인 북미 사람 입장에서 크루즈 여행이 어느 정도 가성비인지 체감을 해보자</t>
    <phoneticPr fontId="2" type="noConversion"/>
  </si>
  <si>
    <t>위 사진은 RCL의 바하마 지역 여행 deal을 캡쳐한 것임</t>
    <phoneticPr fontId="2" type="noConversion"/>
  </si>
  <si>
    <t>8박 기준 적게는 1442달러, 많게는 1664 달러임</t>
    <phoneticPr fontId="2" type="noConversion"/>
  </si>
  <si>
    <t>18~49세 미국인이 한 해 여행비로 평균 5000달러 소비하는 것에 비하면 확실히 가성비라고 이해할 수 있음</t>
    <phoneticPr fontId="2" type="noConversion"/>
  </si>
  <si>
    <t>보통의 여행 비용보다 더 싸면서 검증된 숙박+식사+컨텐츠까지 다 준비해주니 계획짜기도 편리함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</si>
</sst>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76" formatCode="0.0%"/>
    <numFmt numFmtId="177" formatCode="0_);[Red]\(0\)"/>
    <numFmt numFmtId="178" formatCode="#,##0_);[Red]\(#,##0\)"/>
    <numFmt numFmtId="179" formatCode="#,##0.00_);[Red]\(#,##0.00\)"/>
  </numFmts>
  <fonts count="56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theme="0"/>
      <name val="Arial"/>
      <family val="3"/>
      <charset val="129"/>
    </font>
    <font>
      <b/>
      <sz val="11"/>
      <color theme="0"/>
      <name val="맑은 고딕"/>
      <family val="3"/>
      <charset val="129"/>
    </font>
    <font>
      <b/>
      <sz val="11"/>
      <color theme="0"/>
      <name val="새굴림"/>
      <family val="2"/>
      <charset val="129"/>
    </font>
    <font>
      <b/>
      <sz val="8"/>
      <color theme="0"/>
      <name val="Arial"/>
      <family val="2"/>
    </font>
    <font>
      <b/>
      <sz val="11"/>
      <color theme="1"/>
      <name val="Arial"/>
      <family val="2"/>
    </font>
    <font>
      <i/>
      <sz val="10"/>
      <color theme="1"/>
      <name val="Arial"/>
      <family val="2"/>
    </font>
    <font>
      <i/>
      <sz val="11"/>
      <color theme="1"/>
      <name val="Arial"/>
      <family val="2"/>
    </font>
    <font>
      <sz val="9"/>
      <color theme="1"/>
      <name val="맑은 고딕"/>
      <family val="2"/>
      <charset val="129"/>
      <scheme val="minor"/>
    </font>
    <font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i/>
      <sz val="11"/>
      <color theme="1"/>
      <name val="Arial"/>
      <family val="2"/>
    </font>
    <font>
      <sz val="11"/>
      <color theme="1"/>
      <name val="맑은 고딕"/>
      <family val="2"/>
      <charset val="129"/>
    </font>
    <font>
      <b/>
      <sz val="9"/>
      <color theme="1"/>
      <name val="Arial"/>
      <family val="2"/>
    </font>
    <font>
      <sz val="11"/>
      <color theme="1"/>
      <name val="새굴림"/>
      <family val="2"/>
      <charset val="129"/>
    </font>
    <font>
      <b/>
      <sz val="11"/>
      <color theme="0"/>
      <name val="돋움"/>
      <family val="3"/>
      <charset val="129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Arial"/>
      <family val="2"/>
    </font>
    <font>
      <b/>
      <sz val="8"/>
      <color theme="0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7"/>
      <color theme="0"/>
      <name val="맑은 고딕"/>
      <family val="3"/>
      <charset val="129"/>
      <scheme val="minor"/>
    </font>
    <font>
      <sz val="7"/>
      <color theme="1"/>
      <name val="맑은 고딕"/>
      <family val="2"/>
      <charset val="129"/>
      <scheme val="minor"/>
    </font>
    <font>
      <b/>
      <sz val="7"/>
      <color theme="1"/>
      <name val="Arial"/>
      <family val="2"/>
    </font>
    <font>
      <sz val="7"/>
      <color theme="1"/>
      <name val="Arial"/>
      <family val="2"/>
    </font>
    <font>
      <b/>
      <sz val="9"/>
      <color theme="1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color theme="1"/>
      <name val="맑은 고딕"/>
      <family val="2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i/>
      <sz val="11"/>
      <color rgb="FFFF0000"/>
      <name val="맑은 고딕"/>
      <family val="2"/>
      <charset val="129"/>
      <scheme val="minor"/>
    </font>
    <font>
      <b/>
      <i/>
      <sz val="11"/>
      <color rgb="FFFF0000"/>
      <name val="맑은 고딕"/>
      <family val="3"/>
      <charset val="129"/>
      <scheme val="minor"/>
    </font>
    <font>
      <b/>
      <sz val="10"/>
      <color theme="1"/>
      <name val="Arial"/>
      <family val="2"/>
    </font>
    <font>
      <b/>
      <sz val="9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새굴림"/>
      <family val="3"/>
      <charset val="129"/>
    </font>
    <font>
      <b/>
      <sz val="11"/>
      <color theme="0"/>
      <name val="Arial"/>
      <family val="2"/>
      <charset val="129"/>
    </font>
    <font>
      <b/>
      <sz val="11"/>
      <color theme="1"/>
      <name val="새굴림"/>
      <family val="2"/>
      <charset val="129"/>
    </font>
    <font>
      <sz val="11"/>
      <color theme="1"/>
      <name val="돋움"/>
      <family val="3"/>
      <charset val="129"/>
    </font>
  </fonts>
  <fills count="12">
    <fill>
      <patternFill patternType="none"/>
    </fill>
    <fill>
      <patternFill patternType="gray125"/>
    </fill>
    <fill>
      <patternFill patternType="solid">
        <fgColor rgb="FF00336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F1A3A"/>
        <bgColor indexed="64"/>
      </patternFill>
    </fill>
    <fill>
      <patternFill patternType="solid">
        <fgColor theme="1" tint="0.2499465926084170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theme="0" tint="-4.9989318521683403E-2"/>
        <bgColor indexed="64"/>
      </patternFill>
    </fill>
  </fills>
  <borders count="3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7">
    <xf numFmtId="0" fontId="0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1" fillId="6" borderId="0" applyNumberFormat="0" applyAlignment="0" applyProtection="0">
      <alignment vertical="center"/>
    </xf>
    <xf numFmtId="3" fontId="7" fillId="5" borderId="0" applyFont="0" applyFill="0" applyBorder="0" applyAlignment="0" applyProtection="0">
      <alignment vertical="center"/>
    </xf>
    <xf numFmtId="0" fontId="1" fillId="7" borderId="2" applyNumberFormat="0" applyProtection="0">
      <alignment horizontal="center" vertical="center"/>
    </xf>
    <xf numFmtId="0" fontId="3" fillId="11" borderId="0" applyNumberFormat="0" applyBorder="0" applyAlignment="0" applyProtection="0">
      <alignment horizontal="left" vertical="center" indent="1"/>
    </xf>
    <xf numFmtId="0" fontId="48" fillId="0" borderId="0" applyNumberFormat="0" applyFill="0" applyBorder="0" applyAlignment="0" applyProtection="0">
      <alignment horizontal="right" vertical="center"/>
    </xf>
  </cellStyleXfs>
  <cellXfs count="374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quotePrefix="1">
      <alignment vertical="center"/>
    </xf>
    <xf numFmtId="0" fontId="3" fillId="3" borderId="0" xfId="0" applyFont="1" applyFill="1">
      <alignment vertical="center"/>
    </xf>
    <xf numFmtId="0" fontId="0" fillId="3" borderId="0" xfId="0" applyFill="1">
      <alignment vertical="center"/>
    </xf>
    <xf numFmtId="0" fontId="1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0" fillId="5" borderId="0" xfId="0" applyFill="1">
      <alignment vertical="center"/>
    </xf>
    <xf numFmtId="0" fontId="1" fillId="2" borderId="0" xfId="0" applyFont="1" applyFill="1">
      <alignment vertical="center"/>
    </xf>
    <xf numFmtId="0" fontId="6" fillId="0" borderId="0" xfId="0" applyFont="1">
      <alignment vertical="center"/>
    </xf>
    <xf numFmtId="0" fontId="8" fillId="2" borderId="0" xfId="2" applyFont="1" applyFill="1">
      <alignment vertical="center"/>
    </xf>
    <xf numFmtId="3" fontId="8" fillId="2" borderId="0" xfId="3" applyFont="1" applyFill="1">
      <alignment vertical="center"/>
    </xf>
    <xf numFmtId="14" fontId="8" fillId="2" borderId="0" xfId="2" applyNumberFormat="1" applyFont="1" applyFill="1">
      <alignment vertical="center"/>
    </xf>
    <xf numFmtId="0" fontId="9" fillId="0" borderId="0" xfId="0" applyFont="1">
      <alignment vertical="center"/>
    </xf>
    <xf numFmtId="0" fontId="10" fillId="2" borderId="1" xfId="2" applyFont="1" applyFill="1" applyBorder="1" applyAlignment="1">
      <alignment horizontal="left" vertical="center"/>
    </xf>
    <xf numFmtId="0" fontId="8" fillId="2" borderId="1" xfId="2" applyFont="1" applyFill="1" applyBorder="1">
      <alignment vertical="center"/>
    </xf>
    <xf numFmtId="41" fontId="13" fillId="7" borderId="2" xfId="4" applyNumberFormat="1" applyFont="1" applyProtection="1">
      <alignment horizontal="center" vertical="center"/>
      <protection hidden="1"/>
    </xf>
    <xf numFmtId="49" fontId="8" fillId="7" borderId="2" xfId="4" applyNumberFormat="1" applyFont="1" applyProtection="1">
      <alignment horizontal="center" vertical="center"/>
      <protection hidden="1"/>
    </xf>
    <xf numFmtId="0" fontId="14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176" fontId="16" fillId="0" borderId="0" xfId="0" applyNumberFormat="1" applyFont="1">
      <alignment vertical="center"/>
    </xf>
    <xf numFmtId="176" fontId="16" fillId="0" borderId="0" xfId="1" applyNumberFormat="1" applyFont="1">
      <alignment vertical="center"/>
    </xf>
    <xf numFmtId="0" fontId="17" fillId="0" borderId="0" xfId="0" applyFont="1" applyAlignment="1">
      <alignment horizontal="right" vertical="center"/>
    </xf>
    <xf numFmtId="0" fontId="17" fillId="0" borderId="0" xfId="0" applyFont="1" applyAlignment="1">
      <alignment horizontal="center" vertical="center"/>
    </xf>
    <xf numFmtId="9" fontId="0" fillId="0" borderId="0" xfId="1" applyFont="1">
      <alignment vertical="center"/>
    </xf>
    <xf numFmtId="9" fontId="0" fillId="0" borderId="0" xfId="1" applyFon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18" fillId="0" borderId="0" xfId="0" applyFont="1">
      <alignment vertical="center"/>
    </xf>
    <xf numFmtId="0" fontId="9" fillId="0" borderId="5" xfId="0" applyFont="1" applyBorder="1">
      <alignment vertical="center"/>
    </xf>
    <xf numFmtId="177" fontId="14" fillId="0" borderId="7" xfId="0" applyNumberFormat="1" applyFont="1" applyBorder="1">
      <alignment vertical="center"/>
    </xf>
    <xf numFmtId="176" fontId="20" fillId="0" borderId="0" xfId="1" applyNumberFormat="1" applyFont="1" applyBorder="1">
      <alignment vertical="center"/>
    </xf>
    <xf numFmtId="0" fontId="21" fillId="0" borderId="0" xfId="0" applyFont="1">
      <alignment vertical="center"/>
    </xf>
    <xf numFmtId="177" fontId="9" fillId="0" borderId="7" xfId="0" applyNumberFormat="1" applyFont="1" applyBorder="1">
      <alignment vertical="center"/>
    </xf>
    <xf numFmtId="0" fontId="23" fillId="0" borderId="0" xfId="0" applyFont="1">
      <alignment vertical="center"/>
    </xf>
    <xf numFmtId="176" fontId="9" fillId="0" borderId="0" xfId="0" applyNumberFormat="1" applyFont="1">
      <alignment vertical="center"/>
    </xf>
    <xf numFmtId="176" fontId="9" fillId="0" borderId="0" xfId="1" applyNumberFormat="1" applyFont="1" applyBorder="1">
      <alignment vertical="center"/>
    </xf>
    <xf numFmtId="176" fontId="14" fillId="0" borderId="0" xfId="1" applyNumberFormat="1" applyFont="1" applyBorder="1">
      <alignment vertical="center"/>
    </xf>
    <xf numFmtId="177" fontId="9" fillId="0" borderId="0" xfId="0" applyNumberFormat="1" applyFont="1">
      <alignment vertical="center"/>
    </xf>
    <xf numFmtId="177" fontId="14" fillId="0" borderId="5" xfId="0" applyNumberFormat="1" applyFont="1" applyBorder="1">
      <alignment vertical="center"/>
    </xf>
    <xf numFmtId="0" fontId="8" fillId="2" borderId="0" xfId="0" applyFont="1" applyFill="1">
      <alignment vertical="center"/>
    </xf>
    <xf numFmtId="0" fontId="13" fillId="8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right" vertical="center"/>
    </xf>
    <xf numFmtId="0" fontId="16" fillId="0" borderId="0" xfId="0" applyFont="1">
      <alignment vertical="center"/>
    </xf>
    <xf numFmtId="176" fontId="9" fillId="0" borderId="0" xfId="1" applyNumberFormat="1" applyFont="1">
      <alignment vertical="center"/>
    </xf>
    <xf numFmtId="0" fontId="14" fillId="0" borderId="7" xfId="0" applyFont="1" applyBorder="1">
      <alignment vertical="center"/>
    </xf>
    <xf numFmtId="0" fontId="19" fillId="0" borderId="0" xfId="0" applyFont="1" applyAlignment="1">
      <alignment horizontal="center" vertical="center"/>
    </xf>
    <xf numFmtId="0" fontId="22" fillId="0" borderId="7" xfId="0" applyFont="1" applyBorder="1">
      <alignment vertical="center"/>
    </xf>
    <xf numFmtId="0" fontId="14" fillId="0" borderId="5" xfId="0" applyFont="1" applyBorder="1">
      <alignment vertical="center"/>
    </xf>
    <xf numFmtId="0" fontId="0" fillId="0" borderId="8" xfId="0" applyBorder="1">
      <alignment vertical="center"/>
    </xf>
    <xf numFmtId="0" fontId="9" fillId="2" borderId="0" xfId="0" applyFont="1" applyFill="1">
      <alignment vertical="center"/>
    </xf>
    <xf numFmtId="0" fontId="0" fillId="8" borderId="0" xfId="0" applyFill="1">
      <alignment vertical="center"/>
    </xf>
    <xf numFmtId="0" fontId="1" fillId="8" borderId="0" xfId="0" applyFont="1" applyFill="1" applyAlignment="1">
      <alignment horizontal="center" vertical="center"/>
    </xf>
    <xf numFmtId="0" fontId="3" fillId="0" borderId="10" xfId="0" applyFont="1" applyBorder="1">
      <alignment vertical="center"/>
    </xf>
    <xf numFmtId="0" fontId="25" fillId="0" borderId="0" xfId="0" applyFont="1">
      <alignment vertical="center"/>
    </xf>
    <xf numFmtId="0" fontId="17" fillId="0" borderId="0" xfId="0" applyFont="1">
      <alignment vertical="center"/>
    </xf>
    <xf numFmtId="0" fontId="26" fillId="0" borderId="0" xfId="0" applyFont="1">
      <alignment vertical="center"/>
    </xf>
    <xf numFmtId="0" fontId="22" fillId="0" borderId="0" xfId="0" applyFont="1">
      <alignment vertical="center"/>
    </xf>
    <xf numFmtId="0" fontId="26" fillId="0" borderId="5" xfId="0" applyFont="1" applyBorder="1">
      <alignment vertical="center"/>
    </xf>
    <xf numFmtId="0" fontId="27" fillId="8" borderId="0" xfId="0" applyFont="1" applyFill="1">
      <alignment vertical="center"/>
    </xf>
    <xf numFmtId="0" fontId="28" fillId="8" borderId="0" xfId="0" applyFont="1" applyFill="1">
      <alignment vertical="center"/>
    </xf>
    <xf numFmtId="0" fontId="29" fillId="0" borderId="0" xfId="0" applyFont="1">
      <alignment vertical="center"/>
    </xf>
    <xf numFmtId="0" fontId="28" fillId="0" borderId="0" xfId="0" applyFont="1">
      <alignment vertical="center"/>
    </xf>
    <xf numFmtId="0" fontId="30" fillId="0" borderId="0" xfId="0" applyFont="1">
      <alignment vertical="center"/>
    </xf>
    <xf numFmtId="0" fontId="31" fillId="0" borderId="0" xfId="0" applyFont="1">
      <alignment vertical="center"/>
    </xf>
    <xf numFmtId="0" fontId="30" fillId="0" borderId="4" xfId="0" applyFont="1" applyBorder="1">
      <alignment vertical="center"/>
    </xf>
    <xf numFmtId="0" fontId="30" fillId="0" borderId="5" xfId="0" applyFont="1" applyBorder="1">
      <alignment vertical="center"/>
    </xf>
    <xf numFmtId="0" fontId="31" fillId="0" borderId="9" xfId="0" applyFont="1" applyBorder="1">
      <alignment vertical="center"/>
    </xf>
    <xf numFmtId="0" fontId="30" fillId="0" borderId="10" xfId="0" applyFont="1" applyBorder="1">
      <alignment vertical="center"/>
    </xf>
    <xf numFmtId="0" fontId="31" fillId="0" borderId="4" xfId="0" applyFont="1" applyBorder="1">
      <alignment vertical="center"/>
    </xf>
    <xf numFmtId="0" fontId="0" fillId="0" borderId="10" xfId="0" applyBorder="1">
      <alignment vertical="center"/>
    </xf>
    <xf numFmtId="0" fontId="30" fillId="5" borderId="5" xfId="0" applyFont="1" applyFill="1" applyBorder="1">
      <alignment vertical="center"/>
    </xf>
    <xf numFmtId="0" fontId="28" fillId="0" borderId="5" xfId="0" applyFont="1" applyBorder="1">
      <alignment vertical="center"/>
    </xf>
    <xf numFmtId="0" fontId="31" fillId="0" borderId="10" xfId="0" applyFont="1" applyBorder="1">
      <alignment vertical="center"/>
    </xf>
    <xf numFmtId="0" fontId="28" fillId="0" borderId="10" xfId="0" applyFont="1" applyBorder="1">
      <alignment vertical="center"/>
    </xf>
    <xf numFmtId="0" fontId="32" fillId="8" borderId="0" xfId="0" applyFont="1" applyFill="1">
      <alignment vertical="center"/>
    </xf>
    <xf numFmtId="0" fontId="33" fillId="8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3" fillId="0" borderId="0" xfId="0" applyFont="1">
      <alignment vertical="center"/>
    </xf>
    <xf numFmtId="0" fontId="35" fillId="0" borderId="5" xfId="0" applyFont="1" applyBorder="1">
      <alignment vertical="center"/>
    </xf>
    <xf numFmtId="0" fontId="0" fillId="0" borderId="7" xfId="0" applyBorder="1">
      <alignment vertical="center"/>
    </xf>
    <xf numFmtId="0" fontId="33" fillId="0" borderId="5" xfId="0" applyFont="1" applyBorder="1">
      <alignment vertical="center"/>
    </xf>
    <xf numFmtId="0" fontId="33" fillId="0" borderId="7" xfId="0" applyFont="1" applyBorder="1">
      <alignment vertical="center"/>
    </xf>
    <xf numFmtId="177" fontId="17" fillId="0" borderId="0" xfId="0" applyNumberFormat="1" applyFont="1">
      <alignment vertical="center"/>
    </xf>
    <xf numFmtId="177" fontId="26" fillId="0" borderId="0" xfId="0" applyNumberFormat="1" applyFont="1">
      <alignment vertical="center"/>
    </xf>
    <xf numFmtId="0" fontId="25" fillId="0" borderId="7" xfId="0" applyFont="1" applyBorder="1">
      <alignment vertical="center"/>
    </xf>
    <xf numFmtId="0" fontId="17" fillId="0" borderId="5" xfId="0" applyFont="1" applyBorder="1">
      <alignment vertical="center"/>
    </xf>
    <xf numFmtId="0" fontId="25" fillId="0" borderId="10" xfId="0" applyFont="1" applyBorder="1">
      <alignment vertical="center"/>
    </xf>
    <xf numFmtId="0" fontId="22" fillId="0" borderId="10" xfId="0" applyFont="1" applyBorder="1">
      <alignment vertical="center"/>
    </xf>
    <xf numFmtId="0" fontId="22" fillId="0" borderId="5" xfId="0" applyFont="1" applyBorder="1">
      <alignment vertical="center"/>
    </xf>
    <xf numFmtId="0" fontId="36" fillId="0" borderId="0" xfId="0" applyFont="1">
      <alignment vertical="center"/>
    </xf>
    <xf numFmtId="177" fontId="25" fillId="0" borderId="0" xfId="0" applyNumberFormat="1" applyFont="1">
      <alignment vertical="center"/>
    </xf>
    <xf numFmtId="177" fontId="22" fillId="0" borderId="0" xfId="0" applyNumberFormat="1" applyFont="1">
      <alignment vertical="center"/>
    </xf>
    <xf numFmtId="177" fontId="25" fillId="0" borderId="7" xfId="0" applyNumberFormat="1" applyFont="1" applyBorder="1">
      <alignment vertical="center"/>
    </xf>
    <xf numFmtId="177" fontId="17" fillId="0" borderId="5" xfId="0" applyNumberFormat="1" applyFont="1" applyBorder="1">
      <alignment vertical="center"/>
    </xf>
    <xf numFmtId="177" fontId="26" fillId="0" borderId="5" xfId="0" applyNumberFormat="1" applyFont="1" applyBorder="1">
      <alignment vertical="center"/>
    </xf>
    <xf numFmtId="177" fontId="36" fillId="0" borderId="0" xfId="0" applyNumberFormat="1" applyFont="1">
      <alignment vertical="center"/>
    </xf>
    <xf numFmtId="0" fontId="0" fillId="0" borderId="3" xfId="0" applyBorder="1">
      <alignment vertical="center"/>
    </xf>
    <xf numFmtId="0" fontId="5" fillId="0" borderId="3" xfId="0" applyFont="1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7" fillId="0" borderId="10" xfId="0" applyFont="1" applyBorder="1">
      <alignment vertical="center"/>
    </xf>
    <xf numFmtId="0" fontId="0" fillId="0" borderId="11" xfId="0" applyBorder="1">
      <alignment vertical="center"/>
    </xf>
    <xf numFmtId="0" fontId="0" fillId="0" borderId="9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 applyAlignment="1">
      <alignment horizontal="center" vertical="center"/>
    </xf>
    <xf numFmtId="0" fontId="38" fillId="0" borderId="9" xfId="0" applyFont="1" applyBorder="1" applyAlignment="1">
      <alignment horizontal="center"/>
    </xf>
    <xf numFmtId="0" fontId="38" fillId="0" borderId="10" xfId="0" applyFont="1" applyBorder="1" applyAlignment="1">
      <alignment horizontal="center"/>
    </xf>
    <xf numFmtId="0" fontId="38" fillId="0" borderId="11" xfId="0" applyFont="1" applyBorder="1" applyAlignment="1">
      <alignment horizontal="center"/>
    </xf>
    <xf numFmtId="0" fontId="38" fillId="0" borderId="3" xfId="0" applyFont="1" applyBorder="1" applyAlignment="1"/>
    <xf numFmtId="0" fontId="38" fillId="0" borderId="0" xfId="0" applyFont="1" applyAlignment="1"/>
    <xf numFmtId="0" fontId="38" fillId="0" borderId="8" xfId="0" applyFont="1" applyBorder="1" applyAlignment="1"/>
    <xf numFmtId="3" fontId="38" fillId="0" borderId="6" xfId="0" applyNumberFormat="1" applyFont="1" applyBorder="1" applyAlignment="1">
      <alignment horizontal="right"/>
    </xf>
    <xf numFmtId="3" fontId="38" fillId="0" borderId="7" xfId="0" applyNumberFormat="1" applyFont="1" applyBorder="1" applyAlignment="1">
      <alignment horizontal="right"/>
    </xf>
    <xf numFmtId="3" fontId="38" fillId="0" borderId="13" xfId="0" applyNumberFormat="1" applyFont="1" applyBorder="1" applyAlignment="1">
      <alignment horizontal="right"/>
    </xf>
    <xf numFmtId="3" fontId="38" fillId="0" borderId="3" xfId="0" applyNumberFormat="1" applyFont="1" applyBorder="1" applyAlignment="1">
      <alignment horizontal="right"/>
    </xf>
    <xf numFmtId="3" fontId="38" fillId="0" borderId="0" xfId="0" applyNumberFormat="1" applyFont="1" applyAlignment="1">
      <alignment horizontal="right"/>
    </xf>
    <xf numFmtId="3" fontId="38" fillId="0" borderId="8" xfId="0" applyNumberFormat="1" applyFont="1" applyBorder="1" applyAlignment="1">
      <alignment horizontal="right"/>
    </xf>
    <xf numFmtId="0" fontId="38" fillId="0" borderId="4" xfId="0" applyFont="1" applyBorder="1" applyAlignment="1"/>
    <xf numFmtId="0" fontId="38" fillId="0" borderId="5" xfId="0" applyFont="1" applyBorder="1" applyAlignment="1"/>
    <xf numFmtId="0" fontId="38" fillId="0" borderId="15" xfId="0" applyFont="1" applyBorder="1" applyAlignment="1"/>
    <xf numFmtId="3" fontId="38" fillId="0" borderId="5" xfId="0" applyNumberFormat="1" applyFont="1" applyBorder="1" applyAlignment="1">
      <alignment horizontal="right"/>
    </xf>
    <xf numFmtId="3" fontId="38" fillId="0" borderId="4" xfId="0" applyNumberFormat="1" applyFont="1" applyBorder="1" applyAlignment="1">
      <alignment horizontal="right"/>
    </xf>
    <xf numFmtId="3" fontId="38" fillId="0" borderId="15" xfId="0" applyNumberFormat="1" applyFont="1" applyBorder="1" applyAlignment="1">
      <alignment horizontal="right"/>
    </xf>
    <xf numFmtId="0" fontId="0" fillId="0" borderId="6" xfId="0" applyBorder="1">
      <alignment vertical="center"/>
    </xf>
    <xf numFmtId="0" fontId="0" fillId="9" borderId="0" xfId="0" applyFill="1">
      <alignment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10" fontId="0" fillId="0" borderId="12" xfId="0" applyNumberFormat="1" applyBorder="1">
      <alignment vertical="center"/>
    </xf>
    <xf numFmtId="176" fontId="0" fillId="0" borderId="12" xfId="0" applyNumberFormat="1" applyBorder="1" applyAlignment="1">
      <alignment horizontal="center" vertical="center"/>
    </xf>
    <xf numFmtId="0" fontId="1" fillId="9" borderId="0" xfId="0" applyFont="1" applyFill="1">
      <alignment vertical="center"/>
    </xf>
    <xf numFmtId="0" fontId="0" fillId="0" borderId="10" xfId="0" applyBorder="1" applyAlignment="1"/>
    <xf numFmtId="0" fontId="0" fillId="0" borderId="11" xfId="0" applyBorder="1" applyAlignment="1"/>
    <xf numFmtId="0" fontId="3" fillId="0" borderId="10" xfId="0" applyFont="1" applyBorder="1" applyAlignment="1"/>
    <xf numFmtId="0" fontId="3" fillId="0" borderId="11" xfId="0" applyFont="1" applyBorder="1" applyAlignment="1"/>
    <xf numFmtId="0" fontId="42" fillId="0" borderId="0" xfId="0" applyFont="1" applyAlignment="1"/>
    <xf numFmtId="0" fontId="43" fillId="0" borderId="0" xfId="0" applyFont="1" applyAlignment="1"/>
    <xf numFmtId="0" fontId="43" fillId="0" borderId="8" xfId="0" applyFont="1" applyBorder="1" applyAlignment="1"/>
    <xf numFmtId="0" fontId="44" fillId="0" borderId="0" xfId="0" applyFont="1" applyAlignment="1"/>
    <xf numFmtId="0" fontId="44" fillId="0" borderId="8" xfId="0" applyFont="1" applyBorder="1" applyAlignment="1"/>
    <xf numFmtId="0" fontId="43" fillId="0" borderId="10" xfId="0" applyFont="1" applyBorder="1" applyAlignment="1"/>
    <xf numFmtId="0" fontId="43" fillId="0" borderId="11" xfId="0" applyFont="1" applyBorder="1" applyAlignment="1"/>
    <xf numFmtId="176" fontId="25" fillId="0" borderId="10" xfId="0" applyNumberFormat="1" applyFont="1" applyBorder="1" applyAlignment="1"/>
    <xf numFmtId="176" fontId="25" fillId="0" borderId="11" xfId="0" applyNumberFormat="1" applyFont="1" applyBorder="1" applyAlignment="1"/>
    <xf numFmtId="0" fontId="41" fillId="0" borderId="0" xfId="0" applyFont="1" applyAlignment="1"/>
    <xf numFmtId="0" fontId="0" fillId="0" borderId="14" xfId="0" applyBorder="1">
      <alignment vertical="center"/>
    </xf>
    <xf numFmtId="0" fontId="43" fillId="0" borderId="7" xfId="0" applyFont="1" applyBorder="1" applyAlignment="1"/>
    <xf numFmtId="0" fontId="43" fillId="0" borderId="13" xfId="0" applyFont="1" applyBorder="1" applyAlignment="1"/>
    <xf numFmtId="0" fontId="44" fillId="0" borderId="14" xfId="0" applyFont="1" applyBorder="1" applyAlignment="1"/>
    <xf numFmtId="0" fontId="44" fillId="0" borderId="7" xfId="0" applyFont="1" applyBorder="1" applyAlignment="1"/>
    <xf numFmtId="0" fontId="44" fillId="0" borderId="13" xfId="0" applyFont="1" applyBorder="1" applyAlignment="1"/>
    <xf numFmtId="0" fontId="0" fillId="0" borderId="17" xfId="0" applyBorder="1">
      <alignment vertical="center"/>
    </xf>
    <xf numFmtId="1" fontId="0" fillId="0" borderId="17" xfId="0" applyNumberFormat="1" applyBorder="1">
      <alignment vertical="center"/>
    </xf>
    <xf numFmtId="1" fontId="0" fillId="0" borderId="0" xfId="0" applyNumberFormat="1">
      <alignment vertical="center"/>
    </xf>
    <xf numFmtId="1" fontId="0" fillId="0" borderId="8" xfId="0" applyNumberFormat="1" applyBorder="1">
      <alignment vertical="center"/>
    </xf>
    <xf numFmtId="0" fontId="3" fillId="0" borderId="11" xfId="0" applyFont="1" applyBorder="1">
      <alignment vertical="center"/>
    </xf>
    <xf numFmtId="1" fontId="3" fillId="0" borderId="12" xfId="0" applyNumberFormat="1" applyFont="1" applyBorder="1">
      <alignment vertical="center"/>
    </xf>
    <xf numFmtId="1" fontId="3" fillId="0" borderId="10" xfId="0" applyNumberFormat="1" applyFont="1" applyBorder="1">
      <alignment vertical="center"/>
    </xf>
    <xf numFmtId="1" fontId="3" fillId="0" borderId="11" xfId="0" applyNumberFormat="1" applyFont="1" applyBorder="1">
      <alignment vertical="center"/>
    </xf>
    <xf numFmtId="0" fontId="1" fillId="10" borderId="0" xfId="0" applyFont="1" applyFill="1">
      <alignment vertical="center"/>
    </xf>
    <xf numFmtId="0" fontId="0" fillId="10" borderId="0" xfId="0" applyFill="1">
      <alignment vertical="center"/>
    </xf>
    <xf numFmtId="0" fontId="1" fillId="2" borderId="3" xfId="0" applyFont="1" applyFill="1" applyBorder="1">
      <alignment vertical="center"/>
    </xf>
    <xf numFmtId="0" fontId="0" fillId="0" borderId="3" xfId="0" applyBorder="1" applyAlignment="1">
      <alignment horizontal="left" vertical="center" indent="1"/>
    </xf>
    <xf numFmtId="0" fontId="3" fillId="0" borderId="3" xfId="0" applyFont="1" applyBorder="1">
      <alignment vertical="center"/>
    </xf>
    <xf numFmtId="0" fontId="5" fillId="5" borderId="3" xfId="0" applyFont="1" applyFill="1" applyBorder="1" applyAlignment="1">
      <alignment horizontal="left" vertical="center" indent="2"/>
    </xf>
    <xf numFmtId="0" fontId="3" fillId="0" borderId="3" xfId="0" applyFont="1" applyBorder="1" applyAlignment="1">
      <alignment horizontal="left" vertical="center" indent="1"/>
    </xf>
    <xf numFmtId="0" fontId="41" fillId="0" borderId="3" xfId="0" applyFont="1" applyBorder="1" applyAlignment="1">
      <alignment horizontal="left" vertical="center" indent="1"/>
    </xf>
    <xf numFmtId="0" fontId="10" fillId="2" borderId="18" xfId="2" applyFont="1" applyFill="1" applyBorder="1" applyAlignment="1">
      <alignment horizontal="left" vertical="center"/>
    </xf>
    <xf numFmtId="0" fontId="8" fillId="2" borderId="19" xfId="2" applyFont="1" applyFill="1" applyBorder="1">
      <alignment vertical="center"/>
    </xf>
    <xf numFmtId="41" fontId="13" fillId="7" borderId="20" xfId="4" applyNumberFormat="1" applyFont="1" applyBorder="1" applyProtection="1">
      <alignment horizontal="center" vertical="center"/>
      <protection hidden="1"/>
    </xf>
    <xf numFmtId="49" fontId="8" fillId="7" borderId="0" xfId="4" applyNumberFormat="1" applyFont="1" applyBorder="1" applyProtection="1">
      <alignment horizontal="center" vertical="center"/>
      <protection hidden="1"/>
    </xf>
    <xf numFmtId="49" fontId="8" fillId="7" borderId="21" xfId="4" applyNumberFormat="1" applyFont="1" applyBorder="1" applyProtection="1">
      <alignment horizontal="center" vertical="center"/>
      <protection hidden="1"/>
    </xf>
    <xf numFmtId="0" fontId="14" fillId="0" borderId="22" xfId="0" applyFont="1" applyBorder="1">
      <alignment vertical="center"/>
    </xf>
    <xf numFmtId="178" fontId="9" fillId="0" borderId="7" xfId="0" applyNumberFormat="1" applyFont="1" applyBorder="1">
      <alignment vertical="center"/>
    </xf>
    <xf numFmtId="178" fontId="9" fillId="0" borderId="23" xfId="0" applyNumberFormat="1" applyFont="1" applyBorder="1">
      <alignment vertical="center"/>
    </xf>
    <xf numFmtId="0" fontId="9" fillId="0" borderId="20" xfId="0" applyFont="1" applyBorder="1" applyAlignment="1">
      <alignment horizontal="left" vertical="center" indent="1"/>
    </xf>
    <xf numFmtId="178" fontId="9" fillId="0" borderId="0" xfId="0" applyNumberFormat="1" applyFont="1">
      <alignment vertical="center"/>
    </xf>
    <xf numFmtId="178" fontId="9" fillId="0" borderId="21" xfId="0" applyNumberFormat="1" applyFont="1" applyBorder="1">
      <alignment vertical="center"/>
    </xf>
    <xf numFmtId="0" fontId="9" fillId="0" borderId="24" xfId="0" applyFont="1" applyBorder="1" applyAlignment="1">
      <alignment horizontal="left" vertical="center" indent="1"/>
    </xf>
    <xf numFmtId="176" fontId="47" fillId="0" borderId="5" xfId="1" applyNumberFormat="1" applyFont="1" applyBorder="1" applyAlignment="1">
      <alignment vertical="center"/>
    </xf>
    <xf numFmtId="176" fontId="47" fillId="0" borderId="25" xfId="1" applyNumberFormat="1" applyFont="1" applyBorder="1" applyAlignment="1">
      <alignment vertical="center"/>
    </xf>
    <xf numFmtId="0" fontId="3" fillId="11" borderId="20" xfId="5" applyBorder="1" applyAlignment="1">
      <alignment vertical="center"/>
    </xf>
    <xf numFmtId="178" fontId="3" fillId="11" borderId="0" xfId="5" applyNumberFormat="1" applyBorder="1" applyAlignment="1">
      <alignment vertical="center"/>
    </xf>
    <xf numFmtId="178" fontId="3" fillId="11" borderId="21" xfId="5" applyNumberFormat="1" applyBorder="1" applyAlignment="1">
      <alignment vertical="center"/>
    </xf>
    <xf numFmtId="0" fontId="48" fillId="0" borderId="20" xfId="6" applyBorder="1" applyAlignment="1">
      <alignment horizontal="right" vertical="center"/>
    </xf>
    <xf numFmtId="9" fontId="47" fillId="0" borderId="0" xfId="1" applyFont="1" applyBorder="1" applyAlignment="1">
      <alignment vertical="center"/>
    </xf>
    <xf numFmtId="9" fontId="47" fillId="0" borderId="21" xfId="1" applyFont="1" applyBorder="1" applyAlignment="1">
      <alignment vertical="center"/>
    </xf>
    <xf numFmtId="0" fontId="17" fillId="0" borderId="20" xfId="0" applyFont="1" applyBorder="1" applyAlignment="1">
      <alignment horizontal="left" vertical="center" indent="2"/>
    </xf>
    <xf numFmtId="0" fontId="49" fillId="0" borderId="22" xfId="0" applyFont="1" applyBorder="1">
      <alignment vertical="center"/>
    </xf>
    <xf numFmtId="0" fontId="0" fillId="0" borderId="20" xfId="0" applyBorder="1" applyAlignment="1">
      <alignment horizontal="left" vertical="center" indent="2"/>
    </xf>
    <xf numFmtId="0" fontId="0" fillId="0" borderId="24" xfId="0" applyBorder="1" applyAlignment="1">
      <alignment horizontal="left" vertical="center" indent="2"/>
    </xf>
    <xf numFmtId="178" fontId="9" fillId="0" borderId="5" xfId="0" applyNumberFormat="1" applyFont="1" applyBorder="1">
      <alignment vertical="center"/>
    </xf>
    <xf numFmtId="178" fontId="9" fillId="0" borderId="25" xfId="0" applyNumberFormat="1" applyFont="1" applyBorder="1">
      <alignment vertical="center"/>
    </xf>
    <xf numFmtId="0" fontId="0" fillId="0" borderId="22" xfId="0" applyBorder="1" applyAlignment="1">
      <alignment horizontal="left" vertical="center" indent="3"/>
    </xf>
    <xf numFmtId="0" fontId="0" fillId="0" borderId="20" xfId="0" applyBorder="1" applyAlignment="1">
      <alignment horizontal="left" vertical="center" indent="4"/>
    </xf>
    <xf numFmtId="0" fontId="9" fillId="0" borderId="20" xfId="0" applyFont="1" applyBorder="1" applyAlignment="1">
      <alignment horizontal="left" vertical="center" indent="3"/>
    </xf>
    <xf numFmtId="176" fontId="3" fillId="11" borderId="20" xfId="5" applyNumberFormat="1" applyBorder="1" applyAlignment="1">
      <alignment horizontal="left" vertical="center" indent="3"/>
    </xf>
    <xf numFmtId="0" fontId="0" fillId="0" borderId="26" xfId="0" applyBorder="1" applyAlignment="1">
      <alignment horizontal="left" vertical="center" indent="1"/>
    </xf>
    <xf numFmtId="178" fontId="9" fillId="0" borderId="10" xfId="0" applyNumberFormat="1" applyFont="1" applyBorder="1">
      <alignment vertical="center"/>
    </xf>
    <xf numFmtId="178" fontId="9" fillId="0" borderId="27" xfId="0" applyNumberFormat="1" applyFont="1" applyBorder="1">
      <alignment vertical="center"/>
    </xf>
    <xf numFmtId="0" fontId="0" fillId="0" borderId="22" xfId="0" applyBorder="1" applyAlignment="1">
      <alignment horizontal="left" vertical="center" indent="2"/>
    </xf>
    <xf numFmtId="0" fontId="3" fillId="11" borderId="20" xfId="5" applyBorder="1" applyAlignment="1">
      <alignment horizontal="left" vertical="center"/>
    </xf>
    <xf numFmtId="0" fontId="9" fillId="0" borderId="20" xfId="0" applyFont="1" applyBorder="1">
      <alignment vertical="center"/>
    </xf>
    <xf numFmtId="0" fontId="0" fillId="0" borderId="20" xfId="0" applyBorder="1">
      <alignment vertical="center"/>
    </xf>
    <xf numFmtId="0" fontId="14" fillId="0" borderId="24" xfId="0" applyFont="1" applyBorder="1">
      <alignment vertical="center"/>
    </xf>
    <xf numFmtId="0" fontId="0" fillId="0" borderId="22" xfId="0" applyBorder="1">
      <alignment vertical="center"/>
    </xf>
    <xf numFmtId="179" fontId="9" fillId="0" borderId="0" xfId="0" applyNumberFormat="1" applyFont="1">
      <alignment vertical="center"/>
    </xf>
    <xf numFmtId="179" fontId="9" fillId="0" borderId="21" xfId="0" applyNumberFormat="1" applyFont="1" applyBorder="1">
      <alignment vertical="center"/>
    </xf>
    <xf numFmtId="0" fontId="0" fillId="0" borderId="28" xfId="0" applyBorder="1">
      <alignment vertical="center"/>
    </xf>
    <xf numFmtId="179" fontId="9" fillId="0" borderId="29" xfId="0" applyNumberFormat="1" applyFont="1" applyBorder="1">
      <alignment vertical="center"/>
    </xf>
    <xf numFmtId="179" fontId="9" fillId="0" borderId="30" xfId="0" applyNumberFormat="1" applyFont="1" applyBorder="1">
      <alignment vertical="center"/>
    </xf>
    <xf numFmtId="0" fontId="8" fillId="2" borderId="18" xfId="0" applyFont="1" applyFill="1" applyBorder="1">
      <alignment vertical="center"/>
    </xf>
    <xf numFmtId="0" fontId="0" fillId="2" borderId="1" xfId="0" applyFill="1" applyBorder="1">
      <alignment vertical="center"/>
    </xf>
    <xf numFmtId="0" fontId="0" fillId="2" borderId="19" xfId="0" applyFill="1" applyBorder="1">
      <alignment vertical="center"/>
    </xf>
    <xf numFmtId="0" fontId="13" fillId="8" borderId="20" xfId="0" applyFont="1" applyFill="1" applyBorder="1" applyAlignment="1">
      <alignment horizontal="center" vertical="center"/>
    </xf>
    <xf numFmtId="0" fontId="8" fillId="8" borderId="21" xfId="0" applyFont="1" applyFill="1" applyBorder="1" applyAlignment="1">
      <alignment horizontal="right" vertical="center"/>
    </xf>
    <xf numFmtId="0" fontId="50" fillId="8" borderId="18" xfId="0" applyFont="1" applyFill="1" applyBorder="1">
      <alignment vertical="center"/>
    </xf>
    <xf numFmtId="0" fontId="0" fillId="8" borderId="1" xfId="0" applyFill="1" applyBorder="1">
      <alignment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19" xfId="0" applyFont="1" applyFill="1" applyBorder="1" applyAlignment="1">
      <alignment horizontal="center" vertical="center"/>
    </xf>
    <xf numFmtId="0" fontId="3" fillId="11" borderId="22" xfId="5" applyBorder="1" applyAlignment="1">
      <alignment vertical="center"/>
    </xf>
    <xf numFmtId="0" fontId="3" fillId="11" borderId="7" xfId="5" applyBorder="1" applyAlignment="1">
      <alignment vertical="center"/>
    </xf>
    <xf numFmtId="0" fontId="3" fillId="11" borderId="23" xfId="5" applyBorder="1" applyAlignment="1">
      <alignment vertical="center"/>
    </xf>
    <xf numFmtId="0" fontId="46" fillId="0" borderId="0" xfId="0" applyFont="1">
      <alignment vertical="center"/>
    </xf>
    <xf numFmtId="0" fontId="14" fillId="0" borderId="21" xfId="0" applyFont="1" applyBorder="1">
      <alignment vertical="center"/>
    </xf>
    <xf numFmtId="0" fontId="9" fillId="0" borderId="21" xfId="0" applyFont="1" applyBorder="1">
      <alignment vertical="center"/>
    </xf>
    <xf numFmtId="177" fontId="0" fillId="0" borderId="0" xfId="0" applyNumberFormat="1">
      <alignment vertical="center"/>
    </xf>
    <xf numFmtId="177" fontId="9" fillId="0" borderId="21" xfId="0" applyNumberFormat="1" applyFont="1" applyBorder="1">
      <alignment vertical="center"/>
    </xf>
    <xf numFmtId="0" fontId="14" fillId="0" borderId="20" xfId="0" applyFont="1" applyBorder="1">
      <alignment vertical="center"/>
    </xf>
    <xf numFmtId="0" fontId="3" fillId="11" borderId="24" xfId="5" applyBorder="1" applyAlignment="1">
      <alignment vertical="center"/>
    </xf>
    <xf numFmtId="0" fontId="3" fillId="11" borderId="5" xfId="5" applyBorder="1" applyAlignment="1">
      <alignment vertical="center"/>
    </xf>
    <xf numFmtId="177" fontId="3" fillId="11" borderId="5" xfId="5" applyNumberFormat="1" applyBorder="1" applyAlignment="1">
      <alignment vertical="center"/>
    </xf>
    <xf numFmtId="177" fontId="3" fillId="11" borderId="25" xfId="5" applyNumberFormat="1" applyBorder="1" applyAlignment="1">
      <alignment vertical="center"/>
    </xf>
    <xf numFmtId="0" fontId="9" fillId="0" borderId="7" xfId="0" applyFont="1" applyBorder="1">
      <alignment vertical="center"/>
    </xf>
    <xf numFmtId="0" fontId="3" fillId="0" borderId="7" xfId="0" applyFont="1" applyBorder="1">
      <alignment vertical="center"/>
    </xf>
    <xf numFmtId="0" fontId="14" fillId="0" borderId="23" xfId="0" applyFont="1" applyBorder="1">
      <alignment vertical="center"/>
    </xf>
    <xf numFmtId="0" fontId="9" fillId="0" borderId="24" xfId="0" applyFont="1" applyBorder="1">
      <alignment vertical="center"/>
    </xf>
    <xf numFmtId="0" fontId="9" fillId="0" borderId="25" xfId="0" applyFont="1" applyBorder="1">
      <alignment vertical="center"/>
    </xf>
    <xf numFmtId="0" fontId="3" fillId="0" borderId="5" xfId="0" applyFont="1" applyBorder="1">
      <alignment vertical="center"/>
    </xf>
    <xf numFmtId="0" fontId="14" fillId="0" borderId="25" xfId="0" applyFont="1" applyBorder="1">
      <alignment vertical="center"/>
    </xf>
    <xf numFmtId="0" fontId="14" fillId="0" borderId="26" xfId="0" applyFont="1" applyBorder="1">
      <alignment vertical="center"/>
    </xf>
    <xf numFmtId="0" fontId="9" fillId="0" borderId="10" xfId="0" applyFont="1" applyBorder="1">
      <alignment vertical="center"/>
    </xf>
    <xf numFmtId="0" fontId="14" fillId="0" borderId="10" xfId="0" applyFont="1" applyBorder="1">
      <alignment vertical="center"/>
    </xf>
    <xf numFmtId="0" fontId="14" fillId="0" borderId="27" xfId="0" applyFont="1" applyBorder="1">
      <alignment vertical="center"/>
    </xf>
    <xf numFmtId="0" fontId="14" fillId="0" borderId="31" xfId="0" applyFont="1" applyBorder="1">
      <alignment vertical="center"/>
    </xf>
    <xf numFmtId="0" fontId="9" fillId="0" borderId="32" xfId="0" applyFont="1" applyBorder="1">
      <alignment vertical="center"/>
    </xf>
    <xf numFmtId="0" fontId="3" fillId="0" borderId="32" xfId="0" applyFont="1" applyBorder="1">
      <alignment vertical="center"/>
    </xf>
    <xf numFmtId="0" fontId="14" fillId="0" borderId="32" xfId="0" applyFont="1" applyBorder="1">
      <alignment vertical="center"/>
    </xf>
    <xf numFmtId="0" fontId="14" fillId="0" borderId="33" xfId="0" applyFont="1" applyBorder="1">
      <alignment vertical="center"/>
    </xf>
    <xf numFmtId="0" fontId="3" fillId="11" borderId="20" xfId="5" applyBorder="1" applyAlignment="1">
      <alignment horizontal="left" vertical="center" indent="1"/>
    </xf>
    <xf numFmtId="0" fontId="3" fillId="11" borderId="0" xfId="5" applyBorder="1" applyAlignment="1">
      <alignment vertical="center"/>
    </xf>
    <xf numFmtId="177" fontId="3" fillId="11" borderId="21" xfId="5" applyNumberFormat="1" applyBorder="1" applyAlignment="1">
      <alignment vertical="center"/>
    </xf>
    <xf numFmtId="0" fontId="3" fillId="11" borderId="28" xfId="5" applyBorder="1" applyAlignment="1">
      <alignment vertical="center"/>
    </xf>
    <xf numFmtId="0" fontId="3" fillId="11" borderId="29" xfId="5" applyBorder="1" applyAlignment="1">
      <alignment vertical="center"/>
    </xf>
    <xf numFmtId="177" fontId="3" fillId="11" borderId="29" xfId="5" applyNumberFormat="1" applyBorder="1" applyAlignment="1">
      <alignment vertical="center"/>
    </xf>
    <xf numFmtId="177" fontId="3" fillId="11" borderId="30" xfId="5" applyNumberFormat="1" applyBorder="1" applyAlignment="1">
      <alignment vertical="center"/>
    </xf>
    <xf numFmtId="0" fontId="3" fillId="11" borderId="21" xfId="5" applyBorder="1" applyAlignment="1">
      <alignment vertical="center"/>
    </xf>
    <xf numFmtId="177" fontId="3" fillId="11" borderId="0" xfId="5" applyNumberFormat="1" applyBorder="1" applyAlignment="1">
      <alignment vertical="center"/>
    </xf>
    <xf numFmtId="177" fontId="3" fillId="11" borderId="20" xfId="5" applyNumberFormat="1" applyBorder="1" applyAlignment="1">
      <alignment horizontal="left" vertical="center" indent="1"/>
    </xf>
    <xf numFmtId="0" fontId="0" fillId="0" borderId="3" xfId="0" quotePrefix="1" applyBorder="1">
      <alignment vertical="center"/>
    </xf>
    <xf numFmtId="0" fontId="28" fillId="0" borderId="11" xfId="0" applyFont="1" applyBorder="1">
      <alignment vertical="center"/>
    </xf>
    <xf numFmtId="0" fontId="1" fillId="2" borderId="34" xfId="2" applyFill="1" applyBorder="1" applyAlignment="1">
      <alignment horizontal="center" vertical="center"/>
    </xf>
    <xf numFmtId="0" fontId="1" fillId="2" borderId="1" xfId="2" applyFill="1" applyBorder="1">
      <alignment vertical="center"/>
    </xf>
    <xf numFmtId="0" fontId="1" fillId="2" borderId="19" xfId="2" applyFill="1" applyBorder="1">
      <alignment vertical="center"/>
    </xf>
    <xf numFmtId="0" fontId="1" fillId="7" borderId="35" xfId="4" applyBorder="1">
      <alignment horizontal="center" vertical="center"/>
    </xf>
    <xf numFmtId="0" fontId="1" fillId="7" borderId="2" xfId="4">
      <alignment horizontal="center" vertical="center"/>
    </xf>
    <xf numFmtId="0" fontId="1" fillId="7" borderId="36" xfId="4" applyBorder="1">
      <alignment horizontal="center" vertical="center"/>
    </xf>
    <xf numFmtId="0" fontId="0" fillId="5" borderId="3" xfId="0" applyFill="1" applyBorder="1" applyAlignment="1">
      <alignment horizontal="center" vertical="center"/>
    </xf>
    <xf numFmtId="10" fontId="0" fillId="5" borderId="0" xfId="1" applyNumberFormat="1" applyFont="1" applyFill="1" applyBorder="1">
      <alignment vertical="center"/>
    </xf>
    <xf numFmtId="10" fontId="45" fillId="5" borderId="0" xfId="1" applyNumberFormat="1" applyFont="1" applyFill="1" applyBorder="1">
      <alignment vertical="center"/>
    </xf>
    <xf numFmtId="10" fontId="0" fillId="5" borderId="21" xfId="1" applyNumberFormat="1" applyFont="1" applyFill="1" applyBorder="1">
      <alignment vertical="center"/>
    </xf>
    <xf numFmtId="10" fontId="51" fillId="5" borderId="0" xfId="1" applyNumberFormat="1" applyFont="1" applyFill="1" applyBorder="1">
      <alignment vertical="center"/>
    </xf>
    <xf numFmtId="0" fontId="30" fillId="5" borderId="3" xfId="0" applyFont="1" applyFill="1" applyBorder="1" applyAlignment="1">
      <alignment horizontal="center" vertical="center"/>
    </xf>
    <xf numFmtId="176" fontId="0" fillId="5" borderId="0" xfId="1" applyNumberFormat="1" applyFont="1" applyFill="1" applyBorder="1">
      <alignment vertical="center"/>
    </xf>
    <xf numFmtId="176" fontId="0" fillId="5" borderId="21" xfId="1" applyNumberFormat="1" applyFont="1" applyFill="1" applyBorder="1">
      <alignment vertical="center"/>
    </xf>
    <xf numFmtId="0" fontId="0" fillId="5" borderId="0" xfId="0" applyFill="1" applyAlignment="1">
      <alignment horizontal="right" vertical="center"/>
    </xf>
    <xf numFmtId="0" fontId="45" fillId="5" borderId="0" xfId="0" applyFont="1" applyFill="1" applyAlignment="1">
      <alignment horizontal="right" vertical="center"/>
    </xf>
    <xf numFmtId="0" fontId="51" fillId="5" borderId="0" xfId="0" applyFont="1" applyFill="1" applyAlignment="1">
      <alignment horizontal="right" vertical="center"/>
    </xf>
    <xf numFmtId="0" fontId="51" fillId="5" borderId="21" xfId="0" applyFont="1" applyFill="1" applyBorder="1" applyAlignment="1">
      <alignment horizontal="right" vertical="center"/>
    </xf>
    <xf numFmtId="0" fontId="0" fillId="5" borderId="37" xfId="0" applyFill="1" applyBorder="1" applyAlignment="1">
      <alignment horizontal="center" vertical="center"/>
    </xf>
    <xf numFmtId="0" fontId="0" fillId="5" borderId="29" xfId="0" applyFill="1" applyBorder="1">
      <alignment vertical="center"/>
    </xf>
    <xf numFmtId="0" fontId="51" fillId="5" borderId="29" xfId="0" applyFont="1" applyFill="1" applyBorder="1">
      <alignment vertical="center"/>
    </xf>
    <xf numFmtId="0" fontId="0" fillId="5" borderId="30" xfId="0" applyFill="1" applyBorder="1">
      <alignment vertical="center"/>
    </xf>
    <xf numFmtId="0" fontId="1" fillId="7" borderId="3" xfId="4" applyBorder="1">
      <alignment horizontal="center" vertical="center"/>
    </xf>
    <xf numFmtId="0" fontId="1" fillId="7" borderId="0" xfId="4" applyBorder="1">
      <alignment horizontal="center" vertical="center"/>
    </xf>
    <xf numFmtId="0" fontId="1" fillId="7" borderId="21" xfId="4" applyBorder="1">
      <alignment horizontal="center" vertical="center"/>
    </xf>
    <xf numFmtId="0" fontId="0" fillId="5" borderId="34" xfId="0" applyFill="1" applyBorder="1" applyAlignment="1">
      <alignment horizontal="center" vertical="center"/>
    </xf>
    <xf numFmtId="10" fontId="0" fillId="5" borderId="1" xfId="1" applyNumberFormat="1" applyFont="1" applyFill="1" applyBorder="1">
      <alignment vertical="center"/>
    </xf>
    <xf numFmtId="10" fontId="45" fillId="5" borderId="1" xfId="1" applyNumberFormat="1" applyFont="1" applyFill="1" applyBorder="1">
      <alignment vertical="center"/>
    </xf>
    <xf numFmtId="10" fontId="0" fillId="5" borderId="19" xfId="1" applyNumberFormat="1" applyFont="1" applyFill="1" applyBorder="1">
      <alignment vertical="center"/>
    </xf>
    <xf numFmtId="0" fontId="0" fillId="5" borderId="21" xfId="0" applyFill="1" applyBorder="1" applyAlignment="1">
      <alignment horizontal="right" vertical="center"/>
    </xf>
    <xf numFmtId="0" fontId="3" fillId="5" borderId="3" xfId="0" applyFont="1" applyFill="1" applyBorder="1" applyAlignment="1">
      <alignment horizontal="left" vertical="center"/>
    </xf>
    <xf numFmtId="0" fontId="0" fillId="5" borderId="3" xfId="0" applyFill="1" applyBorder="1" applyAlignment="1">
      <alignment horizontal="left" vertical="center"/>
    </xf>
    <xf numFmtId="0" fontId="1" fillId="9" borderId="3" xfId="0" applyFont="1" applyFill="1" applyBorder="1">
      <alignment vertical="center"/>
    </xf>
    <xf numFmtId="0" fontId="41" fillId="0" borderId="0" xfId="0" applyFont="1" applyAlignment="1">
      <alignment horizontal="justify" vertical="center"/>
    </xf>
    <xf numFmtId="0" fontId="0" fillId="0" borderId="9" xfId="0" applyBorder="1" applyAlignment="1">
      <alignment horizontal="left" vertical="center"/>
    </xf>
    <xf numFmtId="0" fontId="52" fillId="2" borderId="34" xfId="2" applyFont="1" applyFill="1" applyBorder="1" applyAlignment="1">
      <alignment horizontal="left" vertical="center"/>
    </xf>
    <xf numFmtId="0" fontId="53" fillId="2" borderId="18" xfId="0" applyFont="1" applyFill="1" applyBorder="1">
      <alignment vertical="center"/>
    </xf>
    <xf numFmtId="41" fontId="13" fillId="7" borderId="3" xfId="4" applyNumberFormat="1" applyFont="1" applyBorder="1" applyProtection="1">
      <alignment horizontal="center" vertical="center"/>
      <protection hidden="1"/>
    </xf>
    <xf numFmtId="0" fontId="9" fillId="5" borderId="3" xfId="0" applyFont="1" applyFill="1" applyBorder="1" applyAlignment="1">
      <alignment horizontal="left" vertical="center" indent="1"/>
    </xf>
    <xf numFmtId="178" fontId="9" fillId="5" borderId="0" xfId="0" applyNumberFormat="1" applyFont="1" applyFill="1">
      <alignment vertical="center"/>
    </xf>
    <xf numFmtId="178" fontId="9" fillId="5" borderId="21" xfId="0" applyNumberFormat="1" applyFont="1" applyFill="1" applyBorder="1">
      <alignment vertical="center"/>
    </xf>
    <xf numFmtId="0" fontId="9" fillId="5" borderId="20" xfId="0" applyFont="1" applyFill="1" applyBorder="1" applyAlignment="1">
      <alignment horizontal="left" vertical="center" indent="1"/>
    </xf>
    <xf numFmtId="0" fontId="9" fillId="5" borderId="37" xfId="0" applyFont="1" applyFill="1" applyBorder="1" applyAlignment="1">
      <alignment horizontal="left" vertical="center" indent="1"/>
    </xf>
    <xf numFmtId="176" fontId="47" fillId="5" borderId="29" xfId="1" applyNumberFormat="1" applyFont="1" applyFill="1" applyBorder="1" applyAlignment="1">
      <alignment vertical="center"/>
    </xf>
    <xf numFmtId="176" fontId="47" fillId="5" borderId="30" xfId="1" applyNumberFormat="1" applyFont="1" applyFill="1" applyBorder="1" applyAlignment="1">
      <alignment vertical="center"/>
    </xf>
    <xf numFmtId="0" fontId="9" fillId="5" borderId="28" xfId="0" applyFont="1" applyFill="1" applyBorder="1" applyAlignment="1">
      <alignment horizontal="left" vertical="center" indent="1"/>
    </xf>
    <xf numFmtId="176" fontId="47" fillId="5" borderId="0" xfId="1" applyNumberFormat="1" applyFont="1" applyFill="1" applyBorder="1" applyAlignment="1">
      <alignment vertical="center"/>
    </xf>
    <xf numFmtId="0" fontId="9" fillId="5" borderId="0" xfId="0" applyFont="1" applyFill="1" applyAlignment="1">
      <alignment horizontal="left" vertical="center" indent="1"/>
    </xf>
    <xf numFmtId="0" fontId="14" fillId="5" borderId="3" xfId="0" applyFont="1" applyFill="1" applyBorder="1" applyAlignment="1">
      <alignment horizontal="left" vertical="center" indent="1"/>
    </xf>
    <xf numFmtId="0" fontId="21" fillId="5" borderId="3" xfId="0" applyFont="1" applyFill="1" applyBorder="1" applyAlignment="1">
      <alignment horizontal="left" vertical="center" indent="1"/>
    </xf>
    <xf numFmtId="0" fontId="9" fillId="0" borderId="3" xfId="0" applyFont="1" applyBorder="1" applyAlignment="1">
      <alignment horizontal="left" vertical="center" indent="1"/>
    </xf>
    <xf numFmtId="176" fontId="47" fillId="0" borderId="0" xfId="1" applyNumberFormat="1" applyFont="1" applyBorder="1" applyAlignment="1">
      <alignment vertical="center"/>
    </xf>
    <xf numFmtId="0" fontId="9" fillId="0" borderId="0" xfId="0" applyFont="1" applyAlignment="1">
      <alignment horizontal="left" vertical="center" indent="1"/>
    </xf>
    <xf numFmtId="0" fontId="0" fillId="5" borderId="6" xfId="0" applyFill="1" applyBorder="1" applyAlignment="1">
      <alignment horizontal="left" vertical="center" indent="3"/>
    </xf>
    <xf numFmtId="178" fontId="9" fillId="5" borderId="7" xfId="0" applyNumberFormat="1" applyFont="1" applyFill="1" applyBorder="1">
      <alignment vertical="center"/>
    </xf>
    <xf numFmtId="178" fontId="9" fillId="5" borderId="23" xfId="0" applyNumberFormat="1" applyFont="1" applyFill="1" applyBorder="1">
      <alignment vertical="center"/>
    </xf>
    <xf numFmtId="0" fontId="0" fillId="5" borderId="22" xfId="0" applyFill="1" applyBorder="1" applyAlignment="1">
      <alignment horizontal="left" vertical="center" indent="3"/>
    </xf>
    <xf numFmtId="0" fontId="0" fillId="5" borderId="3" xfId="0" applyFill="1" applyBorder="1" applyAlignment="1">
      <alignment horizontal="left" vertical="center" indent="4"/>
    </xf>
    <xf numFmtId="0" fontId="0" fillId="5" borderId="20" xfId="0" applyFill="1" applyBorder="1" applyAlignment="1">
      <alignment horizontal="left" vertical="center" indent="4"/>
    </xf>
    <xf numFmtId="0" fontId="9" fillId="5" borderId="3" xfId="0" applyFont="1" applyFill="1" applyBorder="1" applyAlignment="1">
      <alignment horizontal="left" vertical="center" indent="3"/>
    </xf>
    <xf numFmtId="0" fontId="9" fillId="5" borderId="20" xfId="0" applyFont="1" applyFill="1" applyBorder="1" applyAlignment="1">
      <alignment horizontal="left" vertical="center" indent="3"/>
    </xf>
    <xf numFmtId="176" fontId="3" fillId="5" borderId="37" xfId="5" applyNumberFormat="1" applyFill="1" applyBorder="1" applyAlignment="1">
      <alignment horizontal="left" vertical="center" indent="3"/>
    </xf>
    <xf numFmtId="178" fontId="3" fillId="5" borderId="29" xfId="5" applyNumberFormat="1" applyFill="1" applyBorder="1" applyAlignment="1">
      <alignment vertical="center"/>
    </xf>
    <xf numFmtId="178" fontId="3" fillId="5" borderId="30" xfId="5" applyNumberFormat="1" applyFill="1" applyBorder="1" applyAlignment="1">
      <alignment vertical="center"/>
    </xf>
    <xf numFmtId="176" fontId="3" fillId="5" borderId="28" xfId="5" applyNumberFormat="1" applyFill="1" applyBorder="1" applyAlignment="1">
      <alignment horizontal="left" vertical="center" indent="3"/>
    </xf>
    <xf numFmtId="176" fontId="3" fillId="11" borderId="3" xfId="5" applyNumberFormat="1" applyBorder="1" applyAlignment="1">
      <alignment horizontal="left" vertical="center" indent="3"/>
    </xf>
    <xf numFmtId="176" fontId="3" fillId="11" borderId="0" xfId="5" applyNumberFormat="1" applyBorder="1" applyAlignment="1">
      <alignment horizontal="left" vertical="center" indent="3"/>
    </xf>
    <xf numFmtId="0" fontId="0" fillId="5" borderId="9" xfId="0" applyFill="1" applyBorder="1" applyAlignment="1">
      <alignment horizontal="left" vertical="center" indent="1"/>
    </xf>
    <xf numFmtId="178" fontId="9" fillId="5" borderId="10" xfId="0" applyNumberFormat="1" applyFont="1" applyFill="1" applyBorder="1">
      <alignment vertical="center"/>
    </xf>
    <xf numFmtId="178" fontId="9" fillId="5" borderId="27" xfId="0" applyNumberFormat="1" applyFont="1" applyFill="1" applyBorder="1">
      <alignment vertical="center"/>
    </xf>
    <xf numFmtId="0" fontId="0" fillId="5" borderId="26" xfId="0" applyFill="1" applyBorder="1" applyAlignment="1">
      <alignment horizontal="left" vertical="center" indent="1"/>
    </xf>
    <xf numFmtId="0" fontId="0" fillId="5" borderId="6" xfId="0" applyFill="1" applyBorder="1" applyAlignment="1">
      <alignment horizontal="left" vertical="center" indent="2"/>
    </xf>
    <xf numFmtId="0" fontId="0" fillId="5" borderId="22" xfId="0" applyFill="1" applyBorder="1" applyAlignment="1">
      <alignment horizontal="left" vertical="center" indent="2"/>
    </xf>
    <xf numFmtId="0" fontId="0" fillId="5" borderId="37" xfId="0" applyFill="1" applyBorder="1" applyAlignment="1">
      <alignment horizontal="left" vertical="center" indent="2"/>
    </xf>
    <xf numFmtId="178" fontId="9" fillId="5" borderId="29" xfId="0" applyNumberFormat="1" applyFont="1" applyFill="1" applyBorder="1">
      <alignment vertical="center"/>
    </xf>
    <xf numFmtId="178" fontId="9" fillId="5" borderId="30" xfId="0" applyNumberFormat="1" applyFont="1" applyFill="1" applyBorder="1">
      <alignment vertical="center"/>
    </xf>
    <xf numFmtId="0" fontId="0" fillId="5" borderId="28" xfId="0" applyFill="1" applyBorder="1" applyAlignment="1">
      <alignment horizontal="left" vertical="center" indent="2"/>
    </xf>
    <xf numFmtId="0" fontId="0" fillId="0" borderId="3" xfId="0" applyBorder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5" borderId="3" xfId="5" applyFill="1" applyBorder="1" applyAlignment="1">
      <alignment horizontal="left" vertical="center"/>
    </xf>
    <xf numFmtId="178" fontId="3" fillId="5" borderId="0" xfId="5" applyNumberFormat="1" applyFill="1" applyBorder="1" applyAlignment="1">
      <alignment vertical="center"/>
    </xf>
    <xf numFmtId="178" fontId="3" fillId="5" borderId="21" xfId="5" applyNumberFormat="1" applyFill="1" applyBorder="1" applyAlignment="1">
      <alignment vertical="center"/>
    </xf>
    <xf numFmtId="0" fontId="3" fillId="5" borderId="20" xfId="5" applyFill="1" applyBorder="1" applyAlignment="1">
      <alignment horizontal="left" vertical="center"/>
    </xf>
    <xf numFmtId="0" fontId="48" fillId="5" borderId="37" xfId="6" applyFill="1" applyBorder="1" applyAlignment="1">
      <alignment horizontal="right" vertical="center"/>
    </xf>
    <xf numFmtId="9" fontId="47" fillId="5" borderId="29" xfId="1" applyFont="1" applyFill="1" applyBorder="1" applyAlignment="1">
      <alignment vertical="center"/>
    </xf>
    <xf numFmtId="9" fontId="47" fillId="5" borderId="30" xfId="1" applyFont="1" applyFill="1" applyBorder="1" applyAlignment="1">
      <alignment vertical="center"/>
    </xf>
    <xf numFmtId="0" fontId="48" fillId="5" borderId="28" xfId="6" applyFill="1" applyBorder="1" applyAlignment="1">
      <alignment horizontal="right" vertical="center"/>
    </xf>
    <xf numFmtId="0" fontId="3" fillId="0" borderId="3" xfId="0" quotePrefix="1" applyFont="1" applyBorder="1">
      <alignment vertical="center"/>
    </xf>
    <xf numFmtId="0" fontId="0" fillId="5" borderId="0" xfId="0" applyFill="1" applyBorder="1">
      <alignment vertical="center"/>
    </xf>
    <xf numFmtId="0" fontId="0" fillId="5" borderId="5" xfId="0" applyFill="1" applyBorder="1">
      <alignment vertical="center"/>
    </xf>
    <xf numFmtId="0" fontId="6" fillId="5" borderId="0" xfId="0" applyFont="1" applyFill="1">
      <alignment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76" fontId="0" fillId="0" borderId="9" xfId="1" applyNumberFormat="1" applyFont="1" applyBorder="1" applyAlignment="1">
      <alignment horizontal="center" vertical="center"/>
    </xf>
    <xf numFmtId="176" fontId="0" fillId="0" borderId="10" xfId="1" applyNumberFormat="1" applyFont="1" applyBorder="1" applyAlignment="1">
      <alignment horizontal="center" vertical="center"/>
    </xf>
    <xf numFmtId="176" fontId="0" fillId="0" borderId="11" xfId="1" applyNumberFormat="1" applyFont="1" applyBorder="1" applyAlignment="1">
      <alignment horizontal="center" vertical="center"/>
    </xf>
    <xf numFmtId="0" fontId="40" fillId="0" borderId="9" xfId="0" applyFont="1" applyBorder="1" applyAlignment="1">
      <alignment horizontal="right" vertical="center"/>
    </xf>
    <xf numFmtId="0" fontId="41" fillId="0" borderId="10" xfId="0" applyFont="1" applyBorder="1" applyAlignment="1">
      <alignment horizontal="right" vertical="center"/>
    </xf>
    <xf numFmtId="0" fontId="41" fillId="0" borderId="11" xfId="0" applyFont="1" applyBorder="1" applyAlignment="1">
      <alignment horizontal="right" vertical="center"/>
    </xf>
    <xf numFmtId="0" fontId="3" fillId="0" borderId="9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7" fillId="0" borderId="9" xfId="0" applyFont="1" applyBorder="1" applyAlignment="1">
      <alignment horizontal="left" vertical="center"/>
    </xf>
    <xf numFmtId="0" fontId="37" fillId="0" borderId="11" xfId="0" applyFont="1" applyBorder="1" applyAlignment="1">
      <alignment horizontal="left" vertical="center"/>
    </xf>
    <xf numFmtId="0" fontId="40" fillId="0" borderId="10" xfId="0" applyFont="1" applyBorder="1" applyAlignment="1">
      <alignment horizontal="right" vertical="center"/>
    </xf>
    <xf numFmtId="0" fontId="0" fillId="0" borderId="0" xfId="0" applyBorder="1">
      <alignment vertical="center"/>
    </xf>
  </cellXfs>
  <cellStyles count="7">
    <cellStyle name="1" xfId="2" xr:uid="{FBA2AC2C-7019-471D-B9AF-EBF68F03FD32}"/>
    <cellStyle name="백분율" xfId="1" builtinId="5"/>
    <cellStyle name="빨간색볼드체기울임" xfId="6" xr:uid="{A268A066-6FA4-48F2-A6CB-2672A7BC808C}"/>
    <cellStyle name="콤마" xfId="3" xr:uid="{D996C32A-1308-4F9E-BB57-B0A3BD1E6353}"/>
    <cellStyle name="표 중간제목" xfId="4" xr:uid="{74379F5B-A096-4423-8DF6-588F757B8650}"/>
    <cellStyle name="표 중요 1" xfId="5" xr:uid="{CEB332D0-7949-43C0-BB5A-16DA20EE43EB}"/>
    <cellStyle name="표준" xfId="0" builtinId="0"/>
  </cellStyles>
  <dxfs count="0"/>
  <tableStyles count="0" defaultTableStyle="TableStyleMedium2" defaultPivotStyle="PivotStyleLight16"/>
  <colors>
    <mruColors>
      <color rgb="FF00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'[1]RCL 보고서'!$B$176</c:f>
              <c:strCache>
                <c:ptCount val="1"/>
                <c:pt idx="0">
                  <c:v>Occupancy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'[1]RCL 보고서'!$E$172:$I$172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'[1]RCL 보고서'!$E$176:$I$176</c:f>
              <c:numCache>
                <c:formatCode>General</c:formatCode>
                <c:ptCount val="5"/>
                <c:pt idx="0">
                  <c:v>1.081</c:v>
                </c:pt>
                <c:pt idx="1">
                  <c:v>1.0189999999999999</c:v>
                </c:pt>
                <c:pt idx="2">
                  <c:v>0.49299999999999999</c:v>
                </c:pt>
                <c:pt idx="3">
                  <c:v>0.85099999999999998</c:v>
                </c:pt>
                <c:pt idx="4">
                  <c:v>1.056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8-422E-94AF-5C58B7FD1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18831"/>
        <c:axId val="90017871"/>
      </c:lineChart>
      <c:catAx>
        <c:axId val="90018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softEdge rad="3810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017871"/>
        <c:crosses val="autoZero"/>
        <c:auto val="1"/>
        <c:lblAlgn val="ctr"/>
        <c:lblOffset val="100"/>
        <c:noMultiLvlLbl val="0"/>
      </c:catAx>
      <c:valAx>
        <c:axId val="9001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01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'[1]RCL 보고서'!$B$198</c:f>
              <c:strCache>
                <c:ptCount val="1"/>
                <c:pt idx="0">
                  <c:v>Ticket Price (달러)</c:v>
                </c:pt>
              </c:strCache>
            </c:strRef>
          </c:tx>
          <c:spPr>
            <a:ln w="28575" cap="rnd">
              <a:solidFill>
                <a:schemeClr val="accent3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'[1]RCL 보고서'!$E$193:$I$193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'[1]RCL 보고서'!$E$198:$I$198</c:f>
              <c:numCache>
                <c:formatCode>General</c:formatCode>
                <c:ptCount val="5"/>
                <c:pt idx="0">
                  <c:v>138.71291669286416</c:v>
                </c:pt>
                <c:pt idx="1">
                  <c:v>136.86705504425038</c:v>
                </c:pt>
                <c:pt idx="2">
                  <c:v>128.275826175313</c:v>
                </c:pt>
                <c:pt idx="3">
                  <c:v>130.72781859261121</c:v>
                </c:pt>
                <c:pt idx="4">
                  <c:v>152.69693853536512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1-43AA-8445-580A9413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321839"/>
        <c:axId val="1862320879"/>
      </c:lineChart>
      <c:catAx>
        <c:axId val="186232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2320879"/>
        <c:crosses val="autoZero"/>
        <c:auto val="1"/>
        <c:lblAlgn val="ctr"/>
        <c:lblOffset val="100"/>
        <c:noMultiLvlLbl val="0"/>
      </c:catAx>
      <c:valAx>
        <c:axId val="186232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2321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chart" Target="../charts/chart1.xml"/><Relationship Id="rId7" Type="http://schemas.openxmlformats.org/officeDocument/2006/relationships/image" Target="../media/image55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4.jpeg"/><Relationship Id="rId5" Type="http://schemas.openxmlformats.org/officeDocument/2006/relationships/image" Target="../media/image53.png"/><Relationship Id="rId10" Type="http://schemas.openxmlformats.org/officeDocument/2006/relationships/image" Target="../media/image40.png"/><Relationship Id="rId4" Type="http://schemas.openxmlformats.org/officeDocument/2006/relationships/chart" Target="../charts/chart2.xml"/><Relationship Id="rId9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390190</xdr:colOff>
      <xdr:row>69</xdr:row>
      <xdr:rowOff>12551</xdr:rowOff>
    </xdr:from>
    <xdr:ext cx="2527354" cy="1476103"/>
    <xdr:pic>
      <xdr:nvPicPr>
        <xdr:cNvPr id="2" name="그림 1">
          <a:extLst>
            <a:ext uri="{FF2B5EF4-FFF2-40B4-BE49-F238E27FC236}">
              <a16:creationId xmlns:a16="http://schemas.microsoft.com/office/drawing/2014/main" id="{8B856F4A-5C64-4DB1-882E-4224FDD5E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5790" y="15260171"/>
          <a:ext cx="2527354" cy="1476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99060</xdr:colOff>
      <xdr:row>76</xdr:row>
      <xdr:rowOff>162560</xdr:rowOff>
    </xdr:from>
    <xdr:ext cx="4982903" cy="775970"/>
    <xdr:pic>
      <xdr:nvPicPr>
        <xdr:cNvPr id="3" name="그림 2">
          <a:extLst>
            <a:ext uri="{FF2B5EF4-FFF2-40B4-BE49-F238E27FC236}">
              <a16:creationId xmlns:a16="http://schemas.microsoft.com/office/drawing/2014/main" id="{F6B2F037-52B2-4A6D-8097-8B55000F2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" y="16957040"/>
          <a:ext cx="4982903" cy="775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388620</xdr:colOff>
      <xdr:row>17</xdr:row>
      <xdr:rowOff>148800</xdr:rowOff>
    </xdr:from>
    <xdr:ext cx="4008514" cy="2457481"/>
    <xdr:pic>
      <xdr:nvPicPr>
        <xdr:cNvPr id="4" name="그림 3">
          <a:extLst>
            <a:ext uri="{FF2B5EF4-FFF2-40B4-BE49-F238E27FC236}">
              <a16:creationId xmlns:a16="http://schemas.microsoft.com/office/drawing/2014/main" id="{5D4E1BFC-07AB-4058-B381-28CAA9C3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76460" y="3905460"/>
          <a:ext cx="4008514" cy="2457481"/>
        </a:xfrm>
        <a:prstGeom prst="rect">
          <a:avLst/>
        </a:prstGeom>
      </xdr:spPr>
    </xdr:pic>
    <xdr:clientData/>
  </xdr:oneCellAnchor>
  <xdr:oneCellAnchor>
    <xdr:from>
      <xdr:col>9</xdr:col>
      <xdr:colOff>556260</xdr:colOff>
      <xdr:row>107</xdr:row>
      <xdr:rowOff>205740</xdr:rowOff>
    </xdr:from>
    <xdr:ext cx="3208298" cy="2453853"/>
    <xdr:pic>
      <xdr:nvPicPr>
        <xdr:cNvPr id="5" name="그림 4">
          <a:extLst>
            <a:ext uri="{FF2B5EF4-FFF2-40B4-BE49-F238E27FC236}">
              <a16:creationId xmlns:a16="http://schemas.microsoft.com/office/drawing/2014/main" id="{9F6F5BC7-B664-4F21-95EE-2D0F8A58A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91300" y="23850600"/>
          <a:ext cx="3208298" cy="2453853"/>
        </a:xfrm>
        <a:prstGeom prst="rect">
          <a:avLst/>
        </a:prstGeom>
      </xdr:spPr>
    </xdr:pic>
    <xdr:clientData/>
  </xdr:oneCellAnchor>
  <xdr:oneCellAnchor>
    <xdr:from>
      <xdr:col>5</xdr:col>
      <xdr:colOff>30480</xdr:colOff>
      <xdr:row>87</xdr:row>
      <xdr:rowOff>68580</xdr:rowOff>
    </xdr:from>
    <xdr:ext cx="6485182" cy="1836579"/>
    <xdr:pic>
      <xdr:nvPicPr>
        <xdr:cNvPr id="6" name="그림 5">
          <a:extLst>
            <a:ext uri="{FF2B5EF4-FFF2-40B4-BE49-F238E27FC236}">
              <a16:creationId xmlns:a16="http://schemas.microsoft.com/office/drawing/2014/main" id="{897AF94C-5E1A-4FF4-9D98-EDA618C65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3280" y="19293840"/>
          <a:ext cx="6485182" cy="1836579"/>
        </a:xfrm>
        <a:prstGeom prst="rect">
          <a:avLst/>
        </a:prstGeom>
      </xdr:spPr>
    </xdr:pic>
    <xdr:clientData/>
  </xdr:oneCellAnchor>
  <xdr:oneCellAnchor>
    <xdr:from>
      <xdr:col>3</xdr:col>
      <xdr:colOff>464820</xdr:colOff>
      <xdr:row>98</xdr:row>
      <xdr:rowOff>30480</xdr:rowOff>
    </xdr:from>
    <xdr:ext cx="6576630" cy="1928027"/>
    <xdr:pic>
      <xdr:nvPicPr>
        <xdr:cNvPr id="7" name="그림 6">
          <a:extLst>
            <a:ext uri="{FF2B5EF4-FFF2-40B4-BE49-F238E27FC236}">
              <a16:creationId xmlns:a16="http://schemas.microsoft.com/office/drawing/2014/main" id="{AF818D26-50DF-4129-89DA-483906A5D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21686520"/>
          <a:ext cx="6576630" cy="1928027"/>
        </a:xfrm>
        <a:prstGeom prst="rect">
          <a:avLst/>
        </a:prstGeom>
      </xdr:spPr>
    </xdr:pic>
    <xdr:clientData/>
  </xdr:oneCellAnchor>
  <xdr:oneCellAnchor>
    <xdr:from>
      <xdr:col>0</xdr:col>
      <xdr:colOff>106680</xdr:colOff>
      <xdr:row>89</xdr:row>
      <xdr:rowOff>45720</xdr:rowOff>
    </xdr:from>
    <xdr:ext cx="2422713" cy="1051560"/>
    <xdr:pic>
      <xdr:nvPicPr>
        <xdr:cNvPr id="8" name="그림 7">
          <a:extLst>
            <a:ext uri="{FF2B5EF4-FFF2-40B4-BE49-F238E27FC236}">
              <a16:creationId xmlns:a16="http://schemas.microsoft.com/office/drawing/2014/main" id="{1F5A65EA-32D3-48A6-A6FA-FFE46076D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" y="19712940"/>
          <a:ext cx="2422713" cy="1051560"/>
        </a:xfrm>
        <a:prstGeom prst="rect">
          <a:avLst/>
        </a:prstGeom>
      </xdr:spPr>
    </xdr:pic>
    <xdr:clientData/>
  </xdr:oneCellAnchor>
  <xdr:oneCellAnchor>
    <xdr:from>
      <xdr:col>0</xdr:col>
      <xdr:colOff>243840</xdr:colOff>
      <xdr:row>100</xdr:row>
      <xdr:rowOff>99060</xdr:rowOff>
    </xdr:from>
    <xdr:ext cx="2095500" cy="985508"/>
    <xdr:pic>
      <xdr:nvPicPr>
        <xdr:cNvPr id="9" name="그림 8">
          <a:extLst>
            <a:ext uri="{FF2B5EF4-FFF2-40B4-BE49-F238E27FC236}">
              <a16:creationId xmlns:a16="http://schemas.microsoft.com/office/drawing/2014/main" id="{A5829607-05EB-4211-9E89-151DBE6BE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" y="22197060"/>
          <a:ext cx="2095500" cy="985508"/>
        </a:xfrm>
        <a:prstGeom prst="rect">
          <a:avLst/>
        </a:prstGeom>
      </xdr:spPr>
    </xdr:pic>
    <xdr:clientData/>
  </xdr:oneCellAnchor>
  <xdr:oneCellAnchor>
    <xdr:from>
      <xdr:col>9</xdr:col>
      <xdr:colOff>434340</xdr:colOff>
      <xdr:row>123</xdr:row>
      <xdr:rowOff>83820</xdr:rowOff>
    </xdr:from>
    <xdr:ext cx="5944115" cy="2560542"/>
    <xdr:pic>
      <xdr:nvPicPr>
        <xdr:cNvPr id="10" name="그림 9">
          <a:extLst>
            <a:ext uri="{FF2B5EF4-FFF2-40B4-BE49-F238E27FC236}">
              <a16:creationId xmlns:a16="http://schemas.microsoft.com/office/drawing/2014/main" id="{8EFD6CBF-1BF7-4612-AAC5-802C046F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69380" y="27264360"/>
          <a:ext cx="5944115" cy="256054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1</xdr:rowOff>
    </xdr:from>
    <xdr:ext cx="4937760" cy="2119778"/>
    <xdr:pic>
      <xdr:nvPicPr>
        <xdr:cNvPr id="11" name="그림 10">
          <a:extLst>
            <a:ext uri="{FF2B5EF4-FFF2-40B4-BE49-F238E27FC236}">
              <a16:creationId xmlns:a16="http://schemas.microsoft.com/office/drawing/2014/main" id="{2D77FBDF-92F5-41DB-A24D-5ED7F413C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27401521"/>
          <a:ext cx="4937760" cy="211977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134</xdr:row>
      <xdr:rowOff>1</xdr:rowOff>
    </xdr:from>
    <xdr:ext cx="4960620" cy="2034166"/>
    <xdr:pic>
      <xdr:nvPicPr>
        <xdr:cNvPr id="12" name="그림 11">
          <a:extLst>
            <a:ext uri="{FF2B5EF4-FFF2-40B4-BE49-F238E27FC236}">
              <a16:creationId xmlns:a16="http://schemas.microsoft.com/office/drawing/2014/main" id="{1D5A06BC-7A41-4A22-8443-A86D398CE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1" y="29611321"/>
          <a:ext cx="4960620" cy="203416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144</xdr:row>
      <xdr:rowOff>1</xdr:rowOff>
    </xdr:from>
    <xdr:ext cx="4892040" cy="2103702"/>
    <xdr:pic>
      <xdr:nvPicPr>
        <xdr:cNvPr id="13" name="그림 12">
          <a:extLst>
            <a:ext uri="{FF2B5EF4-FFF2-40B4-BE49-F238E27FC236}">
              <a16:creationId xmlns:a16="http://schemas.microsoft.com/office/drawing/2014/main" id="{1AB3EBFB-2B72-46C2-8D2B-9CFC7F2FA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1" y="31821121"/>
          <a:ext cx="4892040" cy="2103702"/>
        </a:xfrm>
        <a:prstGeom prst="rect">
          <a:avLst/>
        </a:prstGeom>
      </xdr:spPr>
    </xdr:pic>
    <xdr:clientData/>
  </xdr:oneCellAnchor>
  <xdr:oneCellAnchor>
    <xdr:from>
      <xdr:col>0</xdr:col>
      <xdr:colOff>190500</xdr:colOff>
      <xdr:row>157</xdr:row>
      <xdr:rowOff>68580</xdr:rowOff>
    </xdr:from>
    <xdr:ext cx="4511431" cy="2499577"/>
    <xdr:pic>
      <xdr:nvPicPr>
        <xdr:cNvPr id="14" name="그림 13">
          <a:extLst>
            <a:ext uri="{FF2B5EF4-FFF2-40B4-BE49-F238E27FC236}">
              <a16:creationId xmlns:a16="http://schemas.microsoft.com/office/drawing/2014/main" id="{01287949-B981-4CA1-B21D-20FC908B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34762440"/>
          <a:ext cx="4511431" cy="2499577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171</xdr:row>
      <xdr:rowOff>106680</xdr:rowOff>
    </xdr:from>
    <xdr:ext cx="3497396" cy="723900"/>
    <xdr:pic>
      <xdr:nvPicPr>
        <xdr:cNvPr id="15" name="그림 14">
          <a:extLst>
            <a:ext uri="{FF2B5EF4-FFF2-40B4-BE49-F238E27FC236}">
              <a16:creationId xmlns:a16="http://schemas.microsoft.com/office/drawing/2014/main" id="{31867F71-EA16-4C17-B2CB-D6A14C04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6760" y="37894260"/>
          <a:ext cx="3497396" cy="723900"/>
        </a:xfrm>
        <a:prstGeom prst="rect">
          <a:avLst/>
        </a:prstGeom>
      </xdr:spPr>
    </xdr:pic>
    <xdr:clientData/>
  </xdr:oneCellAnchor>
  <xdr:oneCellAnchor>
    <xdr:from>
      <xdr:col>9</xdr:col>
      <xdr:colOff>419100</xdr:colOff>
      <xdr:row>174</xdr:row>
      <xdr:rowOff>115982</xdr:rowOff>
    </xdr:from>
    <xdr:ext cx="4336163" cy="2452175"/>
    <xdr:pic>
      <xdr:nvPicPr>
        <xdr:cNvPr id="16" name="그림 15">
          <a:extLst>
            <a:ext uri="{FF2B5EF4-FFF2-40B4-BE49-F238E27FC236}">
              <a16:creationId xmlns:a16="http://schemas.microsoft.com/office/drawing/2014/main" id="{BE17AEE6-74A3-4222-AD56-1CEA7D00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54140" y="38566502"/>
          <a:ext cx="4336163" cy="2452175"/>
        </a:xfrm>
        <a:prstGeom prst="rect">
          <a:avLst/>
        </a:prstGeom>
      </xdr:spPr>
    </xdr:pic>
    <xdr:clientData/>
  </xdr:oneCellAnchor>
  <xdr:oneCellAnchor>
    <xdr:from>
      <xdr:col>1</xdr:col>
      <xdr:colOff>104775</xdr:colOff>
      <xdr:row>200</xdr:row>
      <xdr:rowOff>190501</xdr:rowOff>
    </xdr:from>
    <xdr:ext cx="2097405" cy="2247424"/>
    <xdr:pic>
      <xdr:nvPicPr>
        <xdr:cNvPr id="17" name="그림 16">
          <a:extLst>
            <a:ext uri="{FF2B5EF4-FFF2-40B4-BE49-F238E27FC236}">
              <a16:creationId xmlns:a16="http://schemas.microsoft.com/office/drawing/2014/main" id="{449F78F4-711F-4192-A050-B8C1B746C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5335" y="44386501"/>
          <a:ext cx="2097405" cy="2247424"/>
        </a:xfrm>
        <a:prstGeom prst="rect">
          <a:avLst/>
        </a:prstGeom>
      </xdr:spPr>
    </xdr:pic>
    <xdr:clientData/>
  </xdr:oneCellAnchor>
  <xdr:oneCellAnchor>
    <xdr:from>
      <xdr:col>14</xdr:col>
      <xdr:colOff>243542</xdr:colOff>
      <xdr:row>190</xdr:row>
      <xdr:rowOff>123263</xdr:rowOff>
    </xdr:from>
    <xdr:ext cx="2680153" cy="2397164"/>
    <xdr:pic>
      <xdr:nvPicPr>
        <xdr:cNvPr id="18" name="그림 17">
          <a:extLst>
            <a:ext uri="{FF2B5EF4-FFF2-40B4-BE49-F238E27FC236}">
              <a16:creationId xmlns:a16="http://schemas.microsoft.com/office/drawing/2014/main" id="{EF991374-13CB-4E3E-97BE-CDAE86AD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31382" y="42109463"/>
          <a:ext cx="2680153" cy="2397164"/>
        </a:xfrm>
        <a:prstGeom prst="rect">
          <a:avLst/>
        </a:prstGeom>
      </xdr:spPr>
    </xdr:pic>
    <xdr:clientData/>
  </xdr:oneCellAnchor>
  <xdr:oneCellAnchor>
    <xdr:from>
      <xdr:col>19</xdr:col>
      <xdr:colOff>95250</xdr:colOff>
      <xdr:row>191</xdr:row>
      <xdr:rowOff>66675</xdr:rowOff>
    </xdr:from>
    <xdr:ext cx="2164081" cy="2187948"/>
    <xdr:pic>
      <xdr:nvPicPr>
        <xdr:cNvPr id="19" name="그림 18">
          <a:extLst>
            <a:ext uri="{FF2B5EF4-FFF2-40B4-BE49-F238E27FC236}">
              <a16:creationId xmlns:a16="http://schemas.microsoft.com/office/drawing/2014/main" id="{A9363BFD-818A-4988-8288-240DE2215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35890" y="42273855"/>
          <a:ext cx="2164081" cy="2187948"/>
        </a:xfrm>
        <a:prstGeom prst="rect">
          <a:avLst/>
        </a:prstGeom>
      </xdr:spPr>
    </xdr:pic>
    <xdr:clientData/>
  </xdr:oneCellAnchor>
  <xdr:oneCellAnchor>
    <xdr:from>
      <xdr:col>17</xdr:col>
      <xdr:colOff>647701</xdr:colOff>
      <xdr:row>215</xdr:row>
      <xdr:rowOff>133351</xdr:rowOff>
    </xdr:from>
    <xdr:ext cx="2175997" cy="1758313"/>
    <xdr:pic>
      <xdr:nvPicPr>
        <xdr:cNvPr id="20" name="그림 19">
          <a:extLst>
            <a:ext uri="{FF2B5EF4-FFF2-40B4-BE49-F238E27FC236}">
              <a16:creationId xmlns:a16="http://schemas.microsoft.com/office/drawing/2014/main" id="{FBBE142B-164F-475B-B6E7-DD0B191FC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47221" y="47644051"/>
          <a:ext cx="2175997" cy="1758313"/>
        </a:xfrm>
        <a:prstGeom prst="rect">
          <a:avLst/>
        </a:prstGeom>
      </xdr:spPr>
    </xdr:pic>
    <xdr:clientData/>
  </xdr:oneCellAnchor>
  <xdr:oneCellAnchor>
    <xdr:from>
      <xdr:col>16</xdr:col>
      <xdr:colOff>95250</xdr:colOff>
      <xdr:row>204</xdr:row>
      <xdr:rowOff>133351</xdr:rowOff>
    </xdr:from>
    <xdr:ext cx="2179319" cy="1931671"/>
    <xdr:pic>
      <xdr:nvPicPr>
        <xdr:cNvPr id="21" name="그림 20">
          <a:extLst>
            <a:ext uri="{FF2B5EF4-FFF2-40B4-BE49-F238E27FC236}">
              <a16:creationId xmlns:a16="http://schemas.microsoft.com/office/drawing/2014/main" id="{0CCC61C0-C91F-4D93-95C1-B0DF09210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824210" y="45213271"/>
          <a:ext cx="2179319" cy="1931671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598716</xdr:colOff>
      <xdr:row>7</xdr:row>
      <xdr:rowOff>18144</xdr:rowOff>
    </xdr:from>
    <xdr:ext cx="5408930" cy="1743710"/>
    <xdr:pic>
      <xdr:nvPicPr>
        <xdr:cNvPr id="2" name="그림 1">
          <a:extLst>
            <a:ext uri="{FF2B5EF4-FFF2-40B4-BE49-F238E27FC236}">
              <a16:creationId xmlns:a16="http://schemas.microsoft.com/office/drawing/2014/main" id="{C8A9033B-A52F-41C9-9F1F-3006E452A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3116" y="881744"/>
          <a:ext cx="5327650" cy="170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2</xdr:colOff>
      <xdr:row>17</xdr:row>
      <xdr:rowOff>0</xdr:rowOff>
    </xdr:from>
    <xdr:ext cx="3244668" cy="2236500"/>
    <xdr:pic>
      <xdr:nvPicPr>
        <xdr:cNvPr id="3" name="그림 2">
          <a:extLst>
            <a:ext uri="{FF2B5EF4-FFF2-40B4-BE49-F238E27FC236}">
              <a16:creationId xmlns:a16="http://schemas.microsoft.com/office/drawing/2014/main" id="{23D00DFA-B037-41DB-B2BB-22505E13A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2" y="3022600"/>
          <a:ext cx="3204028" cy="218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625929</xdr:colOff>
      <xdr:row>27</xdr:row>
      <xdr:rowOff>54429</xdr:rowOff>
    </xdr:from>
    <xdr:ext cx="3660503" cy="2956103"/>
    <xdr:pic>
      <xdr:nvPicPr>
        <xdr:cNvPr id="4" name="그림 3">
          <a:extLst>
            <a:ext uri="{FF2B5EF4-FFF2-40B4-BE49-F238E27FC236}">
              <a16:creationId xmlns:a16="http://schemas.microsoft.com/office/drawing/2014/main" id="{0824DF13-E8EA-405D-9C7F-99CD39DB7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29" y="5236029"/>
          <a:ext cx="3599543" cy="2890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653143</xdr:colOff>
      <xdr:row>27</xdr:row>
      <xdr:rowOff>9071</xdr:rowOff>
    </xdr:from>
    <xdr:ext cx="4124993" cy="1710146"/>
    <xdr:pic>
      <xdr:nvPicPr>
        <xdr:cNvPr id="5" name="그림 4">
          <a:extLst>
            <a:ext uri="{FF2B5EF4-FFF2-40B4-BE49-F238E27FC236}">
              <a16:creationId xmlns:a16="http://schemas.microsoft.com/office/drawing/2014/main" id="{CAA96057-EA6B-468C-A52B-21556B42F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79943" y="5190671"/>
          <a:ext cx="4053873" cy="1674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167640</xdr:colOff>
      <xdr:row>47</xdr:row>
      <xdr:rowOff>22860</xdr:rowOff>
    </xdr:from>
    <xdr:to>
      <xdr:col>17</xdr:col>
      <xdr:colOff>160949</xdr:colOff>
      <xdr:row>55</xdr:row>
      <xdr:rowOff>175426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451C14F-4ABC-4D03-A151-799174066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10722269" cy="19204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663579</xdr:colOff>
      <xdr:row>65</xdr:row>
      <xdr:rowOff>15337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EEF179F-25F9-4028-B6E5-FAE7EEB43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" y="13479780"/>
          <a:ext cx="7369179" cy="11202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32654</xdr:colOff>
      <xdr:row>64</xdr:row>
      <xdr:rowOff>145352</xdr:rowOff>
    </xdr:from>
    <xdr:ext cx="5178524" cy="2234090"/>
    <xdr:pic>
      <xdr:nvPicPr>
        <xdr:cNvPr id="2" name="그림 1">
          <a:extLst>
            <a:ext uri="{FF2B5EF4-FFF2-40B4-BE49-F238E27FC236}">
              <a16:creationId xmlns:a16="http://schemas.microsoft.com/office/drawing/2014/main" id="{796842D4-5F62-4596-8C4B-281BF9F34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214" y="62095952"/>
          <a:ext cx="5178524" cy="2234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3221</xdr:colOff>
      <xdr:row>27</xdr:row>
      <xdr:rowOff>152826</xdr:rowOff>
    </xdr:from>
    <xdr:ext cx="7345648" cy="2187602"/>
    <xdr:pic>
      <xdr:nvPicPr>
        <xdr:cNvPr id="3" name="그림 2">
          <a:extLst>
            <a:ext uri="{FF2B5EF4-FFF2-40B4-BE49-F238E27FC236}">
              <a16:creationId xmlns:a16="http://schemas.microsoft.com/office/drawing/2014/main" id="{125B827B-06EE-413C-AB69-734454ABB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7321" y="53927166"/>
          <a:ext cx="7345648" cy="2187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54240</xdr:colOff>
      <xdr:row>27</xdr:row>
      <xdr:rowOff>164352</xdr:rowOff>
    </xdr:from>
    <xdr:ext cx="7985205" cy="2437333"/>
    <xdr:pic>
      <xdr:nvPicPr>
        <xdr:cNvPr id="4" name="그림 3">
          <a:extLst>
            <a:ext uri="{FF2B5EF4-FFF2-40B4-BE49-F238E27FC236}">
              <a16:creationId xmlns:a16="http://schemas.microsoft.com/office/drawing/2014/main" id="{6AF259E6-C566-4DC9-9AA6-5A584B530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800" y="53938692"/>
          <a:ext cx="7985205" cy="2437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315689</xdr:colOff>
      <xdr:row>65</xdr:row>
      <xdr:rowOff>21774</xdr:rowOff>
    </xdr:from>
    <xdr:ext cx="6335485" cy="2046682"/>
    <xdr:pic>
      <xdr:nvPicPr>
        <xdr:cNvPr id="5" name="그림 4">
          <a:extLst>
            <a:ext uri="{FF2B5EF4-FFF2-40B4-BE49-F238E27FC236}">
              <a16:creationId xmlns:a16="http://schemas.microsoft.com/office/drawing/2014/main" id="{E637A68E-6F44-42DF-916C-694DC3C6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609" y="62193354"/>
          <a:ext cx="6335485" cy="2046682"/>
        </a:xfrm>
        <a:prstGeom prst="rect">
          <a:avLst/>
        </a:prstGeom>
      </xdr:spPr>
    </xdr:pic>
    <xdr:clientData/>
  </xdr:oneCellAnchor>
  <xdr:oneCellAnchor>
    <xdr:from>
      <xdr:col>14</xdr:col>
      <xdr:colOff>402772</xdr:colOff>
      <xdr:row>64</xdr:row>
      <xdr:rowOff>163285</xdr:rowOff>
    </xdr:from>
    <xdr:ext cx="7947730" cy="2166258"/>
    <xdr:pic>
      <xdr:nvPicPr>
        <xdr:cNvPr id="6" name="그림 5">
          <a:extLst>
            <a:ext uri="{FF2B5EF4-FFF2-40B4-BE49-F238E27FC236}">
              <a16:creationId xmlns:a16="http://schemas.microsoft.com/office/drawing/2014/main" id="{DA97DD7E-E3D5-43A6-B439-029B33516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59152" y="62113885"/>
          <a:ext cx="7947730" cy="2166258"/>
        </a:xfrm>
        <a:prstGeom prst="rect">
          <a:avLst/>
        </a:prstGeom>
      </xdr:spPr>
    </xdr:pic>
    <xdr:clientData/>
  </xdr:oneCellAnchor>
  <xdr:oneCellAnchor>
    <xdr:from>
      <xdr:col>14</xdr:col>
      <xdr:colOff>544284</xdr:colOff>
      <xdr:row>48</xdr:row>
      <xdr:rowOff>32657</xdr:rowOff>
    </xdr:from>
    <xdr:ext cx="6560911" cy="2862943"/>
    <xdr:pic>
      <xdr:nvPicPr>
        <xdr:cNvPr id="7" name="그림 6">
          <a:extLst>
            <a:ext uri="{FF2B5EF4-FFF2-40B4-BE49-F238E27FC236}">
              <a16:creationId xmlns:a16="http://schemas.microsoft.com/office/drawing/2014/main" id="{583AEFFD-ABE3-4505-B807-90CDD737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00664" y="58447577"/>
          <a:ext cx="6560911" cy="2862943"/>
        </a:xfrm>
        <a:prstGeom prst="rect">
          <a:avLst/>
        </a:prstGeom>
      </xdr:spPr>
    </xdr:pic>
    <xdr:clientData/>
  </xdr:oneCellAnchor>
  <xdr:oneCellAnchor>
    <xdr:from>
      <xdr:col>7</xdr:col>
      <xdr:colOff>102203</xdr:colOff>
      <xdr:row>48</xdr:row>
      <xdr:rowOff>43542</xdr:rowOff>
    </xdr:from>
    <xdr:ext cx="6856489" cy="2993572"/>
    <xdr:pic>
      <xdr:nvPicPr>
        <xdr:cNvPr id="8" name="그림 7">
          <a:extLst>
            <a:ext uri="{FF2B5EF4-FFF2-40B4-BE49-F238E27FC236}">
              <a16:creationId xmlns:a16="http://schemas.microsoft.com/office/drawing/2014/main" id="{BB56A36B-2D0B-4399-9D6C-46785D7ED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5123" y="58458462"/>
          <a:ext cx="6856489" cy="2993572"/>
        </a:xfrm>
        <a:prstGeom prst="rect">
          <a:avLst/>
        </a:prstGeom>
      </xdr:spPr>
    </xdr:pic>
    <xdr:clientData/>
  </xdr:oneCellAnchor>
  <xdr:oneCellAnchor>
    <xdr:from>
      <xdr:col>1</xdr:col>
      <xdr:colOff>130627</xdr:colOff>
      <xdr:row>48</xdr:row>
      <xdr:rowOff>183276</xdr:rowOff>
    </xdr:from>
    <xdr:ext cx="6140903" cy="2679667"/>
    <xdr:pic>
      <xdr:nvPicPr>
        <xdr:cNvPr id="9" name="그림 8">
          <a:extLst>
            <a:ext uri="{FF2B5EF4-FFF2-40B4-BE49-F238E27FC236}">
              <a16:creationId xmlns:a16="http://schemas.microsoft.com/office/drawing/2014/main" id="{39117B83-19A8-4D13-B928-C3F5C867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1187" y="58598196"/>
          <a:ext cx="6140903" cy="2679667"/>
        </a:xfrm>
        <a:prstGeom prst="rect">
          <a:avLst/>
        </a:prstGeom>
      </xdr:spPr>
    </xdr:pic>
    <xdr:clientData/>
  </xdr:oneCellAnchor>
  <xdr:oneCellAnchor>
    <xdr:from>
      <xdr:col>1</xdr:col>
      <xdr:colOff>511628</xdr:colOff>
      <xdr:row>123</xdr:row>
      <xdr:rowOff>163285</xdr:rowOff>
    </xdr:from>
    <xdr:ext cx="5731510" cy="3298825"/>
    <xdr:pic>
      <xdr:nvPicPr>
        <xdr:cNvPr id="10" name="그림 9" descr="텍스트, 스크린샷, 폰트, 로고이(가) 표시된 사진&#10;&#10;자동 생성된 설명">
          <a:extLst>
            <a:ext uri="{FF2B5EF4-FFF2-40B4-BE49-F238E27FC236}">
              <a16:creationId xmlns:a16="http://schemas.microsoft.com/office/drawing/2014/main" id="{431DE303-5495-48C6-BA52-A3F1382F1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2188" y="75151705"/>
          <a:ext cx="5731510" cy="3298825"/>
        </a:xfrm>
        <a:prstGeom prst="rect">
          <a:avLst/>
        </a:prstGeom>
      </xdr:spPr>
    </xdr:pic>
    <xdr:clientData/>
  </xdr:oneCellAnchor>
  <xdr:oneCellAnchor>
    <xdr:from>
      <xdr:col>10</xdr:col>
      <xdr:colOff>502919</xdr:colOff>
      <xdr:row>124</xdr:row>
      <xdr:rowOff>40277</xdr:rowOff>
    </xdr:from>
    <xdr:ext cx="9365605" cy="2416629"/>
    <xdr:pic>
      <xdr:nvPicPr>
        <xdr:cNvPr id="11" name="그림 10" descr="텍스트, 폰트, 번호, 스크린샷이(가) 표시된 사진&#10;&#10;자동 생성된 설명">
          <a:extLst>
            <a:ext uri="{FF2B5EF4-FFF2-40B4-BE49-F238E27FC236}">
              <a16:creationId xmlns:a16="http://schemas.microsoft.com/office/drawing/2014/main" id="{8A498D7B-D523-4572-AE69-E5E7236B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27719" y="27525617"/>
          <a:ext cx="9365605" cy="2416629"/>
        </a:xfrm>
        <a:prstGeom prst="rect">
          <a:avLst/>
        </a:prstGeom>
      </xdr:spPr>
    </xdr:pic>
    <xdr:clientData/>
  </xdr:oneCellAnchor>
  <xdr:oneCellAnchor>
    <xdr:from>
      <xdr:col>1</xdr:col>
      <xdr:colOff>669472</xdr:colOff>
      <xdr:row>139</xdr:row>
      <xdr:rowOff>119743</xdr:rowOff>
    </xdr:from>
    <xdr:ext cx="6620470" cy="2601685"/>
    <xdr:pic>
      <xdr:nvPicPr>
        <xdr:cNvPr id="12" name="그림 11" descr="텍스트, 스크린샷, 폰트이(가) 표시된 사진&#10;&#10;자동 생성된 설명">
          <a:extLst>
            <a:ext uri="{FF2B5EF4-FFF2-40B4-BE49-F238E27FC236}">
              <a16:creationId xmlns:a16="http://schemas.microsoft.com/office/drawing/2014/main" id="{D3558BA0-4883-43A6-B893-DE9D3C61A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8132" y="78643843"/>
          <a:ext cx="6620470" cy="2601685"/>
        </a:xfrm>
        <a:prstGeom prst="rect">
          <a:avLst/>
        </a:prstGeom>
      </xdr:spPr>
    </xdr:pic>
    <xdr:clientData/>
  </xdr:oneCellAnchor>
  <xdr:oneCellAnchor>
    <xdr:from>
      <xdr:col>10</xdr:col>
      <xdr:colOff>492033</xdr:colOff>
      <xdr:row>138</xdr:row>
      <xdr:rowOff>197031</xdr:rowOff>
    </xdr:from>
    <xdr:ext cx="7620001" cy="1662285"/>
    <xdr:pic>
      <xdr:nvPicPr>
        <xdr:cNvPr id="13" name="그림 12" descr="텍스트, 폰트, 라인, 스크린샷이(가) 표시된 사진&#10;&#10;자동 생성된 설명">
          <a:extLst>
            <a:ext uri="{FF2B5EF4-FFF2-40B4-BE49-F238E27FC236}">
              <a16:creationId xmlns:a16="http://schemas.microsoft.com/office/drawing/2014/main" id="{FF573AA7-89C0-48DF-83B1-2A8352D62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16833" y="30776091"/>
          <a:ext cx="7620001" cy="166228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85867</xdr:colOff>
      <xdr:row>366</xdr:row>
      <xdr:rowOff>0</xdr:rowOff>
    </xdr:from>
    <xdr:to>
      <xdr:col>25</xdr:col>
      <xdr:colOff>194934</xdr:colOff>
      <xdr:row>372</xdr:row>
      <xdr:rowOff>22411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514DFEF-AD37-4DB0-AAF2-C3769EC18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90447" y="136344660"/>
          <a:ext cx="5427827" cy="1348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246529</xdr:colOff>
      <xdr:row>366</xdr:row>
      <xdr:rowOff>0</xdr:rowOff>
    </xdr:from>
    <xdr:to>
      <xdr:col>28</xdr:col>
      <xdr:colOff>132661</xdr:colOff>
      <xdr:row>377</xdr:row>
      <xdr:rowOff>104589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6A21517-9998-47DF-B217-619DEB7E4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40029" y="136344660"/>
          <a:ext cx="4427652" cy="2535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732545</xdr:colOff>
      <xdr:row>219</xdr:row>
      <xdr:rowOff>182495</xdr:rowOff>
    </xdr:from>
    <xdr:to>
      <xdr:col>9</xdr:col>
      <xdr:colOff>700586</xdr:colOff>
      <xdr:row>230</xdr:row>
      <xdr:rowOff>117708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A3A13CC-754F-4A75-90A1-F551E35A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96185" y="103982135"/>
          <a:ext cx="5812581" cy="2365994"/>
        </a:xfrm>
        <a:prstGeom prst="rect">
          <a:avLst/>
        </a:prstGeom>
      </xdr:spPr>
    </xdr:pic>
    <xdr:clientData/>
  </xdr:twoCellAnchor>
  <xdr:twoCellAnchor editAs="oneCell">
    <xdr:from>
      <xdr:col>1</xdr:col>
      <xdr:colOff>239484</xdr:colOff>
      <xdr:row>55</xdr:row>
      <xdr:rowOff>108857</xdr:rowOff>
    </xdr:from>
    <xdr:to>
      <xdr:col>8</xdr:col>
      <xdr:colOff>1248872</xdr:colOff>
      <xdr:row>72</xdr:row>
      <xdr:rowOff>119743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3F398405-E58E-425E-81DC-0CA691D04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044" y="12262757"/>
          <a:ext cx="9391388" cy="3767546"/>
        </a:xfrm>
        <a:prstGeom prst="rect">
          <a:avLst/>
        </a:prstGeom>
      </xdr:spPr>
    </xdr:pic>
    <xdr:clientData/>
  </xdr:twoCellAnchor>
  <xdr:twoCellAnchor editAs="oneCell">
    <xdr:from>
      <xdr:col>12</xdr:col>
      <xdr:colOff>65313</xdr:colOff>
      <xdr:row>297</xdr:row>
      <xdr:rowOff>76198</xdr:rowOff>
    </xdr:from>
    <xdr:to>
      <xdr:col>18</xdr:col>
      <xdr:colOff>892628</xdr:colOff>
      <xdr:row>311</xdr:row>
      <xdr:rowOff>131490</xdr:rowOff>
    </xdr:to>
    <xdr:pic>
      <xdr:nvPicPr>
        <xdr:cNvPr id="27" name="그림 26" descr="텍스트, 스크린샷, 번호, 폰트이(가) 표시된 사진&#10;&#10;자동 생성된 설명">
          <a:extLst>
            <a:ext uri="{FF2B5EF4-FFF2-40B4-BE49-F238E27FC236}">
              <a16:creationId xmlns:a16="http://schemas.microsoft.com/office/drawing/2014/main" id="{061D0001-757F-45AB-9B95-D84A81D3B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62413" y="121127518"/>
          <a:ext cx="6405155" cy="3149012"/>
        </a:xfrm>
        <a:prstGeom prst="rect">
          <a:avLst/>
        </a:prstGeom>
      </xdr:spPr>
    </xdr:pic>
    <xdr:clientData/>
  </xdr:twoCellAnchor>
  <xdr:twoCellAnchor editAs="oneCell">
    <xdr:from>
      <xdr:col>7</xdr:col>
      <xdr:colOff>718458</xdr:colOff>
      <xdr:row>298</xdr:row>
      <xdr:rowOff>0</xdr:rowOff>
    </xdr:from>
    <xdr:to>
      <xdr:col>11</xdr:col>
      <xdr:colOff>615225</xdr:colOff>
      <xdr:row>311</xdr:row>
      <xdr:rowOff>173264</xdr:rowOff>
    </xdr:to>
    <xdr:pic>
      <xdr:nvPicPr>
        <xdr:cNvPr id="28" name="그림 27" descr="텍스트, 배, 보트, 스크린샷이(가) 표시된 사진&#10;&#10;자동 생성된 설명">
          <a:extLst>
            <a:ext uri="{FF2B5EF4-FFF2-40B4-BE49-F238E27FC236}">
              <a16:creationId xmlns:a16="http://schemas.microsoft.com/office/drawing/2014/main" id="{5FB901BF-FC8A-462F-A136-DAF7DAA62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41378" y="121272300"/>
          <a:ext cx="5741307" cy="304600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54427</xdr:colOff>
      <xdr:row>352</xdr:row>
      <xdr:rowOff>65312</xdr:rowOff>
    </xdr:from>
    <xdr:to>
      <xdr:col>6</xdr:col>
      <xdr:colOff>410985</xdr:colOff>
      <xdr:row>359</xdr:row>
      <xdr:rowOff>65444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C12719B-2069-4227-915F-2174AA289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987" y="133316252"/>
          <a:ext cx="6879278" cy="1546992"/>
        </a:xfrm>
        <a:prstGeom prst="rect">
          <a:avLst/>
        </a:prstGeom>
      </xdr:spPr>
    </xdr:pic>
    <xdr:clientData/>
  </xdr:twoCellAnchor>
  <xdr:twoCellAnchor editAs="oneCell">
    <xdr:from>
      <xdr:col>6</xdr:col>
      <xdr:colOff>642258</xdr:colOff>
      <xdr:row>352</xdr:row>
      <xdr:rowOff>87088</xdr:rowOff>
    </xdr:from>
    <xdr:to>
      <xdr:col>12</xdr:col>
      <xdr:colOff>425190</xdr:colOff>
      <xdr:row>359</xdr:row>
      <xdr:rowOff>64358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325B697-BACE-451B-AF93-98E59F56B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5538" y="133338028"/>
          <a:ext cx="7486752" cy="1524130"/>
        </a:xfrm>
        <a:prstGeom prst="rect">
          <a:avLst/>
        </a:prstGeom>
      </xdr:spPr>
    </xdr:pic>
    <xdr:clientData/>
  </xdr:twoCellAnchor>
  <xdr:twoCellAnchor editAs="oneCell">
    <xdr:from>
      <xdr:col>6</xdr:col>
      <xdr:colOff>315687</xdr:colOff>
      <xdr:row>386</xdr:row>
      <xdr:rowOff>21772</xdr:rowOff>
    </xdr:from>
    <xdr:to>
      <xdr:col>9</xdr:col>
      <xdr:colOff>451106</xdr:colOff>
      <xdr:row>411</xdr:row>
      <xdr:rowOff>157238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2C8A4E7E-4AC5-425F-AF4B-24018BB5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8967" y="140786032"/>
          <a:ext cx="5050319" cy="565996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386</xdr:row>
      <xdr:rowOff>54429</xdr:rowOff>
    </xdr:from>
    <xdr:to>
      <xdr:col>6</xdr:col>
      <xdr:colOff>122485</xdr:colOff>
      <xdr:row>396</xdr:row>
      <xdr:rowOff>178725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2913E36-3462-49FB-B562-581375BE7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9417" y="140818689"/>
          <a:ext cx="6536348" cy="233409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363</xdr:row>
      <xdr:rowOff>87087</xdr:rowOff>
    </xdr:from>
    <xdr:to>
      <xdr:col>8</xdr:col>
      <xdr:colOff>1760001</xdr:colOff>
      <xdr:row>366</xdr:row>
      <xdr:rowOff>28356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DAD52C8-7E5C-4526-957D-E6B136A4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6760" y="135768807"/>
          <a:ext cx="10065801" cy="604210"/>
        </a:xfrm>
        <a:prstGeom prst="rect">
          <a:avLst/>
        </a:prstGeom>
      </xdr:spPr>
    </xdr:pic>
    <xdr:clientData/>
  </xdr:twoCellAnchor>
  <xdr:twoCellAnchor editAs="oneCell">
    <xdr:from>
      <xdr:col>5</xdr:col>
      <xdr:colOff>478970</xdr:colOff>
      <xdr:row>232</xdr:row>
      <xdr:rowOff>65313</xdr:rowOff>
    </xdr:from>
    <xdr:to>
      <xdr:col>10</xdr:col>
      <xdr:colOff>457199</xdr:colOff>
      <xdr:row>242</xdr:row>
      <xdr:rowOff>199453</xdr:rowOff>
    </xdr:to>
    <xdr:pic>
      <xdr:nvPicPr>
        <xdr:cNvPr id="34" name="그림 33" descr="텍스트, 스크린샷, 폰트, 번호이(가) 표시된 사진&#10;&#10;자동 생성된 설명">
          <a:extLst>
            <a:ext uri="{FF2B5EF4-FFF2-40B4-BE49-F238E27FC236}">
              <a16:creationId xmlns:a16="http://schemas.microsoft.com/office/drawing/2014/main" id="{86A12B61-E7C2-433A-814C-8C9295447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42610" y="106737693"/>
          <a:ext cx="6752409" cy="23439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27214</xdr:colOff>
      <xdr:row>32</xdr:row>
      <xdr:rowOff>99785</xdr:rowOff>
    </xdr:from>
    <xdr:to>
      <xdr:col>11</xdr:col>
      <xdr:colOff>638414</xdr:colOff>
      <xdr:row>38</xdr:row>
      <xdr:rowOff>159088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39318B7-EA9A-47BF-A2DA-C8372328A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614" y="29462185"/>
          <a:ext cx="7215200" cy="1354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27218</xdr:colOff>
      <xdr:row>40</xdr:row>
      <xdr:rowOff>9072</xdr:rowOff>
    </xdr:from>
    <xdr:to>
      <xdr:col>11</xdr:col>
      <xdr:colOff>322786</xdr:colOff>
      <xdr:row>43</xdr:row>
      <xdr:rowOff>34471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ECA9E36-83FD-4CE3-B8C7-D3FBEB36A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618" y="31098672"/>
          <a:ext cx="6899568" cy="673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30683</xdr:colOff>
      <xdr:row>65</xdr:row>
      <xdr:rowOff>119315</xdr:rowOff>
    </xdr:from>
    <xdr:to>
      <xdr:col>15</xdr:col>
      <xdr:colOff>268942</xdr:colOff>
      <xdr:row>73</xdr:row>
      <xdr:rowOff>186764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029855A-C57B-4CE4-98A4-22CC7D886E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726515</xdr:colOff>
      <xdr:row>87</xdr:row>
      <xdr:rowOff>60299</xdr:rowOff>
    </xdr:from>
    <xdr:to>
      <xdr:col>16</xdr:col>
      <xdr:colOff>549622</xdr:colOff>
      <xdr:row>97</xdr:row>
      <xdr:rowOff>125613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FCFBF7B-07BB-4EA8-9AC5-C1469A782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1</xdr:colOff>
      <xdr:row>102</xdr:row>
      <xdr:rowOff>0</xdr:rowOff>
    </xdr:from>
    <xdr:to>
      <xdr:col>17</xdr:col>
      <xdr:colOff>83888</xdr:colOff>
      <xdr:row>106</xdr:row>
      <xdr:rowOff>104588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90715F1-4202-450D-A920-41C6521D4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1" y="57861200"/>
          <a:ext cx="4706687" cy="968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67238</xdr:colOff>
      <xdr:row>112</xdr:row>
      <xdr:rowOff>7473</xdr:rowOff>
    </xdr:from>
    <xdr:to>
      <xdr:col>15</xdr:col>
      <xdr:colOff>549301</xdr:colOff>
      <xdr:row>119</xdr:row>
      <xdr:rowOff>201706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AEC49DC-DA4B-41EC-819D-8408D25CE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0988" y="60027673"/>
          <a:ext cx="2463263" cy="17055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37353</xdr:colOff>
      <xdr:row>123</xdr:row>
      <xdr:rowOff>216646</xdr:rowOff>
    </xdr:from>
    <xdr:to>
      <xdr:col>16</xdr:col>
      <xdr:colOff>580375</xdr:colOff>
      <xdr:row>128</xdr:row>
      <xdr:rowOff>119529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BE99A7-482A-49E2-9BC2-264B9467F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1103" y="62611746"/>
          <a:ext cx="3184622" cy="982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85893</xdr:colOff>
      <xdr:row>145</xdr:row>
      <xdr:rowOff>104590</xdr:rowOff>
    </xdr:from>
    <xdr:to>
      <xdr:col>9</xdr:col>
      <xdr:colOff>7470</xdr:colOff>
      <xdr:row>150</xdr:row>
      <xdr:rowOff>110970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D52432C-93E7-412F-B1D1-D48358842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293" y="67249490"/>
          <a:ext cx="5204777" cy="108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231587</xdr:colOff>
      <xdr:row>100</xdr:row>
      <xdr:rowOff>59765</xdr:rowOff>
    </xdr:from>
    <xdr:to>
      <xdr:col>20</xdr:col>
      <xdr:colOff>649941</xdr:colOff>
      <xdr:row>108</xdr:row>
      <xdr:rowOff>156516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FC2E320-F515-4CBF-B1AC-27FBF9CF1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3387" y="57489165"/>
          <a:ext cx="2399554" cy="1823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246529</xdr:colOff>
      <xdr:row>143</xdr:row>
      <xdr:rowOff>37352</xdr:rowOff>
    </xdr:from>
    <xdr:to>
      <xdr:col>28</xdr:col>
      <xdr:colOff>652613</xdr:colOff>
      <xdr:row>154</xdr:row>
      <xdr:rowOff>141941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B97F161-5922-48E2-BB7A-3CB001090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10329" y="66750452"/>
          <a:ext cx="4368484" cy="247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cdb04cfdece3ae7/&#47928;&#49436;/&#52852;&#52852;&#50724;&#53665;%20&#48155;&#51008;%20&#54028;&#51068;/RCL%20&#48372;&#44256;&#4943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CL 보고서"/>
      <sheetName val="BS, IS, CF"/>
      <sheetName val="경쟁사 BS, CF"/>
      <sheetName val="RCL 선박"/>
      <sheetName val="용어정리"/>
      <sheetName val="크루즈 타는과정"/>
    </sheetNames>
    <sheetDataSet>
      <sheetData sheetId="0">
        <row r="172">
          <cell r="E172">
            <v>2019</v>
          </cell>
          <cell r="F172">
            <v>2020</v>
          </cell>
          <cell r="G172">
            <v>2021</v>
          </cell>
          <cell r="H172">
            <v>2022</v>
          </cell>
          <cell r="I172">
            <v>2023</v>
          </cell>
        </row>
        <row r="176">
          <cell r="B176" t="str">
            <v>Occupancy</v>
          </cell>
          <cell r="E176">
            <v>1.081</v>
          </cell>
          <cell r="F176">
            <v>1.0189999999999999</v>
          </cell>
          <cell r="G176">
            <v>0.49299999999999999</v>
          </cell>
          <cell r="H176">
            <v>0.85099999999999998</v>
          </cell>
          <cell r="I176">
            <v>1.056</v>
          </cell>
        </row>
        <row r="193">
          <cell r="E193">
            <v>2019</v>
          </cell>
          <cell r="F193">
            <v>2020</v>
          </cell>
          <cell r="G193">
            <v>2021</v>
          </cell>
          <cell r="H193">
            <v>2022</v>
          </cell>
          <cell r="I193">
            <v>2023</v>
          </cell>
        </row>
        <row r="198">
          <cell r="B198" t="str">
            <v>Ticket Price (달러)</v>
          </cell>
          <cell r="E198">
            <v>138.71291669286416</v>
          </cell>
          <cell r="F198">
            <v>136.86705504425038</v>
          </cell>
          <cell r="G198">
            <v>128.275826175313</v>
          </cell>
          <cell r="H198">
            <v>130.72781859261121</v>
          </cell>
          <cell r="I198">
            <v>152.69693853536512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5E6A6-E3D0-4785-82FF-43992834C2E7}">
  <dimension ref="B2:S239"/>
  <sheetViews>
    <sheetView showGridLines="0" workbookViewId="0">
      <selection activeCell="B241" sqref="B241"/>
    </sheetView>
  </sheetViews>
  <sheetFormatPr defaultRowHeight="17.399999999999999" x14ac:dyDescent="0.4"/>
  <cols>
    <col min="1" max="1" width="3.8984375" customWidth="1"/>
  </cols>
  <sheetData>
    <row r="2" spans="2:19" x14ac:dyDescent="0.4">
      <c r="B2" s="8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4" spans="2:19" x14ac:dyDescent="0.4">
      <c r="B4" s="6" t="s">
        <v>62</v>
      </c>
      <c r="C4" s="7"/>
      <c r="D4" s="7"/>
      <c r="E4" s="7"/>
      <c r="F4" s="7"/>
      <c r="G4" s="7"/>
      <c r="H4" s="7"/>
      <c r="I4" s="7"/>
    </row>
    <row r="6" spans="2:19" x14ac:dyDescent="0.4">
      <c r="B6" t="s">
        <v>48</v>
      </c>
    </row>
    <row r="7" spans="2:19" x14ac:dyDescent="0.4">
      <c r="B7" s="5" t="s">
        <v>46</v>
      </c>
    </row>
    <row r="9" spans="2:19" x14ac:dyDescent="0.4">
      <c r="B9" t="s">
        <v>47</v>
      </c>
    </row>
    <row r="10" spans="2:19" x14ac:dyDescent="0.4">
      <c r="B10" s="5" t="s">
        <v>49</v>
      </c>
    </row>
    <row r="11" spans="2:19" x14ac:dyDescent="0.4">
      <c r="B11" t="s">
        <v>50</v>
      </c>
    </row>
    <row r="13" spans="2:19" x14ac:dyDescent="0.4">
      <c r="B13" t="s">
        <v>51</v>
      </c>
    </row>
    <row r="14" spans="2:19" x14ac:dyDescent="0.4">
      <c r="B14" s="5" t="s">
        <v>53</v>
      </c>
    </row>
    <row r="16" spans="2:19" x14ac:dyDescent="0.4">
      <c r="B16" t="s">
        <v>52</v>
      </c>
    </row>
    <row r="17" spans="2:9" x14ac:dyDescent="0.4">
      <c r="B17" s="5" t="s">
        <v>54</v>
      </c>
    </row>
    <row r="18" spans="2:9" x14ac:dyDescent="0.4">
      <c r="B18" s="5"/>
    </row>
    <row r="20" spans="2:9" x14ac:dyDescent="0.4">
      <c r="B20" s="6" t="s">
        <v>75</v>
      </c>
      <c r="C20" s="7"/>
      <c r="D20" s="7"/>
      <c r="E20" s="7"/>
      <c r="F20" s="7"/>
      <c r="G20" s="7"/>
      <c r="H20" s="7"/>
      <c r="I20" s="7"/>
    </row>
    <row r="21" spans="2:9" x14ac:dyDescent="0.4">
      <c r="B21" s="2"/>
    </row>
    <row r="22" spans="2:9" x14ac:dyDescent="0.4">
      <c r="B22" t="s">
        <v>31</v>
      </c>
    </row>
    <row r="24" spans="2:9" x14ac:dyDescent="0.4">
      <c r="B24" t="s">
        <v>32</v>
      </c>
    </row>
    <row r="25" spans="2:9" x14ac:dyDescent="0.4">
      <c r="B25" t="s">
        <v>33</v>
      </c>
    </row>
    <row r="26" spans="2:9" x14ac:dyDescent="0.4">
      <c r="B26" t="s">
        <v>34</v>
      </c>
    </row>
    <row r="28" spans="2:9" x14ac:dyDescent="0.4">
      <c r="B28" t="s">
        <v>35</v>
      </c>
    </row>
    <row r="30" spans="2:9" x14ac:dyDescent="0.4">
      <c r="B30" t="s">
        <v>36</v>
      </c>
    </row>
    <row r="31" spans="2:9" x14ac:dyDescent="0.4">
      <c r="B31" t="s">
        <v>37</v>
      </c>
    </row>
    <row r="34" spans="2:9" x14ac:dyDescent="0.4">
      <c r="B34" s="6" t="s">
        <v>76</v>
      </c>
      <c r="C34" s="6"/>
      <c r="D34" s="6"/>
      <c r="E34" s="6"/>
      <c r="F34" s="6"/>
      <c r="G34" s="6"/>
      <c r="H34" s="6"/>
      <c r="I34" s="6"/>
    </row>
    <row r="36" spans="2:9" x14ac:dyDescent="0.4">
      <c r="B36" t="s">
        <v>77</v>
      </c>
    </row>
    <row r="37" spans="2:9" x14ac:dyDescent="0.4">
      <c r="B37" t="s">
        <v>78</v>
      </c>
    </row>
    <row r="38" spans="2:9" x14ac:dyDescent="0.4">
      <c r="B38" t="s">
        <v>79</v>
      </c>
    </row>
    <row r="40" spans="2:9" x14ac:dyDescent="0.4">
      <c r="B40" t="s">
        <v>80</v>
      </c>
    </row>
    <row r="41" spans="2:9" x14ac:dyDescent="0.4">
      <c r="B41" t="s">
        <v>81</v>
      </c>
    </row>
    <row r="42" spans="2:9" x14ac:dyDescent="0.4">
      <c r="B42" t="s">
        <v>82</v>
      </c>
    </row>
    <row r="43" spans="2:9" x14ac:dyDescent="0.4">
      <c r="B43" t="s">
        <v>83</v>
      </c>
    </row>
    <row r="45" spans="2:9" x14ac:dyDescent="0.4">
      <c r="B45" t="s">
        <v>84</v>
      </c>
    </row>
    <row r="46" spans="2:9" x14ac:dyDescent="0.4">
      <c r="B46" t="s">
        <v>85</v>
      </c>
    </row>
    <row r="47" spans="2:9" x14ac:dyDescent="0.4">
      <c r="B47" t="s">
        <v>86</v>
      </c>
    </row>
    <row r="49" spans="2:9" x14ac:dyDescent="0.4">
      <c r="B49" t="s">
        <v>87</v>
      </c>
    </row>
    <row r="50" spans="2:9" x14ac:dyDescent="0.4">
      <c r="B50" t="s">
        <v>88</v>
      </c>
    </row>
    <row r="51" spans="2:9" x14ac:dyDescent="0.4">
      <c r="B51" t="s">
        <v>89</v>
      </c>
    </row>
    <row r="54" spans="2:9" x14ac:dyDescent="0.4">
      <c r="B54" s="6" t="s">
        <v>94</v>
      </c>
      <c r="C54" s="6"/>
      <c r="D54" s="6"/>
      <c r="E54" s="6"/>
      <c r="F54" s="6"/>
      <c r="G54" s="6"/>
      <c r="H54" s="6"/>
      <c r="I54" s="6"/>
    </row>
    <row r="56" spans="2:9" x14ac:dyDescent="0.4">
      <c r="B56" t="s">
        <v>95</v>
      </c>
    </row>
    <row r="57" spans="2:9" x14ac:dyDescent="0.4">
      <c r="B57" t="s">
        <v>96</v>
      </c>
    </row>
    <row r="58" spans="2:9" x14ac:dyDescent="0.4">
      <c r="B58" t="s">
        <v>97</v>
      </c>
    </row>
    <row r="59" spans="2:9" x14ac:dyDescent="0.4">
      <c r="B59" t="s">
        <v>98</v>
      </c>
    </row>
    <row r="60" spans="2:9" x14ac:dyDescent="0.4">
      <c r="B60" t="s">
        <v>99</v>
      </c>
    </row>
    <row r="62" spans="2:9" x14ac:dyDescent="0.4">
      <c r="B62" t="s">
        <v>100</v>
      </c>
    </row>
    <row r="63" spans="2:9" x14ac:dyDescent="0.4">
      <c r="B63" t="s">
        <v>101</v>
      </c>
    </row>
    <row r="64" spans="2:9" x14ac:dyDescent="0.4">
      <c r="B64" t="s">
        <v>102</v>
      </c>
    </row>
    <row r="65" spans="2:9" x14ac:dyDescent="0.4">
      <c r="B65" t="s">
        <v>103</v>
      </c>
    </row>
    <row r="66" spans="2:9" x14ac:dyDescent="0.4">
      <c r="B66" t="s">
        <v>104</v>
      </c>
    </row>
    <row r="69" spans="2:9" x14ac:dyDescent="0.4">
      <c r="B69" s="6" t="s">
        <v>61</v>
      </c>
      <c r="C69" s="7"/>
      <c r="D69" s="7"/>
      <c r="E69" s="7"/>
      <c r="F69" s="7"/>
      <c r="G69" s="7"/>
      <c r="H69" s="7"/>
      <c r="I69" s="7"/>
    </row>
    <row r="70" spans="2:9" x14ac:dyDescent="0.4">
      <c r="B70" s="2"/>
    </row>
    <row r="71" spans="2:9" x14ac:dyDescent="0.4">
      <c r="B71" t="s">
        <v>38</v>
      </c>
    </row>
    <row r="72" spans="2:9" x14ac:dyDescent="0.4">
      <c r="B72" t="s">
        <v>39</v>
      </c>
    </row>
    <row r="73" spans="2:9" x14ac:dyDescent="0.4">
      <c r="B73" s="3" t="s">
        <v>40</v>
      </c>
    </row>
    <row r="75" spans="2:9" x14ac:dyDescent="0.4">
      <c r="B75" t="s">
        <v>41</v>
      </c>
    </row>
    <row r="76" spans="2:9" x14ac:dyDescent="0.4">
      <c r="B76" t="s">
        <v>42</v>
      </c>
    </row>
    <row r="82" spans="2:2" x14ac:dyDescent="0.4">
      <c r="B82" t="s">
        <v>43</v>
      </c>
    </row>
    <row r="83" spans="2:2" x14ac:dyDescent="0.4">
      <c r="B83" t="s">
        <v>44</v>
      </c>
    </row>
    <row r="84" spans="2:2" x14ac:dyDescent="0.4">
      <c r="B84" t="s">
        <v>55</v>
      </c>
    </row>
    <row r="85" spans="2:2" x14ac:dyDescent="0.4">
      <c r="B85" t="s">
        <v>56</v>
      </c>
    </row>
    <row r="87" spans="2:2" x14ac:dyDescent="0.4">
      <c r="B87" s="2" t="s">
        <v>45</v>
      </c>
    </row>
    <row r="89" spans="2:2" x14ac:dyDescent="0.4">
      <c r="B89" s="2"/>
    </row>
    <row r="98" spans="2:2" x14ac:dyDescent="0.4">
      <c r="B98" t="s">
        <v>57</v>
      </c>
    </row>
    <row r="110" spans="2:2" x14ac:dyDescent="0.4">
      <c r="B110" t="s">
        <v>58</v>
      </c>
    </row>
    <row r="112" spans="2:2" x14ac:dyDescent="0.4">
      <c r="B112" t="s">
        <v>59</v>
      </c>
    </row>
    <row r="113" spans="2:9" x14ac:dyDescent="0.4">
      <c r="B113" t="s">
        <v>91</v>
      </c>
    </row>
    <row r="123" spans="2:9" x14ac:dyDescent="0.4">
      <c r="B123" s="6" t="s">
        <v>60</v>
      </c>
      <c r="C123" s="6"/>
      <c r="D123" s="6"/>
      <c r="E123" s="6"/>
      <c r="F123" s="6"/>
      <c r="G123" s="6"/>
      <c r="H123" s="6"/>
      <c r="I123" s="6"/>
    </row>
    <row r="156" spans="2:2" x14ac:dyDescent="0.4">
      <c r="B156" t="s">
        <v>63</v>
      </c>
    </row>
    <row r="157" spans="2:2" x14ac:dyDescent="0.4">
      <c r="B157" t="s">
        <v>64</v>
      </c>
    </row>
    <row r="163" spans="2:9" x14ac:dyDescent="0.4">
      <c r="I163" t="s">
        <v>65</v>
      </c>
    </row>
    <row r="171" spans="2:9" x14ac:dyDescent="0.4">
      <c r="B171" t="s">
        <v>66</v>
      </c>
    </row>
    <row r="173" spans="2:9" x14ac:dyDescent="0.4">
      <c r="H173" t="s">
        <v>92</v>
      </c>
    </row>
    <row r="177" spans="2:10" x14ac:dyDescent="0.4">
      <c r="B177" t="s">
        <v>67</v>
      </c>
    </row>
    <row r="178" spans="2:10" x14ac:dyDescent="0.4">
      <c r="B178" t="s">
        <v>68</v>
      </c>
    </row>
    <row r="180" spans="2:10" x14ac:dyDescent="0.4">
      <c r="B180" t="s">
        <v>69</v>
      </c>
    </row>
    <row r="181" spans="2:10" x14ac:dyDescent="0.4">
      <c r="B181" t="s">
        <v>70</v>
      </c>
    </row>
    <row r="182" spans="2:10" x14ac:dyDescent="0.4">
      <c r="B182" t="s">
        <v>71</v>
      </c>
    </row>
    <row r="184" spans="2:10" x14ac:dyDescent="0.4">
      <c r="B184" t="s">
        <v>72</v>
      </c>
    </row>
    <row r="185" spans="2:10" x14ac:dyDescent="0.4">
      <c r="B185" t="s">
        <v>73</v>
      </c>
    </row>
    <row r="186" spans="2:10" x14ac:dyDescent="0.4">
      <c r="B186" t="s">
        <v>74</v>
      </c>
    </row>
    <row r="187" spans="2:10" x14ac:dyDescent="0.4">
      <c r="B187" t="s">
        <v>90</v>
      </c>
    </row>
    <row r="189" spans="2:10" x14ac:dyDescent="0.4">
      <c r="B189" s="9"/>
      <c r="C189" s="9"/>
      <c r="D189" s="9"/>
      <c r="E189" s="9"/>
      <c r="F189" s="9"/>
      <c r="G189" s="9"/>
      <c r="H189" s="9"/>
      <c r="I189" s="9"/>
      <c r="J189" s="10"/>
    </row>
    <row r="190" spans="2:10" x14ac:dyDescent="0.4">
      <c r="B190" s="6" t="s">
        <v>93</v>
      </c>
      <c r="C190" s="6"/>
      <c r="D190" s="6"/>
      <c r="E190" s="6"/>
      <c r="F190" s="6"/>
      <c r="G190" s="6"/>
      <c r="H190" s="6"/>
      <c r="I190" s="6"/>
    </row>
    <row r="192" spans="2:10" x14ac:dyDescent="0.4">
      <c r="B192" s="2" t="s">
        <v>1</v>
      </c>
      <c r="F192" t="s">
        <v>7</v>
      </c>
    </row>
    <row r="193" spans="2:6" x14ac:dyDescent="0.4">
      <c r="B193" t="s">
        <v>2</v>
      </c>
      <c r="F193" t="s">
        <v>8</v>
      </c>
    </row>
    <row r="195" spans="2:6" x14ac:dyDescent="0.4">
      <c r="B195" t="s">
        <v>3</v>
      </c>
      <c r="F195" s="2" t="s">
        <v>9</v>
      </c>
    </row>
    <row r="196" spans="2:6" x14ac:dyDescent="0.4">
      <c r="F196" t="s">
        <v>10</v>
      </c>
    </row>
    <row r="197" spans="2:6" x14ac:dyDescent="0.4">
      <c r="B197" t="s">
        <v>4</v>
      </c>
    </row>
    <row r="198" spans="2:6" x14ac:dyDescent="0.4">
      <c r="B198" t="s">
        <v>5</v>
      </c>
    </row>
    <row r="200" spans="2:6" x14ac:dyDescent="0.4">
      <c r="B200" t="s">
        <v>6</v>
      </c>
    </row>
    <row r="213" spans="2:2" x14ac:dyDescent="0.4">
      <c r="B213" t="s">
        <v>11</v>
      </c>
    </row>
    <row r="215" spans="2:2" x14ac:dyDescent="0.4">
      <c r="B215" t="s">
        <v>12</v>
      </c>
    </row>
    <row r="216" spans="2:2" x14ac:dyDescent="0.4">
      <c r="B216" t="s">
        <v>13</v>
      </c>
    </row>
    <row r="217" spans="2:2" x14ac:dyDescent="0.4">
      <c r="B217" s="3"/>
    </row>
    <row r="218" spans="2:2" x14ac:dyDescent="0.4">
      <c r="B218" s="4" t="s">
        <v>14</v>
      </c>
    </row>
    <row r="219" spans="2:2" x14ac:dyDescent="0.4">
      <c r="B219" t="s">
        <v>15</v>
      </c>
    </row>
    <row r="220" spans="2:2" x14ac:dyDescent="0.4">
      <c r="B220" t="s">
        <v>16</v>
      </c>
    </row>
    <row r="222" spans="2:2" x14ac:dyDescent="0.4">
      <c r="B222" s="2" t="s">
        <v>17</v>
      </c>
    </row>
    <row r="223" spans="2:2" x14ac:dyDescent="0.4">
      <c r="B223" t="s">
        <v>18</v>
      </c>
    </row>
    <row r="224" spans="2:2" x14ac:dyDescent="0.4">
      <c r="B224" t="s">
        <v>19</v>
      </c>
    </row>
    <row r="225" spans="2:19" x14ac:dyDescent="0.4">
      <c r="B225" t="s">
        <v>20</v>
      </c>
      <c r="S225" t="s">
        <v>27</v>
      </c>
    </row>
    <row r="226" spans="2:19" x14ac:dyDescent="0.4">
      <c r="B226" t="s">
        <v>21</v>
      </c>
    </row>
    <row r="228" spans="2:19" x14ac:dyDescent="0.4">
      <c r="B228" t="s">
        <v>22</v>
      </c>
    </row>
    <row r="229" spans="2:19" x14ac:dyDescent="0.4">
      <c r="B229" t="s">
        <v>23</v>
      </c>
    </row>
    <row r="230" spans="2:19" x14ac:dyDescent="0.4">
      <c r="B230" t="s">
        <v>24</v>
      </c>
    </row>
    <row r="233" spans="2:19" x14ac:dyDescent="0.4">
      <c r="B233" t="s">
        <v>25</v>
      </c>
    </row>
    <row r="234" spans="2:19" x14ac:dyDescent="0.4">
      <c r="B234" s="5"/>
    </row>
    <row r="235" spans="2:19" x14ac:dyDescent="0.4">
      <c r="B235" s="5" t="s">
        <v>26</v>
      </c>
    </row>
    <row r="236" spans="2:19" x14ac:dyDescent="0.4">
      <c r="B236" t="s">
        <v>28</v>
      </c>
    </row>
    <row r="237" spans="2:19" x14ac:dyDescent="0.4">
      <c r="B237" t="s">
        <v>29</v>
      </c>
    </row>
    <row r="239" spans="2:19" x14ac:dyDescent="0.4">
      <c r="B239" s="2" t="s">
        <v>30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E5B4-1D3D-4049-BBFC-50246B2CB015}">
  <dimension ref="A1:W68"/>
  <sheetViews>
    <sheetView showGridLines="0" topLeftCell="A39" workbookViewId="0">
      <selection activeCell="D39" sqref="D1:D1048576"/>
    </sheetView>
  </sheetViews>
  <sheetFormatPr defaultRowHeight="17.399999999999999" x14ac:dyDescent="0.4"/>
  <cols>
    <col min="1" max="1" width="4.5" customWidth="1"/>
  </cols>
  <sheetData>
    <row r="1" spans="1:23" x14ac:dyDescent="0.4">
      <c r="A1" s="356"/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</row>
    <row r="2" spans="1:23" x14ac:dyDescent="0.4">
      <c r="A2" s="356"/>
      <c r="B2" s="356" t="s">
        <v>105</v>
      </c>
      <c r="C2" s="356"/>
      <c r="D2" s="356"/>
      <c r="E2" s="356"/>
      <c r="F2" s="356"/>
      <c r="G2" s="356"/>
      <c r="H2" s="356"/>
      <c r="I2" s="356"/>
      <c r="J2" s="356"/>
      <c r="K2" s="356"/>
      <c r="L2" s="356"/>
      <c r="M2" s="356"/>
      <c r="N2" s="356"/>
      <c r="O2" s="356"/>
      <c r="P2" s="356"/>
      <c r="Q2" s="356"/>
      <c r="R2" s="356"/>
      <c r="S2" s="356"/>
      <c r="T2" s="356"/>
      <c r="U2" s="356"/>
    </row>
    <row r="3" spans="1:23" x14ac:dyDescent="0.4">
      <c r="A3" s="356"/>
      <c r="B3" s="356" t="s">
        <v>106</v>
      </c>
      <c r="C3" s="356"/>
      <c r="D3" s="356"/>
      <c r="E3" s="356"/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</row>
    <row r="4" spans="1:23" x14ac:dyDescent="0.4">
      <c r="A4" s="356"/>
      <c r="B4" s="357"/>
      <c r="C4" s="357"/>
      <c r="D4" s="357"/>
      <c r="E4" s="357"/>
      <c r="F4" s="357"/>
      <c r="G4" s="357"/>
      <c r="H4" s="357"/>
      <c r="I4" s="357"/>
      <c r="J4" s="357"/>
      <c r="K4" s="357"/>
      <c r="L4" s="357"/>
      <c r="M4" s="357"/>
      <c r="N4" s="357"/>
      <c r="O4" s="357"/>
      <c r="P4" s="357"/>
      <c r="Q4" s="357"/>
      <c r="R4" s="357"/>
      <c r="S4" s="357"/>
      <c r="T4" s="357"/>
      <c r="U4" s="357"/>
    </row>
    <row r="5" spans="1:23" x14ac:dyDescent="0.4">
      <c r="A5" s="373"/>
      <c r="B5" s="11" t="s">
        <v>107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1:23" x14ac:dyDescent="0.4">
      <c r="A6" s="10"/>
      <c r="B6" s="10" t="s">
        <v>108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</row>
    <row r="7" spans="1:23" x14ac:dyDescent="0.4">
      <c r="A7" s="10"/>
      <c r="B7" s="10" t="s">
        <v>109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</row>
    <row r="8" spans="1:23" x14ac:dyDescent="0.4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</row>
    <row r="9" spans="1:23" x14ac:dyDescent="0.4">
      <c r="A9" s="10"/>
      <c r="B9" s="9" t="s">
        <v>110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</row>
    <row r="10" spans="1:23" x14ac:dyDescent="0.4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</row>
    <row r="11" spans="1:23" x14ac:dyDescent="0.4">
      <c r="A11" s="10"/>
      <c r="B11" s="10" t="s">
        <v>111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spans="1:23" x14ac:dyDescent="0.4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</row>
    <row r="13" spans="1:23" x14ac:dyDescent="0.4">
      <c r="A13" s="10"/>
      <c r="B13" s="10" t="s">
        <v>112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</row>
    <row r="14" spans="1:23" x14ac:dyDescent="0.4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spans="1:23" x14ac:dyDescent="0.4">
      <c r="A15" s="10"/>
      <c r="B15" s="10" t="s">
        <v>113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spans="1:23" x14ac:dyDescent="0.4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spans="1:23" x14ac:dyDescent="0.4">
      <c r="A17" s="10"/>
      <c r="B17" s="10" t="s">
        <v>114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1:23" x14ac:dyDescent="0.4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</row>
    <row r="19" spans="1:23" x14ac:dyDescent="0.4">
      <c r="A19" s="10"/>
      <c r="B19" s="10" t="s">
        <v>115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</row>
    <row r="20" spans="1:23" x14ac:dyDescent="0.4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</row>
    <row r="21" spans="1:23" x14ac:dyDescent="0.4">
      <c r="A21" s="10"/>
      <c r="B21" s="10" t="s">
        <v>116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</row>
    <row r="22" spans="1:23" x14ac:dyDescent="0.4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</row>
    <row r="23" spans="1:23" x14ac:dyDescent="0.4">
      <c r="A23" s="10"/>
      <c r="B23" s="10" t="s">
        <v>117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</row>
    <row r="24" spans="1:23" x14ac:dyDescent="0.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</row>
    <row r="25" spans="1:23" x14ac:dyDescent="0.4">
      <c r="A25" s="10"/>
      <c r="B25" s="10" t="s">
        <v>118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</row>
    <row r="26" spans="1:23" x14ac:dyDescent="0.4">
      <c r="A26" s="10"/>
      <c r="B26" s="10" t="s">
        <v>119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</row>
    <row r="27" spans="1:23" x14ac:dyDescent="0.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</row>
    <row r="28" spans="1:23" x14ac:dyDescent="0.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</row>
    <row r="29" spans="1:23" x14ac:dyDescent="0.4">
      <c r="A29" s="10"/>
      <c r="B29" s="10"/>
      <c r="C29" s="10"/>
      <c r="D29" s="10"/>
      <c r="E29" s="10"/>
      <c r="F29" s="10"/>
      <c r="G29" s="10"/>
      <c r="H29" s="10" t="s">
        <v>120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</row>
    <row r="30" spans="1:23" x14ac:dyDescent="0.4">
      <c r="A30" s="10"/>
      <c r="B30" s="10"/>
      <c r="C30" s="10"/>
      <c r="D30" s="10"/>
      <c r="E30" s="10"/>
      <c r="F30" s="10"/>
      <c r="G30" s="10"/>
      <c r="H30" s="10" t="s">
        <v>121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</row>
    <row r="31" spans="1:23" x14ac:dyDescent="0.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</row>
    <row r="32" spans="1:23" x14ac:dyDescent="0.4">
      <c r="A32" s="10"/>
      <c r="B32" s="10"/>
      <c r="C32" s="10"/>
      <c r="D32" s="10"/>
      <c r="E32" s="10"/>
      <c r="F32" s="10"/>
      <c r="G32" s="10"/>
      <c r="H32" s="10" t="s">
        <v>122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</row>
    <row r="33" spans="1:23" x14ac:dyDescent="0.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</row>
    <row r="34" spans="1:23" x14ac:dyDescent="0.4">
      <c r="A34" s="10"/>
      <c r="B34" s="10"/>
      <c r="C34" s="10"/>
      <c r="D34" s="10"/>
      <c r="E34" s="10"/>
      <c r="F34" s="10"/>
      <c r="G34" s="10"/>
      <c r="H34" s="358" t="s">
        <v>123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</row>
    <row r="35" spans="1:23" x14ac:dyDescent="0.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</row>
    <row r="36" spans="1:23" x14ac:dyDescent="0.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</row>
    <row r="37" spans="1:23" x14ac:dyDescent="0.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</row>
    <row r="38" spans="1:23" x14ac:dyDescent="0.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</row>
    <row r="39" spans="1:23" x14ac:dyDescent="0.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</row>
    <row r="40" spans="1:23" x14ac:dyDescent="0.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</row>
    <row r="41" spans="1:23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</row>
    <row r="42" spans="1:23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</row>
    <row r="43" spans="1:23" x14ac:dyDescent="0.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</row>
    <row r="44" spans="1:23" x14ac:dyDescent="0.4">
      <c r="B44" s="8" t="s">
        <v>596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</row>
    <row r="46" spans="1:23" x14ac:dyDescent="0.4">
      <c r="B46" t="s">
        <v>597</v>
      </c>
    </row>
    <row r="58" spans="2:2" x14ac:dyDescent="0.4">
      <c r="B58" t="s">
        <v>598</v>
      </c>
    </row>
    <row r="59" spans="2:2" x14ac:dyDescent="0.4">
      <c r="B59" t="s">
        <v>599</v>
      </c>
    </row>
    <row r="67" spans="2:2" x14ac:dyDescent="0.4">
      <c r="B67" t="s">
        <v>600</v>
      </c>
    </row>
    <row r="68" spans="2:2" x14ac:dyDescent="0.4">
      <c r="B68" t="s">
        <v>601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9ABB-E850-461A-8914-6F52D80F026C}">
  <dimension ref="A2:AD161"/>
  <sheetViews>
    <sheetView showGridLines="0" workbookViewId="0">
      <selection activeCell="P116" sqref="P116"/>
    </sheetView>
  </sheetViews>
  <sheetFormatPr defaultRowHeight="17.399999999999999" x14ac:dyDescent="0.4"/>
  <cols>
    <col min="1" max="1" width="4.3984375" customWidth="1"/>
    <col min="2" max="2" width="24.796875" customWidth="1"/>
  </cols>
  <sheetData>
    <row r="2" spans="1:19" x14ac:dyDescent="0.4">
      <c r="A2" s="52"/>
      <c r="B2" s="168" t="s">
        <v>591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4">
      <c r="A3" s="52"/>
      <c r="B3" s="2"/>
    </row>
    <row r="4" spans="1:19" x14ac:dyDescent="0.4">
      <c r="A4" s="52"/>
      <c r="B4" t="s">
        <v>440</v>
      </c>
    </row>
    <row r="5" spans="1:19" x14ac:dyDescent="0.4">
      <c r="A5" s="52"/>
    </row>
    <row r="6" spans="1:19" x14ac:dyDescent="0.4">
      <c r="A6" s="52"/>
      <c r="B6" t="s">
        <v>441</v>
      </c>
    </row>
    <row r="7" spans="1:19" x14ac:dyDescent="0.4">
      <c r="A7" s="52"/>
    </row>
    <row r="8" spans="1:19" x14ac:dyDescent="0.4">
      <c r="A8" s="52"/>
      <c r="B8" t="s">
        <v>442</v>
      </c>
    </row>
    <row r="9" spans="1:19" x14ac:dyDescent="0.4">
      <c r="A9" s="52"/>
      <c r="B9" t="s">
        <v>443</v>
      </c>
    </row>
    <row r="10" spans="1:19" x14ac:dyDescent="0.4">
      <c r="A10" s="52"/>
    </row>
    <row r="11" spans="1:19" x14ac:dyDescent="0.4">
      <c r="A11" s="52"/>
      <c r="B11" s="267" t="s">
        <v>444</v>
      </c>
      <c r="C11" s="104" t="s">
        <v>445</v>
      </c>
      <c r="D11" s="104" t="s">
        <v>446</v>
      </c>
      <c r="E11" s="359" t="s">
        <v>447</v>
      </c>
      <c r="F11" s="360"/>
      <c r="G11" s="361"/>
    </row>
    <row r="12" spans="1:19" x14ac:dyDescent="0.4">
      <c r="A12" s="52"/>
      <c r="B12" s="110" t="s">
        <v>448</v>
      </c>
      <c r="C12" s="104">
        <v>20825</v>
      </c>
      <c r="D12" s="104">
        <v>21593</v>
      </c>
      <c r="E12" s="362">
        <f>D12/C12-1</f>
        <v>3.687875150060016E-2</v>
      </c>
      <c r="F12" s="363"/>
      <c r="G12" s="364"/>
    </row>
    <row r="13" spans="1:19" x14ac:dyDescent="0.4">
      <c r="A13" s="52"/>
      <c r="B13" s="110" t="s">
        <v>449</v>
      </c>
      <c r="C13" s="104">
        <v>10951</v>
      </c>
      <c r="D13" s="104">
        <v>13900</v>
      </c>
      <c r="E13" s="362">
        <f>D13/C13-1</f>
        <v>0.26929047575563869</v>
      </c>
      <c r="F13" s="363"/>
      <c r="G13" s="364"/>
    </row>
    <row r="14" spans="1:19" x14ac:dyDescent="0.4">
      <c r="A14" s="52"/>
      <c r="B14" s="110" t="s">
        <v>450</v>
      </c>
      <c r="C14" s="104">
        <v>6462</v>
      </c>
      <c r="D14" s="104">
        <v>8550</v>
      </c>
      <c r="E14" s="362">
        <f>D14/C14-1</f>
        <v>0.32311977715877438</v>
      </c>
      <c r="F14" s="363"/>
      <c r="G14" s="364"/>
    </row>
    <row r="15" spans="1:19" x14ac:dyDescent="0.4">
      <c r="A15" s="52"/>
      <c r="B15" s="84"/>
    </row>
    <row r="16" spans="1:19" x14ac:dyDescent="0.4">
      <c r="A16" s="52"/>
      <c r="B16" t="s">
        <v>451</v>
      </c>
    </row>
    <row r="17" spans="1:13" x14ac:dyDescent="0.4">
      <c r="A17" s="52"/>
    </row>
    <row r="18" spans="1:13" x14ac:dyDescent="0.4">
      <c r="A18" s="52"/>
      <c r="B18" t="s">
        <v>452</v>
      </c>
    </row>
    <row r="19" spans="1:13" x14ac:dyDescent="0.4">
      <c r="A19" s="52"/>
      <c r="B19" t="s">
        <v>453</v>
      </c>
    </row>
    <row r="20" spans="1:13" x14ac:dyDescent="0.4">
      <c r="A20" s="52"/>
      <c r="B20" t="s">
        <v>454</v>
      </c>
    </row>
    <row r="21" spans="1:13" x14ac:dyDescent="0.4">
      <c r="A21" s="52"/>
      <c r="B21" t="s">
        <v>455</v>
      </c>
    </row>
    <row r="22" spans="1:13" x14ac:dyDescent="0.4">
      <c r="A22" s="52"/>
    </row>
    <row r="23" spans="1:13" x14ac:dyDescent="0.4">
      <c r="A23" s="52"/>
      <c r="B23" t="s">
        <v>456</v>
      </c>
    </row>
    <row r="24" spans="1:13" x14ac:dyDescent="0.4">
      <c r="A24" s="52"/>
      <c r="B24" t="s">
        <v>457</v>
      </c>
    </row>
    <row r="25" spans="1:13" x14ac:dyDescent="0.4">
      <c r="A25" s="52"/>
      <c r="B25" s="3" t="s">
        <v>458</v>
      </c>
      <c r="M25" s="5"/>
    </row>
    <row r="26" spans="1:13" x14ac:dyDescent="0.4">
      <c r="A26" s="52"/>
    </row>
    <row r="27" spans="1:13" x14ac:dyDescent="0.4">
      <c r="A27" s="52"/>
      <c r="B27" t="s">
        <v>459</v>
      </c>
    </row>
    <row r="28" spans="1:13" x14ac:dyDescent="0.4">
      <c r="A28" s="52"/>
    </row>
    <row r="29" spans="1:13" x14ac:dyDescent="0.4">
      <c r="A29" s="52"/>
    </row>
    <row r="30" spans="1:13" x14ac:dyDescent="0.4">
      <c r="A30" s="52"/>
    </row>
    <row r="31" spans="1:13" x14ac:dyDescent="0.4">
      <c r="A31" s="52"/>
    </row>
    <row r="32" spans="1:13" x14ac:dyDescent="0.4">
      <c r="A32" s="52"/>
    </row>
    <row r="33" spans="1:2" x14ac:dyDescent="0.4">
      <c r="A33" s="52"/>
    </row>
    <row r="34" spans="1:2" x14ac:dyDescent="0.4">
      <c r="A34" s="52"/>
    </row>
    <row r="35" spans="1:2" x14ac:dyDescent="0.4">
      <c r="A35" s="52"/>
    </row>
    <row r="36" spans="1:2" x14ac:dyDescent="0.4">
      <c r="A36" s="52"/>
    </row>
    <row r="37" spans="1:2" x14ac:dyDescent="0.4">
      <c r="A37" s="52"/>
    </row>
    <row r="38" spans="1:2" x14ac:dyDescent="0.4">
      <c r="A38" s="52"/>
    </row>
    <row r="39" spans="1:2" x14ac:dyDescent="0.4">
      <c r="A39" s="52"/>
    </row>
    <row r="40" spans="1:2" x14ac:dyDescent="0.4">
      <c r="A40" s="52"/>
    </row>
    <row r="41" spans="1:2" x14ac:dyDescent="0.4">
      <c r="A41" s="52"/>
      <c r="B41" t="s">
        <v>460</v>
      </c>
    </row>
    <row r="42" spans="1:2" x14ac:dyDescent="0.4">
      <c r="A42" s="52"/>
      <c r="B42" t="s">
        <v>461</v>
      </c>
    </row>
    <row r="43" spans="1:2" x14ac:dyDescent="0.4">
      <c r="A43" s="52"/>
      <c r="B43" t="s">
        <v>462</v>
      </c>
    </row>
    <row r="44" spans="1:2" x14ac:dyDescent="0.4">
      <c r="A44" s="52"/>
    </row>
    <row r="45" spans="1:2" x14ac:dyDescent="0.4">
      <c r="A45" s="52"/>
    </row>
    <row r="46" spans="1:2" x14ac:dyDescent="0.4">
      <c r="A46" s="52"/>
      <c r="B46" t="s">
        <v>463</v>
      </c>
    </row>
    <row r="47" spans="1:2" x14ac:dyDescent="0.4">
      <c r="A47" s="52"/>
    </row>
    <row r="48" spans="1:2" x14ac:dyDescent="0.4">
      <c r="A48" s="52"/>
      <c r="B48" t="s">
        <v>464</v>
      </c>
    </row>
    <row r="49" spans="1:2" x14ac:dyDescent="0.4">
      <c r="A49" s="52"/>
    </row>
    <row r="50" spans="1:2" x14ac:dyDescent="0.4">
      <c r="A50" s="52"/>
    </row>
    <row r="51" spans="1:2" x14ac:dyDescent="0.4">
      <c r="A51" s="52"/>
    </row>
    <row r="52" spans="1:2" x14ac:dyDescent="0.4">
      <c r="A52" s="52"/>
    </row>
    <row r="53" spans="1:2" x14ac:dyDescent="0.4">
      <c r="A53" s="52"/>
    </row>
    <row r="54" spans="1:2" x14ac:dyDescent="0.4">
      <c r="A54" s="52"/>
    </row>
    <row r="55" spans="1:2" x14ac:dyDescent="0.4">
      <c r="A55" s="52"/>
    </row>
    <row r="56" spans="1:2" x14ac:dyDescent="0.4">
      <c r="A56" s="52"/>
    </row>
    <row r="57" spans="1:2" x14ac:dyDescent="0.4">
      <c r="A57" s="52"/>
    </row>
    <row r="58" spans="1:2" x14ac:dyDescent="0.4">
      <c r="A58" s="52"/>
    </row>
    <row r="59" spans="1:2" x14ac:dyDescent="0.4">
      <c r="A59" s="52"/>
    </row>
    <row r="60" spans="1:2" x14ac:dyDescent="0.4">
      <c r="A60" s="52"/>
    </row>
    <row r="61" spans="1:2" x14ac:dyDescent="0.4">
      <c r="A61" s="52"/>
    </row>
    <row r="62" spans="1:2" x14ac:dyDescent="0.4">
      <c r="A62" s="52"/>
    </row>
    <row r="63" spans="1:2" x14ac:dyDescent="0.4">
      <c r="A63" s="52"/>
    </row>
    <row r="64" spans="1:2" x14ac:dyDescent="0.4">
      <c r="A64" s="52"/>
      <c r="B64" t="s">
        <v>465</v>
      </c>
    </row>
    <row r="65" spans="1:2" x14ac:dyDescent="0.4">
      <c r="A65" s="52"/>
    </row>
    <row r="66" spans="1:2" x14ac:dyDescent="0.4">
      <c r="A66" s="52"/>
    </row>
    <row r="67" spans="1:2" x14ac:dyDescent="0.4">
      <c r="A67" s="52"/>
    </row>
    <row r="68" spans="1:2" x14ac:dyDescent="0.4">
      <c r="A68" s="52"/>
    </row>
    <row r="69" spans="1:2" x14ac:dyDescent="0.4">
      <c r="A69" s="52"/>
    </row>
    <row r="70" spans="1:2" x14ac:dyDescent="0.4">
      <c r="A70" s="52"/>
    </row>
    <row r="71" spans="1:2" x14ac:dyDescent="0.4">
      <c r="A71" s="52"/>
    </row>
    <row r="72" spans="1:2" x14ac:dyDescent="0.4">
      <c r="A72" s="52"/>
    </row>
    <row r="73" spans="1:2" x14ac:dyDescent="0.4">
      <c r="A73" s="52"/>
    </row>
    <row r="74" spans="1:2" x14ac:dyDescent="0.4">
      <c r="A74" s="52"/>
    </row>
    <row r="75" spans="1:2" x14ac:dyDescent="0.4">
      <c r="A75" s="52"/>
    </row>
    <row r="76" spans="1:2" x14ac:dyDescent="0.4">
      <c r="A76" s="52"/>
    </row>
    <row r="77" spans="1:2" x14ac:dyDescent="0.4">
      <c r="A77" s="52"/>
      <c r="B77" t="s">
        <v>466</v>
      </c>
    </row>
    <row r="78" spans="1:2" x14ac:dyDescent="0.4">
      <c r="A78" s="52"/>
      <c r="B78" t="s">
        <v>467</v>
      </c>
    </row>
    <row r="79" spans="1:2" x14ac:dyDescent="0.4">
      <c r="B79" s="101" t="s">
        <v>468</v>
      </c>
    </row>
    <row r="80" spans="1:2" x14ac:dyDescent="0.4">
      <c r="B80" s="101"/>
    </row>
    <row r="81" spans="2:30" x14ac:dyDescent="0.4">
      <c r="B81" s="101" t="s">
        <v>469</v>
      </c>
    </row>
    <row r="82" spans="2:30" ht="18" thickBot="1" x14ac:dyDescent="0.45">
      <c r="B82" s="101"/>
    </row>
    <row r="83" spans="2:30" x14ac:dyDescent="0.4">
      <c r="B83" s="268" t="s">
        <v>470</v>
      </c>
      <c r="C83" s="269"/>
      <c r="D83" s="269"/>
      <c r="E83" s="269"/>
      <c r="F83" s="269"/>
      <c r="G83" s="269"/>
      <c r="H83" s="269"/>
      <c r="I83" s="269"/>
      <c r="J83" s="269"/>
      <c r="K83" s="270"/>
    </row>
    <row r="84" spans="2:30" ht="18" thickBot="1" x14ac:dyDescent="0.45">
      <c r="B84" s="271" t="s">
        <v>448</v>
      </c>
      <c r="C84" s="272">
        <v>2017</v>
      </c>
      <c r="D84" s="272">
        <v>2018</v>
      </c>
      <c r="E84" s="272">
        <v>2019</v>
      </c>
      <c r="F84" s="272">
        <v>2020</v>
      </c>
      <c r="G84" s="272">
        <v>2021</v>
      </c>
      <c r="H84" s="272">
        <v>2022</v>
      </c>
      <c r="I84" s="272">
        <v>2023</v>
      </c>
      <c r="J84" s="272" t="s">
        <v>435</v>
      </c>
      <c r="K84" s="273" t="s">
        <v>436</v>
      </c>
    </row>
    <row r="85" spans="2:30" ht="18" thickTop="1" x14ac:dyDescent="0.4">
      <c r="B85" s="274" t="s">
        <v>471</v>
      </c>
      <c r="C85" s="275">
        <v>5.0999999999999997E-2</v>
      </c>
      <c r="D85" s="275">
        <v>5.0999999999999997E-2</v>
      </c>
      <c r="E85" s="275">
        <v>4.7E-2</v>
      </c>
      <c r="F85" s="276">
        <v>-6.2E-2</v>
      </c>
      <c r="G85" s="276">
        <v>-7.2999999999999995E-2</v>
      </c>
      <c r="H85" s="276">
        <v>-4.7E-2</v>
      </c>
      <c r="I85" s="275">
        <v>2.4E-2</v>
      </c>
      <c r="J85" s="275">
        <v>1.4E-2</v>
      </c>
      <c r="K85" s="277">
        <v>2.8000000000000001E-2</v>
      </c>
    </row>
    <row r="86" spans="2:30" x14ac:dyDescent="0.4">
      <c r="B86" s="274" t="s">
        <v>472</v>
      </c>
      <c r="C86" s="275">
        <v>9.7000000000000003E-2</v>
      </c>
      <c r="D86" s="275">
        <v>9.7000000000000003E-2</v>
      </c>
      <c r="E86" s="275">
        <v>8.8999999999999996E-2</v>
      </c>
      <c r="F86" s="278">
        <v>-0.1</v>
      </c>
      <c r="G86" s="278">
        <v>-0.13400000000000001</v>
      </c>
      <c r="H86" s="278">
        <v>-9.1999999999999998E-2</v>
      </c>
      <c r="I86" s="275">
        <v>0.05</v>
      </c>
      <c r="J86" s="275">
        <v>2.9000000000000001E-2</v>
      </c>
      <c r="K86" s="277">
        <v>0.06</v>
      </c>
    </row>
    <row r="87" spans="2:30" x14ac:dyDescent="0.4">
      <c r="B87" s="279" t="s">
        <v>473</v>
      </c>
      <c r="C87" s="280">
        <v>0.27600000000000002</v>
      </c>
      <c r="D87" s="280">
        <v>0.29699999999999999</v>
      </c>
      <c r="E87" s="280">
        <v>0.312</v>
      </c>
      <c r="F87" s="280">
        <v>0.57999999999999996</v>
      </c>
      <c r="G87" s="280">
        <v>0.74</v>
      </c>
      <c r="H87" s="280">
        <v>0.83499999999999996</v>
      </c>
      <c r="I87" s="280">
        <v>0.82299999999999995</v>
      </c>
      <c r="J87" s="280">
        <v>0.82699999999999996</v>
      </c>
      <c r="K87" s="281">
        <v>0.81799999999999995</v>
      </c>
    </row>
    <row r="88" spans="2:30" x14ac:dyDescent="0.4">
      <c r="B88" s="279" t="s">
        <v>474</v>
      </c>
      <c r="C88" s="282" t="s">
        <v>475</v>
      </c>
      <c r="D88" s="282" t="s">
        <v>476</v>
      </c>
      <c r="E88" s="282" t="s">
        <v>477</v>
      </c>
      <c r="F88" s="283" t="s">
        <v>478</v>
      </c>
      <c r="G88" s="284" t="s">
        <v>479</v>
      </c>
      <c r="H88" s="284" t="s">
        <v>480</v>
      </c>
      <c r="I88" s="282" t="s">
        <v>481</v>
      </c>
      <c r="J88" s="284" t="s">
        <v>482</v>
      </c>
      <c r="K88" s="285" t="s">
        <v>483</v>
      </c>
    </row>
    <row r="89" spans="2:30" ht="18" thickBot="1" x14ac:dyDescent="0.45">
      <c r="B89" s="286" t="s">
        <v>484</v>
      </c>
      <c r="C89" s="287">
        <v>3.61</v>
      </c>
      <c r="D89" s="287">
        <v>4.45</v>
      </c>
      <c r="E89" s="287">
        <v>4.33</v>
      </c>
      <c r="F89" s="288">
        <v>-13.21</v>
      </c>
      <c r="G89" s="288">
        <v>-8.4600000000000009</v>
      </c>
      <c r="H89" s="288">
        <v>-5.16</v>
      </c>
      <c r="I89" s="288">
        <v>-0.06</v>
      </c>
      <c r="J89" s="288">
        <v>-0.17</v>
      </c>
      <c r="K89" s="289">
        <v>7.0000000000000007E-2</v>
      </c>
    </row>
    <row r="90" spans="2:30" x14ac:dyDescent="0.4">
      <c r="B90" s="101"/>
    </row>
    <row r="91" spans="2:30" ht="18" thickBot="1" x14ac:dyDescent="0.45">
      <c r="B91" s="101"/>
    </row>
    <row r="92" spans="2:30" x14ac:dyDescent="0.4">
      <c r="B92" s="268" t="s">
        <v>470</v>
      </c>
      <c r="C92" s="269"/>
      <c r="D92" s="269"/>
      <c r="E92" s="269"/>
      <c r="F92" s="269"/>
      <c r="G92" s="269"/>
      <c r="H92" s="269"/>
      <c r="I92" s="269"/>
      <c r="J92" s="269"/>
      <c r="K92" s="270"/>
    </row>
    <row r="93" spans="2:30" ht="18" thickBot="1" x14ac:dyDescent="0.45">
      <c r="B93" s="271" t="s">
        <v>449</v>
      </c>
      <c r="C93" s="272">
        <v>2017</v>
      </c>
      <c r="D93" s="272">
        <v>2018</v>
      </c>
      <c r="E93" s="272">
        <v>2019</v>
      </c>
      <c r="F93" s="272">
        <v>2020</v>
      </c>
      <c r="G93" s="272">
        <v>2021</v>
      </c>
      <c r="H93" s="272">
        <v>2022</v>
      </c>
      <c r="I93" s="272">
        <v>2023</v>
      </c>
      <c r="J93" s="272" t="s">
        <v>435</v>
      </c>
      <c r="K93" s="273" t="s">
        <v>436</v>
      </c>
    </row>
    <row r="94" spans="2:30" ht="18" thickTop="1" x14ac:dyDescent="0.4">
      <c r="B94" s="274" t="s">
        <v>471</v>
      </c>
      <c r="C94" s="275">
        <v>4.9000000000000002E-2</v>
      </c>
      <c r="D94" s="275">
        <v>4.7E-2</v>
      </c>
      <c r="E94" s="275">
        <v>4.4999999999999998E-2</v>
      </c>
      <c r="F94" s="276">
        <v>-5.8999999999999997E-2</v>
      </c>
      <c r="G94" s="276">
        <v>-7.4999999999999997E-2</v>
      </c>
      <c r="H94" s="276">
        <v>-1.4E-2</v>
      </c>
      <c r="I94" s="275">
        <v>5.1999999999999998E-2</v>
      </c>
      <c r="J94" s="275">
        <v>5.2999999999999999E-2</v>
      </c>
      <c r="K94" s="277">
        <v>7.5999999999999998E-2</v>
      </c>
      <c r="AD94" t="s">
        <v>485</v>
      </c>
    </row>
    <row r="95" spans="2:30" x14ac:dyDescent="0.4">
      <c r="B95" s="274" t="s">
        <v>472</v>
      </c>
      <c r="C95" s="275">
        <v>9.5000000000000001E-2</v>
      </c>
      <c r="D95" s="275">
        <v>8.4000000000000005E-2</v>
      </c>
      <c r="E95" s="275">
        <v>8.5000000000000006E-2</v>
      </c>
      <c r="F95" s="276">
        <v>-0.10299999999999999</v>
      </c>
      <c r="G95" s="276">
        <v>-0.14399999999999999</v>
      </c>
      <c r="H95" s="276">
        <v>-2.8000000000000001E-2</v>
      </c>
      <c r="I95" s="275">
        <v>0.107</v>
      </c>
      <c r="J95" s="275">
        <v>0.113</v>
      </c>
      <c r="K95" s="277">
        <v>0.158</v>
      </c>
    </row>
    <row r="96" spans="2:30" x14ac:dyDescent="0.4">
      <c r="B96" s="279" t="s">
        <v>473</v>
      </c>
      <c r="C96" s="280">
        <v>0.41499999999999998</v>
      </c>
      <c r="D96" s="280">
        <v>0.48199999999999998</v>
      </c>
      <c r="E96" s="280">
        <v>0.48099999999999998</v>
      </c>
      <c r="F96" s="280">
        <v>0.69699999999999995</v>
      </c>
      <c r="G96" s="280">
        <v>0.81100000000000005</v>
      </c>
      <c r="H96" s="280">
        <v>0.89300000000000002</v>
      </c>
      <c r="I96" s="280">
        <v>0.81899999999999995</v>
      </c>
      <c r="J96" s="280">
        <v>0.79900000000000004</v>
      </c>
      <c r="K96" s="281">
        <v>0.77900000000000003</v>
      </c>
    </row>
    <row r="97" spans="2:11" x14ac:dyDescent="0.4">
      <c r="B97" s="279" t="s">
        <v>474</v>
      </c>
      <c r="C97" s="282" t="s">
        <v>486</v>
      </c>
      <c r="D97" s="282" t="s">
        <v>487</v>
      </c>
      <c r="E97" s="282" t="s">
        <v>488</v>
      </c>
      <c r="F97" s="283" t="s">
        <v>489</v>
      </c>
      <c r="G97" s="284" t="s">
        <v>490</v>
      </c>
      <c r="H97" s="284" t="s">
        <v>491</v>
      </c>
      <c r="I97" s="282" t="s">
        <v>492</v>
      </c>
      <c r="J97" s="282" t="s">
        <v>493</v>
      </c>
      <c r="K97" s="285" t="s">
        <v>494</v>
      </c>
    </row>
    <row r="98" spans="2:11" ht="18" thickBot="1" x14ac:dyDescent="0.45">
      <c r="B98" s="286" t="s">
        <v>484</v>
      </c>
      <c r="C98" s="287">
        <v>7.57</v>
      </c>
      <c r="D98" s="287">
        <v>8.6</v>
      </c>
      <c r="E98" s="287">
        <v>8.9700000000000006</v>
      </c>
      <c r="F98" s="288">
        <v>-27.05</v>
      </c>
      <c r="G98" s="288">
        <v>-20.87</v>
      </c>
      <c r="H98" s="288">
        <v>-8.4499999999999993</v>
      </c>
      <c r="I98" s="287">
        <v>6.63</v>
      </c>
      <c r="J98" s="287">
        <v>1.4</v>
      </c>
      <c r="K98" s="289">
        <v>3.32</v>
      </c>
    </row>
    <row r="99" spans="2:11" ht="18" thickBot="1" x14ac:dyDescent="0.45">
      <c r="B99" s="274"/>
      <c r="C99" s="10"/>
      <c r="D99" s="10"/>
      <c r="E99" s="10"/>
      <c r="F99" s="10"/>
      <c r="G99" s="10"/>
      <c r="H99" s="10"/>
      <c r="I99" s="10"/>
      <c r="J99" s="10"/>
      <c r="K99" s="10"/>
    </row>
    <row r="100" spans="2:11" x14ac:dyDescent="0.4">
      <c r="B100" s="268" t="s">
        <v>470</v>
      </c>
      <c r="C100" s="269"/>
      <c r="D100" s="269"/>
      <c r="E100" s="269"/>
      <c r="F100" s="269"/>
      <c r="G100" s="269"/>
      <c r="H100" s="269"/>
      <c r="I100" s="269"/>
      <c r="J100" s="269"/>
      <c r="K100" s="270"/>
    </row>
    <row r="101" spans="2:11" ht="18" thickBot="1" x14ac:dyDescent="0.45">
      <c r="B101" s="290" t="s">
        <v>495</v>
      </c>
      <c r="C101" s="291">
        <v>2017</v>
      </c>
      <c r="D101" s="291">
        <v>2018</v>
      </c>
      <c r="E101" s="291">
        <v>2019</v>
      </c>
      <c r="F101" s="291">
        <v>2020</v>
      </c>
      <c r="G101" s="291">
        <v>2021</v>
      </c>
      <c r="H101" s="291">
        <v>2022</v>
      </c>
      <c r="I101" s="291">
        <v>2023</v>
      </c>
      <c r="J101" s="291" t="s">
        <v>435</v>
      </c>
      <c r="K101" s="292" t="s">
        <v>436</v>
      </c>
    </row>
    <row r="102" spans="2:11" x14ac:dyDescent="0.4">
      <c r="B102" s="293" t="s">
        <v>471</v>
      </c>
      <c r="C102" s="294">
        <v>4.8000000000000001E-2</v>
      </c>
      <c r="D102" s="294">
        <v>5.1999999999999998E-2</v>
      </c>
      <c r="E102" s="294">
        <v>4.5999999999999999E-2</v>
      </c>
      <c r="F102" s="295">
        <v>-6.7000000000000004E-2</v>
      </c>
      <c r="G102" s="295">
        <v>-8.5999999999999993E-2</v>
      </c>
      <c r="H102" s="295">
        <v>-5.1999999999999998E-2</v>
      </c>
      <c r="I102" s="294">
        <v>3.1E-2</v>
      </c>
      <c r="J102" s="294">
        <v>2.8000000000000001E-2</v>
      </c>
      <c r="K102" s="296">
        <v>4.2999999999999997E-2</v>
      </c>
    </row>
    <row r="103" spans="2:11" x14ac:dyDescent="0.4">
      <c r="B103" s="274" t="s">
        <v>472</v>
      </c>
      <c r="C103" s="275">
        <v>8.6999999999999994E-2</v>
      </c>
      <c r="D103" s="275">
        <v>9.8000000000000004E-2</v>
      </c>
      <c r="E103" s="275">
        <v>8.6999999999999994E-2</v>
      </c>
      <c r="F103" s="276">
        <v>-0.115</v>
      </c>
      <c r="G103" s="276">
        <v>-0.16400000000000001</v>
      </c>
      <c r="H103" s="276">
        <v>-0.108</v>
      </c>
      <c r="I103" s="275">
        <v>6.2E-2</v>
      </c>
      <c r="J103" s="275">
        <v>5.8999999999999997E-2</v>
      </c>
      <c r="K103" s="277">
        <v>9.1999999999999998E-2</v>
      </c>
    </row>
    <row r="104" spans="2:11" x14ac:dyDescent="0.4">
      <c r="B104" s="279" t="s">
        <v>473</v>
      </c>
      <c r="C104" s="280">
        <v>0.52300000000000002</v>
      </c>
      <c r="D104" s="280">
        <v>0.52100000000000002</v>
      </c>
      <c r="E104" s="280">
        <v>0.52</v>
      </c>
      <c r="F104" s="280">
        <v>0.73399999999999999</v>
      </c>
      <c r="G104" s="280">
        <v>0.84399999999999997</v>
      </c>
      <c r="H104" s="280">
        <v>0.995</v>
      </c>
      <c r="I104" s="280">
        <v>0.98</v>
      </c>
      <c r="J104" s="280">
        <v>0.97599999999999998</v>
      </c>
      <c r="K104" s="281">
        <v>0.95299999999999996</v>
      </c>
    </row>
    <row r="105" spans="2:11" x14ac:dyDescent="0.4">
      <c r="B105" s="279" t="s">
        <v>474</v>
      </c>
      <c r="C105" s="282" t="s">
        <v>496</v>
      </c>
      <c r="D105" s="282" t="s">
        <v>497</v>
      </c>
      <c r="E105" s="282" t="s">
        <v>498</v>
      </c>
      <c r="F105" s="283" t="s">
        <v>499</v>
      </c>
      <c r="G105" s="284" t="s">
        <v>500</v>
      </c>
      <c r="H105" s="284" t="s">
        <v>501</v>
      </c>
      <c r="I105" s="284" t="s">
        <v>502</v>
      </c>
      <c r="J105" s="282" t="s">
        <v>503</v>
      </c>
      <c r="K105" s="297" t="s">
        <v>504</v>
      </c>
    </row>
    <row r="106" spans="2:11" ht="18" thickBot="1" x14ac:dyDescent="0.45">
      <c r="B106" s="286" t="s">
        <v>484</v>
      </c>
      <c r="C106" s="287">
        <v>3.33</v>
      </c>
      <c r="D106" s="287">
        <v>4.28</v>
      </c>
      <c r="E106" s="287">
        <v>4.33</v>
      </c>
      <c r="F106" s="288">
        <v>-15.75</v>
      </c>
      <c r="G106" s="288">
        <v>-12.33</v>
      </c>
      <c r="H106" s="288">
        <v>-5.41</v>
      </c>
      <c r="I106" s="287">
        <v>0.39</v>
      </c>
      <c r="J106" s="287">
        <v>0.04</v>
      </c>
      <c r="K106" s="289">
        <v>0.38</v>
      </c>
    </row>
    <row r="107" spans="2:11" x14ac:dyDescent="0.4">
      <c r="B107" s="274"/>
      <c r="C107" s="10"/>
      <c r="D107" s="10"/>
      <c r="E107" s="10"/>
      <c r="F107" s="10"/>
      <c r="G107" s="10"/>
      <c r="H107" s="10"/>
      <c r="I107" s="10"/>
      <c r="J107" s="10"/>
      <c r="K107" s="10"/>
    </row>
    <row r="108" spans="2:11" x14ac:dyDescent="0.4">
      <c r="B108" s="298" t="s">
        <v>346</v>
      </c>
      <c r="C108" s="10"/>
      <c r="D108" s="10"/>
      <c r="E108" s="10"/>
      <c r="F108" s="10"/>
      <c r="G108" s="10"/>
      <c r="H108" s="10"/>
      <c r="I108" s="10"/>
      <c r="J108" s="10"/>
      <c r="K108" s="10"/>
    </row>
    <row r="109" spans="2:11" x14ac:dyDescent="0.4">
      <c r="B109" s="298" t="s">
        <v>590</v>
      </c>
      <c r="C109" s="10"/>
      <c r="D109" s="10"/>
      <c r="E109" s="10"/>
      <c r="F109" s="10"/>
      <c r="G109" s="10"/>
      <c r="H109" s="10"/>
      <c r="I109" s="10"/>
      <c r="J109" s="10"/>
      <c r="K109" s="10"/>
    </row>
    <row r="110" spans="2:11" x14ac:dyDescent="0.4">
      <c r="B110" s="298"/>
      <c r="C110" s="10"/>
      <c r="D110" s="10"/>
      <c r="E110" s="10"/>
      <c r="F110" s="10"/>
      <c r="G110" s="10"/>
      <c r="H110" s="10"/>
      <c r="I110" s="10"/>
      <c r="J110" s="10"/>
      <c r="K110" s="10"/>
    </row>
    <row r="111" spans="2:11" x14ac:dyDescent="0.4">
      <c r="B111" s="298" t="s">
        <v>505</v>
      </c>
      <c r="C111" s="10"/>
      <c r="D111" s="10"/>
      <c r="E111" s="10"/>
      <c r="F111" s="10"/>
      <c r="G111" s="10"/>
      <c r="H111" s="10"/>
      <c r="I111" s="10"/>
      <c r="J111" s="10"/>
      <c r="K111" s="10"/>
    </row>
    <row r="112" spans="2:11" x14ac:dyDescent="0.4">
      <c r="B112" s="298" t="s">
        <v>506</v>
      </c>
      <c r="C112" s="10"/>
      <c r="D112" s="10"/>
      <c r="E112" s="10"/>
      <c r="F112" s="10"/>
      <c r="G112" s="10"/>
      <c r="H112" s="10"/>
      <c r="I112" s="10"/>
      <c r="J112" s="10"/>
      <c r="K112" s="10"/>
    </row>
    <row r="113" spans="2:19" x14ac:dyDescent="0.4">
      <c r="B113" s="298" t="s">
        <v>507</v>
      </c>
      <c r="C113" s="10"/>
      <c r="D113" s="10"/>
      <c r="E113" s="10"/>
      <c r="F113" s="10"/>
      <c r="G113" s="10"/>
      <c r="H113" s="10"/>
      <c r="I113" s="10"/>
      <c r="J113" s="10"/>
      <c r="K113" s="10"/>
    </row>
    <row r="114" spans="2:19" x14ac:dyDescent="0.4">
      <c r="B114" s="299"/>
      <c r="C114" s="10"/>
      <c r="D114" s="10"/>
      <c r="E114" s="10"/>
      <c r="F114" s="10"/>
      <c r="G114" s="10"/>
      <c r="H114" s="10"/>
      <c r="I114" s="10"/>
      <c r="J114" s="10"/>
      <c r="K114" s="10"/>
    </row>
    <row r="115" spans="2:19" x14ac:dyDescent="0.4">
      <c r="B115" s="298" t="s">
        <v>508</v>
      </c>
      <c r="C115" s="10"/>
      <c r="D115" s="10"/>
      <c r="E115" s="10"/>
      <c r="F115" s="10"/>
      <c r="G115" s="10"/>
      <c r="H115" s="10"/>
      <c r="I115" s="10"/>
      <c r="J115" s="10"/>
      <c r="K115" s="10"/>
    </row>
    <row r="116" spans="2:19" x14ac:dyDescent="0.4">
      <c r="B116" s="298" t="s">
        <v>509</v>
      </c>
      <c r="C116" s="10"/>
      <c r="D116" s="10"/>
      <c r="E116" s="10"/>
      <c r="F116" s="10"/>
      <c r="G116" s="10"/>
      <c r="H116" s="10"/>
      <c r="I116" s="10"/>
      <c r="J116" s="10"/>
      <c r="K116" s="10"/>
    </row>
    <row r="117" spans="2:19" x14ac:dyDescent="0.4">
      <c r="B117" s="298"/>
      <c r="C117" s="10"/>
      <c r="D117" s="10"/>
      <c r="E117" s="10"/>
      <c r="F117" s="10"/>
      <c r="G117" s="10"/>
      <c r="H117" s="10"/>
      <c r="I117" s="10"/>
      <c r="J117" s="10"/>
      <c r="K117" s="10"/>
    </row>
    <row r="118" spans="2:19" x14ac:dyDescent="0.4">
      <c r="B118" s="298" t="s">
        <v>510</v>
      </c>
      <c r="C118" s="10"/>
      <c r="D118" s="10"/>
      <c r="E118" s="10"/>
      <c r="F118" s="10"/>
      <c r="G118" s="10"/>
      <c r="H118" s="10"/>
      <c r="I118" s="10"/>
      <c r="J118" s="10"/>
      <c r="K118" s="10"/>
    </row>
    <row r="119" spans="2:19" x14ac:dyDescent="0.4">
      <c r="B119" s="298" t="s">
        <v>511</v>
      </c>
      <c r="C119" s="10"/>
      <c r="D119" s="10"/>
      <c r="E119" s="10"/>
      <c r="F119" s="10"/>
      <c r="G119" s="10"/>
      <c r="H119" s="10"/>
      <c r="I119" s="10"/>
      <c r="J119" s="10"/>
      <c r="K119" s="10"/>
    </row>
    <row r="120" spans="2:19" x14ac:dyDescent="0.4">
      <c r="B120" s="299"/>
      <c r="C120" s="10"/>
      <c r="D120" s="10"/>
      <c r="E120" s="10"/>
      <c r="F120" s="10"/>
      <c r="G120" s="10"/>
      <c r="H120" s="10"/>
      <c r="I120" s="10"/>
      <c r="J120" s="10"/>
      <c r="K120" s="10"/>
    </row>
    <row r="121" spans="2:19" x14ac:dyDescent="0.4">
      <c r="B121" s="299"/>
      <c r="C121" s="10"/>
      <c r="D121" s="10"/>
      <c r="E121" s="10"/>
      <c r="F121" s="10"/>
      <c r="G121" s="10"/>
      <c r="H121" s="10"/>
      <c r="I121" s="10"/>
      <c r="J121" s="10"/>
      <c r="K121" s="10"/>
    </row>
    <row r="122" spans="2:19" x14ac:dyDescent="0.4">
      <c r="B122" s="168" t="s">
        <v>592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2:19" x14ac:dyDescent="0.4">
      <c r="B123" s="299"/>
      <c r="C123" s="10"/>
      <c r="D123" s="10"/>
      <c r="E123" s="10"/>
      <c r="F123" s="10"/>
      <c r="G123" s="10"/>
      <c r="H123" s="10"/>
      <c r="I123" s="10"/>
      <c r="J123" s="10"/>
      <c r="K123" s="10"/>
    </row>
    <row r="124" spans="2:19" x14ac:dyDescent="0.4">
      <c r="B124" s="299"/>
      <c r="C124" s="10"/>
      <c r="D124" s="10"/>
      <c r="E124" s="10"/>
      <c r="F124" s="10"/>
      <c r="G124" s="10"/>
      <c r="H124" s="10"/>
      <c r="I124" s="10"/>
      <c r="J124" s="10"/>
      <c r="K124" s="10"/>
    </row>
    <row r="125" spans="2:19" x14ac:dyDescent="0.4">
      <c r="B125" s="299"/>
      <c r="C125" s="10"/>
      <c r="D125" s="10"/>
      <c r="E125" s="10"/>
      <c r="F125" s="10"/>
      <c r="G125" s="10"/>
      <c r="H125" s="10"/>
      <c r="I125" s="10"/>
      <c r="J125" s="10"/>
      <c r="K125" s="10"/>
    </row>
    <row r="126" spans="2:19" x14ac:dyDescent="0.4">
      <c r="B126" s="299"/>
      <c r="C126" s="10"/>
      <c r="D126" s="10"/>
      <c r="E126" s="10"/>
      <c r="F126" s="10"/>
      <c r="G126" s="10"/>
      <c r="H126" s="10"/>
      <c r="I126" s="10"/>
      <c r="J126" s="10"/>
      <c r="K126" s="10"/>
    </row>
    <row r="127" spans="2:19" x14ac:dyDescent="0.4">
      <c r="B127" s="299"/>
      <c r="C127" s="10"/>
      <c r="D127" s="10"/>
      <c r="E127" s="10"/>
      <c r="F127" s="10"/>
      <c r="G127" s="10"/>
      <c r="H127" s="10"/>
      <c r="I127" s="10"/>
      <c r="J127" s="10"/>
      <c r="K127" s="10"/>
    </row>
    <row r="128" spans="2:19" x14ac:dyDescent="0.4">
      <c r="B128" s="299"/>
      <c r="C128" s="10"/>
      <c r="D128" s="10"/>
      <c r="E128" s="10"/>
      <c r="F128" s="10"/>
      <c r="G128" s="10"/>
      <c r="H128" s="10"/>
      <c r="I128" s="10"/>
      <c r="J128" s="10"/>
      <c r="K128" s="10"/>
    </row>
    <row r="129" spans="2:11" x14ac:dyDescent="0.4">
      <c r="B129" s="299"/>
      <c r="C129" s="10"/>
      <c r="D129" s="10"/>
      <c r="E129" s="10"/>
      <c r="F129" s="10"/>
      <c r="G129" s="10"/>
      <c r="H129" s="10"/>
      <c r="I129" s="10"/>
      <c r="J129" s="10"/>
      <c r="K129" s="10"/>
    </row>
    <row r="130" spans="2:11" x14ac:dyDescent="0.4">
      <c r="B130" s="299"/>
      <c r="C130" s="10"/>
      <c r="D130" s="10"/>
      <c r="E130" s="10"/>
      <c r="F130" s="10"/>
      <c r="G130" s="10"/>
      <c r="H130" s="10"/>
      <c r="I130" s="10"/>
      <c r="J130" s="10"/>
      <c r="K130" s="10"/>
    </row>
    <row r="131" spans="2:11" x14ac:dyDescent="0.4">
      <c r="B131" s="299"/>
      <c r="C131" s="10"/>
      <c r="D131" s="10"/>
      <c r="E131" s="10"/>
      <c r="F131" s="10"/>
      <c r="G131" s="10"/>
      <c r="H131" s="10"/>
      <c r="I131" s="10"/>
      <c r="J131" s="10"/>
      <c r="K131" s="10"/>
    </row>
    <row r="132" spans="2:11" x14ac:dyDescent="0.4">
      <c r="B132" s="299"/>
      <c r="C132" s="10"/>
      <c r="D132" s="10"/>
      <c r="E132" s="10"/>
      <c r="F132" s="10"/>
      <c r="G132" s="10"/>
      <c r="H132" s="10"/>
      <c r="I132" s="10"/>
      <c r="J132" s="10"/>
      <c r="K132" s="10"/>
    </row>
    <row r="133" spans="2:11" x14ac:dyDescent="0.4">
      <c r="B133" s="299"/>
      <c r="C133" s="10"/>
      <c r="D133" s="10"/>
      <c r="E133" s="10"/>
      <c r="F133" s="10"/>
      <c r="G133" s="10"/>
      <c r="H133" s="10"/>
      <c r="I133" s="10"/>
      <c r="J133" s="10"/>
      <c r="K133" s="10"/>
    </row>
    <row r="134" spans="2:11" x14ac:dyDescent="0.4">
      <c r="B134" s="299"/>
      <c r="C134" s="10"/>
      <c r="D134" s="10"/>
      <c r="E134" s="10"/>
      <c r="F134" s="10"/>
      <c r="G134" s="10"/>
      <c r="H134" s="10"/>
      <c r="I134" s="10"/>
      <c r="J134" s="10"/>
      <c r="K134" s="10"/>
    </row>
    <row r="135" spans="2:11" x14ac:dyDescent="0.4">
      <c r="B135" s="299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2:11" x14ac:dyDescent="0.4">
      <c r="B136" s="299"/>
      <c r="C136" s="10"/>
      <c r="D136" s="10"/>
      <c r="E136" s="10"/>
      <c r="F136" s="10"/>
      <c r="G136" s="10"/>
      <c r="H136" s="10"/>
      <c r="I136" s="10"/>
      <c r="J136" s="10"/>
      <c r="K136" s="10"/>
    </row>
    <row r="137" spans="2:11" x14ac:dyDescent="0.4">
      <c r="B137" s="299"/>
      <c r="C137" s="10"/>
      <c r="D137" s="10"/>
      <c r="E137" s="10"/>
      <c r="F137" s="10"/>
      <c r="G137" s="10"/>
      <c r="H137" s="10"/>
      <c r="I137" s="10"/>
      <c r="J137" s="10"/>
      <c r="K137" s="10"/>
    </row>
    <row r="138" spans="2:11" x14ac:dyDescent="0.4">
      <c r="B138" s="299"/>
      <c r="C138" s="10"/>
      <c r="D138" s="10"/>
      <c r="E138" s="10"/>
      <c r="F138" s="10"/>
      <c r="G138" s="10"/>
      <c r="H138" s="10"/>
      <c r="I138" s="10"/>
      <c r="J138" s="10"/>
      <c r="K138" s="10"/>
    </row>
    <row r="139" spans="2:11" x14ac:dyDescent="0.4">
      <c r="B139" s="299"/>
      <c r="C139" s="10"/>
      <c r="D139" s="10"/>
      <c r="E139" s="10"/>
      <c r="F139" s="10"/>
      <c r="G139" s="10"/>
      <c r="H139" s="10"/>
      <c r="I139" s="10"/>
      <c r="J139" s="10"/>
      <c r="K139" s="10"/>
    </row>
    <row r="140" spans="2:11" x14ac:dyDescent="0.4">
      <c r="B140" s="299"/>
      <c r="C140" s="10"/>
      <c r="D140" s="10"/>
      <c r="E140" s="10"/>
      <c r="F140" s="10"/>
      <c r="G140" s="10"/>
      <c r="H140" s="10"/>
      <c r="I140" s="10"/>
      <c r="J140" s="10"/>
      <c r="K140" s="10"/>
    </row>
    <row r="141" spans="2:11" x14ac:dyDescent="0.4">
      <c r="B141" s="299"/>
      <c r="C141" s="10"/>
      <c r="D141" s="10"/>
      <c r="E141" s="10"/>
      <c r="F141" s="10"/>
      <c r="G141" s="10"/>
      <c r="H141" s="10"/>
      <c r="I141" s="10"/>
      <c r="J141" s="10"/>
      <c r="K141" s="10"/>
    </row>
    <row r="142" spans="2:11" x14ac:dyDescent="0.4">
      <c r="B142" s="299"/>
      <c r="C142" s="10"/>
      <c r="D142" s="10"/>
      <c r="E142" s="10"/>
      <c r="F142" s="10"/>
      <c r="G142" s="10"/>
      <c r="H142" s="10"/>
      <c r="I142" s="10"/>
      <c r="J142" s="10"/>
      <c r="K142" s="10"/>
    </row>
    <row r="143" spans="2:11" x14ac:dyDescent="0.4">
      <c r="B143" s="299"/>
      <c r="C143" s="10"/>
      <c r="D143" s="10"/>
      <c r="E143" s="10"/>
      <c r="F143" s="10"/>
      <c r="G143" s="10"/>
      <c r="H143" s="10"/>
      <c r="I143" s="10"/>
      <c r="J143" s="10"/>
      <c r="K143" s="10"/>
    </row>
    <row r="144" spans="2:11" x14ac:dyDescent="0.4">
      <c r="B144" s="299"/>
      <c r="C144" s="10"/>
      <c r="D144" s="10"/>
      <c r="E144" s="10"/>
      <c r="F144" s="10"/>
      <c r="G144" s="10"/>
      <c r="H144" s="10"/>
      <c r="I144" s="10"/>
      <c r="J144" s="10"/>
      <c r="K144" s="10"/>
    </row>
    <row r="145" spans="2:11" x14ac:dyDescent="0.4">
      <c r="B145" s="299"/>
      <c r="C145" s="10"/>
      <c r="D145" s="10"/>
      <c r="E145" s="10"/>
      <c r="F145" s="10"/>
      <c r="G145" s="10"/>
      <c r="H145" s="10"/>
      <c r="I145" s="10"/>
      <c r="J145" s="10"/>
      <c r="K145" s="10"/>
    </row>
    <row r="146" spans="2:11" x14ac:dyDescent="0.4">
      <c r="B146" s="299"/>
      <c r="C146" s="10"/>
      <c r="D146" s="10"/>
      <c r="E146" s="10"/>
      <c r="F146" s="10"/>
      <c r="G146" s="10"/>
      <c r="H146" s="10"/>
      <c r="I146" s="10"/>
      <c r="J146" s="10"/>
      <c r="K146" s="10"/>
    </row>
    <row r="147" spans="2:11" x14ac:dyDescent="0.4">
      <c r="B147" s="299"/>
      <c r="C147" s="10"/>
      <c r="D147" s="10"/>
      <c r="E147" s="10"/>
      <c r="F147" s="10"/>
      <c r="G147" s="10"/>
      <c r="H147" s="10"/>
      <c r="I147" s="10"/>
      <c r="J147" s="10"/>
      <c r="K147" s="10"/>
    </row>
    <row r="148" spans="2:11" x14ac:dyDescent="0.4">
      <c r="B148" s="299"/>
      <c r="C148" s="10"/>
      <c r="D148" s="10"/>
      <c r="E148" s="10"/>
      <c r="F148" s="10"/>
      <c r="G148" s="10"/>
      <c r="H148" s="10"/>
      <c r="I148" s="10"/>
      <c r="J148" s="10"/>
      <c r="K148" s="10"/>
    </row>
    <row r="149" spans="2:11" x14ac:dyDescent="0.4">
      <c r="B149" s="299"/>
      <c r="C149" s="10"/>
      <c r="D149" s="10"/>
      <c r="E149" s="10"/>
      <c r="F149" s="10"/>
      <c r="G149" s="10"/>
      <c r="H149" s="10"/>
      <c r="I149" s="10"/>
      <c r="J149" s="10"/>
      <c r="K149" s="10"/>
    </row>
    <row r="150" spans="2:11" x14ac:dyDescent="0.4">
      <c r="B150" s="299"/>
      <c r="C150" s="10"/>
      <c r="D150" s="10"/>
      <c r="E150" s="10"/>
      <c r="F150" s="10"/>
      <c r="G150" s="10"/>
      <c r="H150" s="10"/>
      <c r="I150" s="10"/>
      <c r="J150" s="10"/>
      <c r="K150" s="10"/>
    </row>
    <row r="151" spans="2:11" x14ac:dyDescent="0.4">
      <c r="B151" s="299"/>
      <c r="C151" s="10"/>
      <c r="D151" s="10"/>
      <c r="E151" s="10"/>
      <c r="F151" s="10"/>
      <c r="G151" s="10"/>
      <c r="H151" s="10"/>
      <c r="I151" s="10"/>
      <c r="J151" s="10"/>
      <c r="K151" s="10"/>
    </row>
    <row r="152" spans="2:11" x14ac:dyDescent="0.4">
      <c r="B152" s="299"/>
      <c r="C152" s="10"/>
      <c r="D152" s="10"/>
      <c r="E152" s="10"/>
      <c r="F152" s="10"/>
      <c r="G152" s="10"/>
      <c r="H152" s="10"/>
      <c r="I152" s="10"/>
      <c r="J152" s="10"/>
      <c r="K152" s="10"/>
    </row>
    <row r="153" spans="2:11" x14ac:dyDescent="0.4">
      <c r="B153" s="299"/>
      <c r="C153" s="10"/>
      <c r="D153" s="10"/>
      <c r="E153" s="10"/>
      <c r="F153" s="10"/>
      <c r="G153" s="10"/>
      <c r="H153" s="10"/>
      <c r="I153" s="10"/>
      <c r="J153" s="10"/>
      <c r="K153" s="10"/>
    </row>
    <row r="154" spans="2:11" x14ac:dyDescent="0.4">
      <c r="B154" s="299"/>
      <c r="C154" s="10"/>
      <c r="D154" s="10"/>
      <c r="E154" s="10"/>
      <c r="F154" s="10"/>
      <c r="G154" s="10"/>
      <c r="H154" s="10"/>
      <c r="I154" s="10"/>
      <c r="J154" s="10"/>
      <c r="K154" s="10"/>
    </row>
    <row r="155" spans="2:11" x14ac:dyDescent="0.4">
      <c r="B155" s="299"/>
      <c r="C155" s="10"/>
      <c r="D155" s="10"/>
      <c r="E155" s="10"/>
      <c r="F155" s="10"/>
      <c r="G155" s="10"/>
      <c r="H155" s="10"/>
      <c r="I155" s="10"/>
      <c r="J155" s="10"/>
      <c r="K155" s="10"/>
    </row>
    <row r="156" spans="2:11" x14ac:dyDescent="0.4">
      <c r="B156" s="101" t="s">
        <v>512</v>
      </c>
      <c r="C156" s="10"/>
      <c r="D156" s="10"/>
      <c r="E156" s="10"/>
      <c r="F156" s="10"/>
      <c r="G156" s="10"/>
      <c r="H156" s="10"/>
      <c r="I156" s="10"/>
      <c r="J156" s="10"/>
      <c r="K156" s="10"/>
    </row>
    <row r="157" spans="2:11" x14ac:dyDescent="0.4">
      <c r="B157" s="101" t="s">
        <v>513</v>
      </c>
      <c r="C157" s="10"/>
      <c r="D157" s="10"/>
      <c r="E157" s="10"/>
      <c r="F157" s="10"/>
      <c r="G157" s="10"/>
      <c r="H157" s="10"/>
      <c r="I157" s="10"/>
      <c r="J157" s="10"/>
      <c r="K157" s="10"/>
    </row>
    <row r="158" spans="2:11" x14ac:dyDescent="0.4">
      <c r="B158" s="101" t="s">
        <v>514</v>
      </c>
      <c r="C158" s="10"/>
      <c r="D158" s="10"/>
      <c r="E158" s="10"/>
      <c r="F158" s="10"/>
      <c r="G158" s="10"/>
      <c r="H158" s="10"/>
      <c r="I158" s="10"/>
      <c r="J158" s="10"/>
      <c r="K158" s="10"/>
    </row>
    <row r="159" spans="2:11" x14ac:dyDescent="0.4">
      <c r="B159" s="299"/>
      <c r="C159" s="10"/>
      <c r="D159" s="10"/>
      <c r="E159" s="10"/>
      <c r="F159" s="10"/>
      <c r="G159" s="10"/>
      <c r="H159" s="10"/>
      <c r="I159" s="10"/>
      <c r="J159" s="10"/>
      <c r="K159" s="10"/>
    </row>
    <row r="160" spans="2:11" x14ac:dyDescent="0.4">
      <c r="B160" s="298" t="s">
        <v>515</v>
      </c>
      <c r="C160" s="10"/>
      <c r="D160" s="10"/>
      <c r="E160" s="10"/>
      <c r="F160" s="10"/>
      <c r="G160" s="10"/>
      <c r="H160" s="10"/>
      <c r="I160" s="10"/>
      <c r="J160" s="10"/>
      <c r="K160" s="10"/>
    </row>
    <row r="161" spans="2:11" x14ac:dyDescent="0.4">
      <c r="B161" s="298" t="s">
        <v>516</v>
      </c>
      <c r="C161" s="10"/>
      <c r="D161" s="10"/>
      <c r="E161" s="10"/>
      <c r="F161" s="10"/>
      <c r="G161" s="10"/>
      <c r="H161" s="10"/>
      <c r="I161" s="10"/>
      <c r="J161" s="10"/>
      <c r="K161" s="10"/>
    </row>
  </sheetData>
  <mergeCells count="4">
    <mergeCell ref="E11:G11"/>
    <mergeCell ref="E12:G12"/>
    <mergeCell ref="E13:G13"/>
    <mergeCell ref="E14:G14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A7DA-6D9F-470C-8CCB-C80D89F9E7A8}">
  <dimension ref="A1:XEW417"/>
  <sheetViews>
    <sheetView showGridLines="0" zoomScale="70" zoomScaleNormal="70" workbookViewId="0">
      <selection activeCell="B347" sqref="B347"/>
    </sheetView>
  </sheetViews>
  <sheetFormatPr defaultRowHeight="17.399999999999999" x14ac:dyDescent="0.4"/>
  <cols>
    <col min="1" max="1" width="4.796875" customWidth="1"/>
    <col min="2" max="2" width="36.796875" customWidth="1"/>
    <col min="3" max="8" width="12.19921875" customWidth="1"/>
    <col min="9" max="9" width="40.09765625" customWidth="1"/>
    <col min="10" max="24" width="12.19921875" customWidth="1"/>
  </cols>
  <sheetData>
    <row r="1" spans="2:19" x14ac:dyDescent="0.4">
      <c r="B1" s="101"/>
    </row>
    <row r="2" spans="2:19" x14ac:dyDescent="0.4">
      <c r="B2" s="131" t="s">
        <v>333</v>
      </c>
      <c r="C2" s="84"/>
      <c r="D2" s="84"/>
      <c r="E2" s="84"/>
      <c r="F2" s="84"/>
      <c r="G2" s="84" t="s">
        <v>334</v>
      </c>
      <c r="H2" s="108"/>
    </row>
    <row r="3" spans="2:19" x14ac:dyDescent="0.4">
      <c r="B3" s="101"/>
      <c r="H3" s="52"/>
    </row>
    <row r="4" spans="2:19" x14ac:dyDescent="0.4">
      <c r="B4" s="29" t="s">
        <v>335</v>
      </c>
      <c r="C4" s="30"/>
      <c r="D4" s="30"/>
      <c r="E4" s="30"/>
      <c r="F4" s="30"/>
      <c r="G4" s="30" t="s">
        <v>336</v>
      </c>
      <c r="H4" s="111"/>
    </row>
    <row r="5" spans="2:19" x14ac:dyDescent="0.4">
      <c r="B5" s="101"/>
    </row>
    <row r="6" spans="2:19" x14ac:dyDescent="0.4">
      <c r="B6" s="101"/>
    </row>
    <row r="7" spans="2:19" x14ac:dyDescent="0.4">
      <c r="B7" s="168" t="s">
        <v>337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2:19" x14ac:dyDescent="0.4">
      <c r="B8" s="101"/>
    </row>
    <row r="9" spans="2:19" x14ac:dyDescent="0.4">
      <c r="B9" s="101" t="s">
        <v>338</v>
      </c>
    </row>
    <row r="10" spans="2:19" x14ac:dyDescent="0.4">
      <c r="B10" s="101"/>
    </row>
    <row r="11" spans="2:19" x14ac:dyDescent="0.4">
      <c r="B11" s="169" t="s">
        <v>339</v>
      </c>
    </row>
    <row r="12" spans="2:19" x14ac:dyDescent="0.4">
      <c r="B12" s="169" t="s">
        <v>340</v>
      </c>
    </row>
    <row r="13" spans="2:19" x14ac:dyDescent="0.4">
      <c r="B13" s="169" t="s">
        <v>341</v>
      </c>
    </row>
    <row r="14" spans="2:19" x14ac:dyDescent="0.4">
      <c r="B14" s="101"/>
    </row>
    <row r="15" spans="2:19" x14ac:dyDescent="0.4">
      <c r="B15" s="101" t="s">
        <v>342</v>
      </c>
    </row>
    <row r="16" spans="2:19" x14ac:dyDescent="0.4">
      <c r="B16" s="170" t="s">
        <v>343</v>
      </c>
    </row>
    <row r="17" spans="2:2" x14ac:dyDescent="0.4">
      <c r="B17" s="170"/>
    </row>
    <row r="18" spans="2:2" x14ac:dyDescent="0.4">
      <c r="B18" s="169" t="s">
        <v>344</v>
      </c>
    </row>
    <row r="19" spans="2:2" x14ac:dyDescent="0.4">
      <c r="B19" s="169"/>
    </row>
    <row r="20" spans="2:2" x14ac:dyDescent="0.4">
      <c r="B20" s="169" t="s">
        <v>345</v>
      </c>
    </row>
    <row r="21" spans="2:2" x14ac:dyDescent="0.4">
      <c r="B21" s="171" t="s">
        <v>346</v>
      </c>
    </row>
    <row r="22" spans="2:2" x14ac:dyDescent="0.4">
      <c r="B22" s="171" t="s">
        <v>347</v>
      </c>
    </row>
    <row r="23" spans="2:2" x14ac:dyDescent="0.4">
      <c r="B23" s="171" t="s">
        <v>348</v>
      </c>
    </row>
    <row r="24" spans="2:2" x14ac:dyDescent="0.4">
      <c r="B24" s="171" t="s">
        <v>349</v>
      </c>
    </row>
    <row r="25" spans="2:2" x14ac:dyDescent="0.4">
      <c r="B25" s="169" t="s">
        <v>350</v>
      </c>
    </row>
    <row r="26" spans="2:2" x14ac:dyDescent="0.4">
      <c r="B26" s="169" t="s">
        <v>351</v>
      </c>
    </row>
    <row r="27" spans="2:2" x14ac:dyDescent="0.4">
      <c r="B27" s="101"/>
    </row>
    <row r="28" spans="2:2" x14ac:dyDescent="0.4">
      <c r="B28" s="172" t="s">
        <v>352</v>
      </c>
    </row>
    <row r="29" spans="2:2" x14ac:dyDescent="0.4">
      <c r="B29" s="101"/>
    </row>
    <row r="30" spans="2:2" x14ac:dyDescent="0.4">
      <c r="B30" s="101" t="s">
        <v>353</v>
      </c>
    </row>
    <row r="31" spans="2:2" x14ac:dyDescent="0.4">
      <c r="B31" s="101"/>
    </row>
    <row r="32" spans="2:2" x14ac:dyDescent="0.4">
      <c r="B32" s="172" t="s">
        <v>354</v>
      </c>
    </row>
    <row r="33" spans="2:2" x14ac:dyDescent="0.4">
      <c r="B33" s="172" t="s">
        <v>355</v>
      </c>
    </row>
    <row r="34" spans="2:2" x14ac:dyDescent="0.4">
      <c r="B34" s="172" t="s">
        <v>356</v>
      </c>
    </row>
    <row r="35" spans="2:2" x14ac:dyDescent="0.4">
      <c r="B35" s="169"/>
    </row>
    <row r="36" spans="2:2" x14ac:dyDescent="0.4">
      <c r="B36" s="172" t="s">
        <v>357</v>
      </c>
    </row>
    <row r="37" spans="2:2" x14ac:dyDescent="0.4">
      <c r="B37" s="172" t="s">
        <v>358</v>
      </c>
    </row>
    <row r="38" spans="2:2" x14ac:dyDescent="0.4">
      <c r="B38" s="169"/>
    </row>
    <row r="39" spans="2:2" x14ac:dyDescent="0.4">
      <c r="B39" s="172" t="s">
        <v>359</v>
      </c>
    </row>
    <row r="40" spans="2:2" x14ac:dyDescent="0.4">
      <c r="B40" s="172" t="s">
        <v>360</v>
      </c>
    </row>
    <row r="41" spans="2:2" x14ac:dyDescent="0.4">
      <c r="B41" s="169"/>
    </row>
    <row r="42" spans="2:2" x14ac:dyDescent="0.4">
      <c r="B42" s="172" t="s">
        <v>361</v>
      </c>
    </row>
    <row r="43" spans="2:2" x14ac:dyDescent="0.4">
      <c r="B43" s="172" t="s">
        <v>362</v>
      </c>
    </row>
    <row r="44" spans="2:2" x14ac:dyDescent="0.4">
      <c r="B44" s="172" t="s">
        <v>363</v>
      </c>
    </row>
    <row r="45" spans="2:2" x14ac:dyDescent="0.4">
      <c r="B45" s="169"/>
    </row>
    <row r="46" spans="2:2" x14ac:dyDescent="0.4">
      <c r="B46" s="173" t="s">
        <v>364</v>
      </c>
    </row>
    <row r="47" spans="2:2" x14ac:dyDescent="0.4">
      <c r="B47" s="169" t="s">
        <v>365</v>
      </c>
    </row>
    <row r="48" spans="2:2" x14ac:dyDescent="0.4">
      <c r="B48" s="169" t="s">
        <v>366</v>
      </c>
    </row>
    <row r="49" spans="2:19" x14ac:dyDescent="0.4">
      <c r="B49" s="169"/>
    </row>
    <row r="50" spans="2:19" x14ac:dyDescent="0.4">
      <c r="B50" s="169" t="s">
        <v>367</v>
      </c>
    </row>
    <row r="51" spans="2:19" x14ac:dyDescent="0.4">
      <c r="B51" s="101"/>
    </row>
    <row r="52" spans="2:19" x14ac:dyDescent="0.4">
      <c r="B52" s="170" t="s">
        <v>368</v>
      </c>
    </row>
    <row r="53" spans="2:19" x14ac:dyDescent="0.4">
      <c r="B53" s="101"/>
    </row>
    <row r="54" spans="2:19" x14ac:dyDescent="0.4">
      <c r="B54" s="168" t="s">
        <v>369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19" x14ac:dyDescent="0.4">
      <c r="B55" s="101"/>
    </row>
    <row r="56" spans="2:19" x14ac:dyDescent="0.4">
      <c r="B56" s="101"/>
      <c r="K56" s="2" t="s">
        <v>370</v>
      </c>
    </row>
    <row r="57" spans="2:19" x14ac:dyDescent="0.4">
      <c r="B57" s="101"/>
      <c r="K57" s="2" t="s">
        <v>371</v>
      </c>
    </row>
    <row r="58" spans="2:19" x14ac:dyDescent="0.4">
      <c r="B58" s="101"/>
      <c r="K58" s="2" t="s">
        <v>372</v>
      </c>
    </row>
    <row r="59" spans="2:19" x14ac:dyDescent="0.4">
      <c r="B59" s="101"/>
      <c r="K59" s="2" t="s">
        <v>373</v>
      </c>
    </row>
    <row r="60" spans="2:19" x14ac:dyDescent="0.4">
      <c r="B60" s="101"/>
      <c r="K60" s="2" t="s">
        <v>374</v>
      </c>
    </row>
    <row r="61" spans="2:19" x14ac:dyDescent="0.4">
      <c r="B61" s="101"/>
    </row>
    <row r="62" spans="2:19" x14ac:dyDescent="0.4">
      <c r="B62" s="101"/>
      <c r="K62" s="2" t="s">
        <v>375</v>
      </c>
    </row>
    <row r="63" spans="2:19" x14ac:dyDescent="0.4">
      <c r="B63" s="101"/>
      <c r="K63" s="2" t="s">
        <v>376</v>
      </c>
    </row>
    <row r="64" spans="2:19" x14ac:dyDescent="0.4">
      <c r="B64" s="101"/>
      <c r="K64" s="2" t="s">
        <v>377</v>
      </c>
    </row>
    <row r="65" spans="1:19" x14ac:dyDescent="0.4">
      <c r="B65" s="101"/>
    </row>
    <row r="66" spans="1:19" x14ac:dyDescent="0.4">
      <c r="B66" s="101"/>
    </row>
    <row r="67" spans="1:19" x14ac:dyDescent="0.4">
      <c r="B67" s="101"/>
    </row>
    <row r="68" spans="1:19" x14ac:dyDescent="0.4">
      <c r="B68" s="101"/>
    </row>
    <row r="69" spans="1:19" x14ac:dyDescent="0.4">
      <c r="B69" s="101"/>
    </row>
    <row r="70" spans="1:19" x14ac:dyDescent="0.4">
      <c r="B70" s="101"/>
      <c r="P70" t="s">
        <v>378</v>
      </c>
    </row>
    <row r="71" spans="1:19" x14ac:dyDescent="0.4">
      <c r="B71" s="101"/>
    </row>
    <row r="72" spans="1:19" x14ac:dyDescent="0.4">
      <c r="B72" s="101"/>
    </row>
    <row r="73" spans="1:19" x14ac:dyDescent="0.4">
      <c r="B73" s="101"/>
      <c r="J73" t="s">
        <v>379</v>
      </c>
    </row>
    <row r="74" spans="1:19" x14ac:dyDescent="0.4">
      <c r="B74" s="101"/>
    </row>
    <row r="75" spans="1:19" x14ac:dyDescent="0.4">
      <c r="A75" s="52"/>
      <c r="B75" s="13" t="s">
        <v>380</v>
      </c>
      <c r="C75" s="13"/>
      <c r="D75" s="13"/>
      <c r="E75" s="13"/>
      <c r="F75" s="13"/>
      <c r="G75" s="13"/>
      <c r="H75" s="13"/>
      <c r="I75" s="14"/>
      <c r="J75" s="13"/>
      <c r="K75" s="13"/>
      <c r="L75" s="14"/>
      <c r="M75" s="13"/>
      <c r="N75" s="13"/>
      <c r="O75" s="15"/>
      <c r="P75" s="13"/>
      <c r="Q75" s="13"/>
      <c r="R75" s="13"/>
      <c r="S75" s="13"/>
    </row>
    <row r="76" spans="1:19" ht="18" thickBot="1" x14ac:dyDescent="0.45">
      <c r="A76" s="52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</row>
    <row r="77" spans="1:19" x14ac:dyDescent="0.4">
      <c r="B77" s="174" t="s">
        <v>381</v>
      </c>
      <c r="C77" s="18"/>
      <c r="D77" s="18"/>
      <c r="E77" s="18"/>
      <c r="F77" s="18"/>
      <c r="G77" s="18"/>
      <c r="H77" s="18"/>
      <c r="I77" s="175"/>
      <c r="J77" s="16"/>
      <c r="K77" s="16"/>
      <c r="L77" s="16"/>
      <c r="M77" s="16"/>
      <c r="N77" s="16"/>
      <c r="O77" s="16"/>
      <c r="P77" s="16"/>
      <c r="Q77" s="16"/>
      <c r="R77" s="16"/>
      <c r="S77" s="16"/>
    </row>
    <row r="78" spans="1:19" x14ac:dyDescent="0.4">
      <c r="B78" s="176" t="s">
        <v>126</v>
      </c>
      <c r="C78" s="177">
        <v>2017</v>
      </c>
      <c r="D78" s="177" t="s">
        <v>127</v>
      </c>
      <c r="E78" s="177" t="s">
        <v>128</v>
      </c>
      <c r="F78" s="177" t="s">
        <v>129</v>
      </c>
      <c r="G78" s="177" t="s">
        <v>130</v>
      </c>
      <c r="H78" s="177" t="s">
        <v>131</v>
      </c>
      <c r="I78" s="178" t="s">
        <v>132</v>
      </c>
      <c r="J78" s="16"/>
      <c r="K78" s="16"/>
      <c r="L78" s="16"/>
      <c r="M78" s="16"/>
      <c r="N78" s="16"/>
      <c r="O78" s="16"/>
      <c r="P78" s="16"/>
      <c r="Q78" s="16"/>
      <c r="R78" s="16"/>
      <c r="S78" s="16"/>
    </row>
    <row r="79" spans="1:19" x14ac:dyDescent="0.4">
      <c r="B79" s="179" t="s">
        <v>382</v>
      </c>
      <c r="C79" s="180"/>
      <c r="D79" s="180"/>
      <c r="E79" s="180"/>
      <c r="F79" s="180"/>
      <c r="G79" s="180"/>
      <c r="H79" s="180"/>
      <c r="I79" s="181"/>
      <c r="J79" s="16"/>
      <c r="K79" s="16"/>
      <c r="L79" s="16"/>
      <c r="M79" s="16"/>
      <c r="N79" s="16"/>
      <c r="O79" s="16"/>
      <c r="P79" s="16"/>
      <c r="Q79" s="16"/>
      <c r="R79" s="16"/>
      <c r="S79" s="16"/>
    </row>
    <row r="80" spans="1:19" x14ac:dyDescent="0.4">
      <c r="B80" s="182" t="s">
        <v>383</v>
      </c>
      <c r="C80" s="183">
        <v>2519342</v>
      </c>
      <c r="D80" s="183">
        <v>2795101</v>
      </c>
      <c r="E80" s="183">
        <v>2695718</v>
      </c>
      <c r="F80" s="183">
        <v>499729</v>
      </c>
      <c r="G80" s="183">
        <v>232448</v>
      </c>
      <c r="H80" s="183">
        <v>1663275</v>
      </c>
      <c r="I80" s="184">
        <v>2716546</v>
      </c>
      <c r="J80" s="16"/>
      <c r="K80" s="16"/>
      <c r="L80" s="16"/>
      <c r="M80" s="16"/>
      <c r="N80" s="16"/>
      <c r="O80" s="16"/>
      <c r="P80" s="16"/>
      <c r="Q80" s="16"/>
      <c r="R80" s="16"/>
      <c r="S80" s="16"/>
    </row>
    <row r="81" spans="2:1017 1025:2041 2049:3065 3073:4089 4097:5113 5121:6137 6145:7161 7169:8185 8193:9209 9217:10233 10241:11257 11265:12281 12289:13305 13313:14329 14337:15353 15361:16377" x14ac:dyDescent="0.4">
      <c r="B81" s="182" t="s">
        <v>384</v>
      </c>
      <c r="C81" s="183">
        <v>18523030</v>
      </c>
      <c r="D81" s="183">
        <v>20276568</v>
      </c>
      <c r="E81" s="183">
        <v>20637949</v>
      </c>
      <c r="F81" s="183">
        <v>4726602</v>
      </c>
      <c r="G81" s="183">
        <v>1778899</v>
      </c>
      <c r="H81" s="183">
        <v>12791773</v>
      </c>
      <c r="I81" s="184">
        <v>23311672</v>
      </c>
      <c r="J81" s="16"/>
      <c r="K81" s="16"/>
      <c r="L81" s="16"/>
      <c r="M81" s="16"/>
      <c r="N81" s="16"/>
      <c r="O81" s="16"/>
      <c r="P81" s="16"/>
      <c r="Q81" s="16"/>
      <c r="R81" s="16"/>
      <c r="S81" s="16"/>
    </row>
    <row r="82" spans="2:1017 1025:2041 2049:3065 3073:4089 4097:5113 5121:6137 6145:7161 7169:8185 8193:9209 9217:10233 10241:11257 11265:12281 12289:13305 13313:14329 14337:15353 15361:16377" x14ac:dyDescent="0.4">
      <c r="B82" s="182" t="s">
        <v>385</v>
      </c>
      <c r="C82" s="183">
        <v>17363422</v>
      </c>
      <c r="D82" s="183">
        <v>18841678</v>
      </c>
      <c r="E82" s="183">
        <v>19233459</v>
      </c>
      <c r="F82" s="183">
        <v>4123858</v>
      </c>
      <c r="G82" s="183">
        <v>3376703</v>
      </c>
      <c r="H82" s="183">
        <v>17566069</v>
      </c>
      <c r="I82" s="184">
        <v>17566069</v>
      </c>
      <c r="J82" s="16"/>
      <c r="K82" s="16"/>
      <c r="L82" s="16"/>
      <c r="M82" s="16"/>
      <c r="N82" s="16"/>
      <c r="O82" s="16"/>
      <c r="P82" s="16"/>
      <c r="Q82" s="16"/>
      <c r="R82" s="16"/>
      <c r="S82" s="16"/>
    </row>
    <row r="83" spans="2:1017 1025:2041 2049:3065 3073:4089 4097:5113 5121:6137 6145:7161 7169:8185 8193:9209 9217:10233 10241:11257 11265:12281 12289:13305 13313:14329 14337:15353 15361:16377" s="21" customFormat="1" x14ac:dyDescent="0.4">
      <c r="B83" s="185" t="s">
        <v>386</v>
      </c>
      <c r="C83" s="186">
        <f t="shared" ref="C83:I83" si="0">C81/C82</f>
        <v>1.0667845312980355</v>
      </c>
      <c r="D83" s="186">
        <f t="shared" si="0"/>
        <v>1.0761551067797677</v>
      </c>
      <c r="E83" s="186">
        <f t="shared" si="0"/>
        <v>1.0730232663817778</v>
      </c>
      <c r="F83" s="186">
        <f t="shared" si="0"/>
        <v>1.1461602218117113</v>
      </c>
      <c r="G83" s="186">
        <f t="shared" si="0"/>
        <v>0.52681535805784518</v>
      </c>
      <c r="H83" s="186">
        <f t="shared" si="0"/>
        <v>0.72820919694668174</v>
      </c>
      <c r="I83" s="187">
        <f t="shared" si="0"/>
        <v>1.3270853029212171</v>
      </c>
      <c r="Y83"/>
      <c r="AG83" s="21" t="s">
        <v>133</v>
      </c>
      <c r="AO83" s="21" t="s">
        <v>133</v>
      </c>
      <c r="AW83" s="21" t="s">
        <v>133</v>
      </c>
      <c r="BE83" s="21" t="s">
        <v>133</v>
      </c>
      <c r="BM83" s="21" t="s">
        <v>133</v>
      </c>
      <c r="BU83" s="21" t="s">
        <v>133</v>
      </c>
      <c r="CC83" s="21" t="s">
        <v>133</v>
      </c>
      <c r="CK83" s="21" t="s">
        <v>133</v>
      </c>
      <c r="CS83" s="21" t="s">
        <v>133</v>
      </c>
      <c r="DA83" s="21" t="s">
        <v>133</v>
      </c>
      <c r="DI83" s="21" t="s">
        <v>133</v>
      </c>
      <c r="DQ83" s="21" t="s">
        <v>133</v>
      </c>
      <c r="DY83" s="21" t="s">
        <v>133</v>
      </c>
      <c r="EG83" s="21" t="s">
        <v>133</v>
      </c>
      <c r="EO83" s="21" t="s">
        <v>133</v>
      </c>
      <c r="EW83" s="21" t="s">
        <v>133</v>
      </c>
      <c r="FE83" s="21" t="s">
        <v>133</v>
      </c>
      <c r="FM83" s="21" t="s">
        <v>133</v>
      </c>
      <c r="FU83" s="21" t="s">
        <v>133</v>
      </c>
      <c r="GC83" s="21" t="s">
        <v>133</v>
      </c>
      <c r="GK83" s="21" t="s">
        <v>133</v>
      </c>
      <c r="GS83" s="21" t="s">
        <v>133</v>
      </c>
      <c r="HA83" s="21" t="s">
        <v>133</v>
      </c>
      <c r="HI83" s="21" t="s">
        <v>133</v>
      </c>
      <c r="HQ83" s="21" t="s">
        <v>133</v>
      </c>
      <c r="HY83" s="21" t="s">
        <v>133</v>
      </c>
      <c r="IG83" s="21" t="s">
        <v>133</v>
      </c>
      <c r="IO83" s="21" t="s">
        <v>133</v>
      </c>
      <c r="IW83" s="21" t="s">
        <v>133</v>
      </c>
      <c r="JE83" s="21" t="s">
        <v>133</v>
      </c>
      <c r="JM83" s="21" t="s">
        <v>133</v>
      </c>
      <c r="JU83" s="21" t="s">
        <v>133</v>
      </c>
      <c r="KC83" s="21" t="s">
        <v>133</v>
      </c>
      <c r="KK83" s="21" t="s">
        <v>133</v>
      </c>
      <c r="KS83" s="21" t="s">
        <v>133</v>
      </c>
      <c r="LA83" s="21" t="s">
        <v>133</v>
      </c>
      <c r="LI83" s="21" t="s">
        <v>133</v>
      </c>
      <c r="LQ83" s="21" t="s">
        <v>133</v>
      </c>
      <c r="LY83" s="21" t="s">
        <v>133</v>
      </c>
      <c r="MG83" s="21" t="s">
        <v>133</v>
      </c>
      <c r="MO83" s="21" t="s">
        <v>133</v>
      </c>
      <c r="MW83" s="21" t="s">
        <v>133</v>
      </c>
      <c r="NE83" s="21" t="s">
        <v>133</v>
      </c>
      <c r="NM83" s="21" t="s">
        <v>133</v>
      </c>
      <c r="NU83" s="21" t="s">
        <v>133</v>
      </c>
      <c r="OC83" s="21" t="s">
        <v>133</v>
      </c>
      <c r="OK83" s="21" t="s">
        <v>133</v>
      </c>
      <c r="OS83" s="21" t="s">
        <v>133</v>
      </c>
      <c r="PA83" s="21" t="s">
        <v>133</v>
      </c>
      <c r="PI83" s="21" t="s">
        <v>133</v>
      </c>
      <c r="PQ83" s="21" t="s">
        <v>133</v>
      </c>
      <c r="PY83" s="21" t="s">
        <v>133</v>
      </c>
      <c r="QG83" s="21" t="s">
        <v>133</v>
      </c>
      <c r="QO83" s="21" t="s">
        <v>133</v>
      </c>
      <c r="QW83" s="21" t="s">
        <v>133</v>
      </c>
      <c r="RE83" s="21" t="s">
        <v>133</v>
      </c>
      <c r="RM83" s="21" t="s">
        <v>133</v>
      </c>
      <c r="RU83" s="21" t="s">
        <v>133</v>
      </c>
      <c r="SC83" s="21" t="s">
        <v>133</v>
      </c>
      <c r="SK83" s="21" t="s">
        <v>133</v>
      </c>
      <c r="SS83" s="21" t="s">
        <v>133</v>
      </c>
      <c r="TA83" s="21" t="s">
        <v>133</v>
      </c>
      <c r="TI83" s="21" t="s">
        <v>133</v>
      </c>
      <c r="TQ83" s="21" t="s">
        <v>133</v>
      </c>
      <c r="TY83" s="21" t="s">
        <v>133</v>
      </c>
      <c r="UG83" s="21" t="s">
        <v>133</v>
      </c>
      <c r="UO83" s="21" t="s">
        <v>133</v>
      </c>
      <c r="UW83" s="21" t="s">
        <v>133</v>
      </c>
      <c r="VE83" s="21" t="s">
        <v>133</v>
      </c>
      <c r="VM83" s="21" t="s">
        <v>133</v>
      </c>
      <c r="VU83" s="21" t="s">
        <v>133</v>
      </c>
      <c r="WC83" s="21" t="s">
        <v>133</v>
      </c>
      <c r="WK83" s="21" t="s">
        <v>133</v>
      </c>
      <c r="WS83" s="21" t="s">
        <v>133</v>
      </c>
      <c r="XA83" s="21" t="s">
        <v>133</v>
      </c>
      <c r="XI83" s="21" t="s">
        <v>133</v>
      </c>
      <c r="XQ83" s="21" t="s">
        <v>133</v>
      </c>
      <c r="XY83" s="21" t="s">
        <v>133</v>
      </c>
      <c r="YG83" s="21" t="s">
        <v>133</v>
      </c>
      <c r="YO83" s="21" t="s">
        <v>133</v>
      </c>
      <c r="YW83" s="21" t="s">
        <v>133</v>
      </c>
      <c r="ZE83" s="21" t="s">
        <v>133</v>
      </c>
      <c r="ZM83" s="21" t="s">
        <v>133</v>
      </c>
      <c r="ZU83" s="21" t="s">
        <v>133</v>
      </c>
      <c r="AAC83" s="21" t="s">
        <v>133</v>
      </c>
      <c r="AAK83" s="21" t="s">
        <v>133</v>
      </c>
      <c r="AAS83" s="21" t="s">
        <v>133</v>
      </c>
      <c r="ABA83" s="21" t="s">
        <v>133</v>
      </c>
      <c r="ABI83" s="21" t="s">
        <v>133</v>
      </c>
      <c r="ABQ83" s="21" t="s">
        <v>133</v>
      </c>
      <c r="ABY83" s="21" t="s">
        <v>133</v>
      </c>
      <c r="ACG83" s="21" t="s">
        <v>133</v>
      </c>
      <c r="ACO83" s="21" t="s">
        <v>133</v>
      </c>
      <c r="ACW83" s="21" t="s">
        <v>133</v>
      </c>
      <c r="ADE83" s="21" t="s">
        <v>133</v>
      </c>
      <c r="ADM83" s="21" t="s">
        <v>133</v>
      </c>
      <c r="ADU83" s="21" t="s">
        <v>133</v>
      </c>
      <c r="AEC83" s="21" t="s">
        <v>133</v>
      </c>
      <c r="AEK83" s="21" t="s">
        <v>133</v>
      </c>
      <c r="AES83" s="21" t="s">
        <v>133</v>
      </c>
      <c r="AFA83" s="21" t="s">
        <v>133</v>
      </c>
      <c r="AFI83" s="21" t="s">
        <v>133</v>
      </c>
      <c r="AFQ83" s="21" t="s">
        <v>133</v>
      </c>
      <c r="AFY83" s="21" t="s">
        <v>133</v>
      </c>
      <c r="AGG83" s="21" t="s">
        <v>133</v>
      </c>
      <c r="AGO83" s="21" t="s">
        <v>133</v>
      </c>
      <c r="AGW83" s="21" t="s">
        <v>133</v>
      </c>
      <c r="AHE83" s="21" t="s">
        <v>133</v>
      </c>
      <c r="AHM83" s="21" t="s">
        <v>133</v>
      </c>
      <c r="AHU83" s="21" t="s">
        <v>133</v>
      </c>
      <c r="AIC83" s="21" t="s">
        <v>133</v>
      </c>
      <c r="AIK83" s="21" t="s">
        <v>133</v>
      </c>
      <c r="AIS83" s="21" t="s">
        <v>133</v>
      </c>
      <c r="AJA83" s="21" t="s">
        <v>133</v>
      </c>
      <c r="AJI83" s="21" t="s">
        <v>133</v>
      </c>
      <c r="AJQ83" s="21" t="s">
        <v>133</v>
      </c>
      <c r="AJY83" s="21" t="s">
        <v>133</v>
      </c>
      <c r="AKG83" s="21" t="s">
        <v>133</v>
      </c>
      <c r="AKO83" s="21" t="s">
        <v>133</v>
      </c>
      <c r="AKW83" s="21" t="s">
        <v>133</v>
      </c>
      <c r="ALE83" s="21" t="s">
        <v>133</v>
      </c>
      <c r="ALM83" s="21" t="s">
        <v>133</v>
      </c>
      <c r="ALU83" s="21" t="s">
        <v>133</v>
      </c>
      <c r="AMC83" s="21" t="s">
        <v>133</v>
      </c>
      <c r="AMK83" s="21" t="s">
        <v>133</v>
      </c>
      <c r="AMS83" s="21" t="s">
        <v>133</v>
      </c>
      <c r="ANA83" s="21" t="s">
        <v>133</v>
      </c>
      <c r="ANI83" s="21" t="s">
        <v>133</v>
      </c>
      <c r="ANQ83" s="21" t="s">
        <v>133</v>
      </c>
      <c r="ANY83" s="21" t="s">
        <v>133</v>
      </c>
      <c r="AOG83" s="21" t="s">
        <v>133</v>
      </c>
      <c r="AOO83" s="21" t="s">
        <v>133</v>
      </c>
      <c r="AOW83" s="21" t="s">
        <v>133</v>
      </c>
      <c r="APE83" s="21" t="s">
        <v>133</v>
      </c>
      <c r="APM83" s="21" t="s">
        <v>133</v>
      </c>
      <c r="APU83" s="21" t="s">
        <v>133</v>
      </c>
      <c r="AQC83" s="21" t="s">
        <v>133</v>
      </c>
      <c r="AQK83" s="21" t="s">
        <v>133</v>
      </c>
      <c r="AQS83" s="21" t="s">
        <v>133</v>
      </c>
      <c r="ARA83" s="21" t="s">
        <v>133</v>
      </c>
      <c r="ARI83" s="21" t="s">
        <v>133</v>
      </c>
      <c r="ARQ83" s="21" t="s">
        <v>133</v>
      </c>
      <c r="ARY83" s="21" t="s">
        <v>133</v>
      </c>
      <c r="ASG83" s="21" t="s">
        <v>133</v>
      </c>
      <c r="ASO83" s="21" t="s">
        <v>133</v>
      </c>
      <c r="ASW83" s="21" t="s">
        <v>133</v>
      </c>
      <c r="ATE83" s="21" t="s">
        <v>133</v>
      </c>
      <c r="ATM83" s="21" t="s">
        <v>133</v>
      </c>
      <c r="ATU83" s="21" t="s">
        <v>133</v>
      </c>
      <c r="AUC83" s="21" t="s">
        <v>133</v>
      </c>
      <c r="AUK83" s="21" t="s">
        <v>133</v>
      </c>
      <c r="AUS83" s="21" t="s">
        <v>133</v>
      </c>
      <c r="AVA83" s="21" t="s">
        <v>133</v>
      </c>
      <c r="AVI83" s="21" t="s">
        <v>133</v>
      </c>
      <c r="AVQ83" s="21" t="s">
        <v>133</v>
      </c>
      <c r="AVY83" s="21" t="s">
        <v>133</v>
      </c>
      <c r="AWG83" s="21" t="s">
        <v>133</v>
      </c>
      <c r="AWO83" s="21" t="s">
        <v>133</v>
      </c>
      <c r="AWW83" s="21" t="s">
        <v>133</v>
      </c>
      <c r="AXE83" s="21" t="s">
        <v>133</v>
      </c>
      <c r="AXM83" s="21" t="s">
        <v>133</v>
      </c>
      <c r="AXU83" s="21" t="s">
        <v>133</v>
      </c>
      <c r="AYC83" s="21" t="s">
        <v>133</v>
      </c>
      <c r="AYK83" s="21" t="s">
        <v>133</v>
      </c>
      <c r="AYS83" s="21" t="s">
        <v>133</v>
      </c>
      <c r="AZA83" s="21" t="s">
        <v>133</v>
      </c>
      <c r="AZI83" s="21" t="s">
        <v>133</v>
      </c>
      <c r="AZQ83" s="21" t="s">
        <v>133</v>
      </c>
      <c r="AZY83" s="21" t="s">
        <v>133</v>
      </c>
      <c r="BAG83" s="21" t="s">
        <v>133</v>
      </c>
      <c r="BAO83" s="21" t="s">
        <v>133</v>
      </c>
      <c r="BAW83" s="21" t="s">
        <v>133</v>
      </c>
      <c r="BBE83" s="21" t="s">
        <v>133</v>
      </c>
      <c r="BBM83" s="21" t="s">
        <v>133</v>
      </c>
      <c r="BBU83" s="21" t="s">
        <v>133</v>
      </c>
      <c r="BCC83" s="21" t="s">
        <v>133</v>
      </c>
      <c r="BCK83" s="21" t="s">
        <v>133</v>
      </c>
      <c r="BCS83" s="21" t="s">
        <v>133</v>
      </c>
      <c r="BDA83" s="21" t="s">
        <v>133</v>
      </c>
      <c r="BDI83" s="21" t="s">
        <v>133</v>
      </c>
      <c r="BDQ83" s="21" t="s">
        <v>133</v>
      </c>
      <c r="BDY83" s="21" t="s">
        <v>133</v>
      </c>
      <c r="BEG83" s="21" t="s">
        <v>133</v>
      </c>
      <c r="BEO83" s="21" t="s">
        <v>133</v>
      </c>
      <c r="BEW83" s="21" t="s">
        <v>133</v>
      </c>
      <c r="BFE83" s="21" t="s">
        <v>133</v>
      </c>
      <c r="BFM83" s="21" t="s">
        <v>133</v>
      </c>
      <c r="BFU83" s="21" t="s">
        <v>133</v>
      </c>
      <c r="BGC83" s="21" t="s">
        <v>133</v>
      </c>
      <c r="BGK83" s="21" t="s">
        <v>133</v>
      </c>
      <c r="BGS83" s="21" t="s">
        <v>133</v>
      </c>
      <c r="BHA83" s="21" t="s">
        <v>133</v>
      </c>
      <c r="BHI83" s="21" t="s">
        <v>133</v>
      </c>
      <c r="BHQ83" s="21" t="s">
        <v>133</v>
      </c>
      <c r="BHY83" s="21" t="s">
        <v>133</v>
      </c>
      <c r="BIG83" s="21" t="s">
        <v>133</v>
      </c>
      <c r="BIO83" s="21" t="s">
        <v>133</v>
      </c>
      <c r="BIW83" s="21" t="s">
        <v>133</v>
      </c>
      <c r="BJE83" s="21" t="s">
        <v>133</v>
      </c>
      <c r="BJM83" s="21" t="s">
        <v>133</v>
      </c>
      <c r="BJU83" s="21" t="s">
        <v>133</v>
      </c>
      <c r="BKC83" s="21" t="s">
        <v>133</v>
      </c>
      <c r="BKK83" s="21" t="s">
        <v>133</v>
      </c>
      <c r="BKS83" s="21" t="s">
        <v>133</v>
      </c>
      <c r="BLA83" s="21" t="s">
        <v>133</v>
      </c>
      <c r="BLI83" s="21" t="s">
        <v>133</v>
      </c>
      <c r="BLQ83" s="21" t="s">
        <v>133</v>
      </c>
      <c r="BLY83" s="21" t="s">
        <v>133</v>
      </c>
      <c r="BMG83" s="21" t="s">
        <v>133</v>
      </c>
      <c r="BMO83" s="21" t="s">
        <v>133</v>
      </c>
      <c r="BMW83" s="21" t="s">
        <v>133</v>
      </c>
      <c r="BNE83" s="21" t="s">
        <v>133</v>
      </c>
      <c r="BNM83" s="21" t="s">
        <v>133</v>
      </c>
      <c r="BNU83" s="21" t="s">
        <v>133</v>
      </c>
      <c r="BOC83" s="21" t="s">
        <v>133</v>
      </c>
      <c r="BOK83" s="21" t="s">
        <v>133</v>
      </c>
      <c r="BOS83" s="21" t="s">
        <v>133</v>
      </c>
      <c r="BPA83" s="21" t="s">
        <v>133</v>
      </c>
      <c r="BPI83" s="21" t="s">
        <v>133</v>
      </c>
      <c r="BPQ83" s="21" t="s">
        <v>133</v>
      </c>
      <c r="BPY83" s="21" t="s">
        <v>133</v>
      </c>
      <c r="BQG83" s="21" t="s">
        <v>133</v>
      </c>
      <c r="BQO83" s="21" t="s">
        <v>133</v>
      </c>
      <c r="BQW83" s="21" t="s">
        <v>133</v>
      </c>
      <c r="BRE83" s="21" t="s">
        <v>133</v>
      </c>
      <c r="BRM83" s="21" t="s">
        <v>133</v>
      </c>
      <c r="BRU83" s="21" t="s">
        <v>133</v>
      </c>
      <c r="BSC83" s="21" t="s">
        <v>133</v>
      </c>
      <c r="BSK83" s="21" t="s">
        <v>133</v>
      </c>
      <c r="BSS83" s="21" t="s">
        <v>133</v>
      </c>
      <c r="BTA83" s="21" t="s">
        <v>133</v>
      </c>
      <c r="BTI83" s="21" t="s">
        <v>133</v>
      </c>
      <c r="BTQ83" s="21" t="s">
        <v>133</v>
      </c>
      <c r="BTY83" s="21" t="s">
        <v>133</v>
      </c>
      <c r="BUG83" s="21" t="s">
        <v>133</v>
      </c>
      <c r="BUO83" s="21" t="s">
        <v>133</v>
      </c>
      <c r="BUW83" s="21" t="s">
        <v>133</v>
      </c>
      <c r="BVE83" s="21" t="s">
        <v>133</v>
      </c>
      <c r="BVM83" s="21" t="s">
        <v>133</v>
      </c>
      <c r="BVU83" s="21" t="s">
        <v>133</v>
      </c>
      <c r="BWC83" s="21" t="s">
        <v>133</v>
      </c>
      <c r="BWK83" s="21" t="s">
        <v>133</v>
      </c>
      <c r="BWS83" s="21" t="s">
        <v>133</v>
      </c>
      <c r="BXA83" s="21" t="s">
        <v>133</v>
      </c>
      <c r="BXI83" s="21" t="s">
        <v>133</v>
      </c>
      <c r="BXQ83" s="21" t="s">
        <v>133</v>
      </c>
      <c r="BXY83" s="21" t="s">
        <v>133</v>
      </c>
      <c r="BYG83" s="21" t="s">
        <v>133</v>
      </c>
      <c r="BYO83" s="21" t="s">
        <v>133</v>
      </c>
      <c r="BYW83" s="21" t="s">
        <v>133</v>
      </c>
      <c r="BZE83" s="21" t="s">
        <v>133</v>
      </c>
      <c r="BZM83" s="21" t="s">
        <v>133</v>
      </c>
      <c r="BZU83" s="21" t="s">
        <v>133</v>
      </c>
      <c r="CAC83" s="21" t="s">
        <v>133</v>
      </c>
      <c r="CAK83" s="21" t="s">
        <v>133</v>
      </c>
      <c r="CAS83" s="21" t="s">
        <v>133</v>
      </c>
      <c r="CBA83" s="21" t="s">
        <v>133</v>
      </c>
      <c r="CBI83" s="21" t="s">
        <v>133</v>
      </c>
      <c r="CBQ83" s="21" t="s">
        <v>133</v>
      </c>
      <c r="CBY83" s="21" t="s">
        <v>133</v>
      </c>
      <c r="CCG83" s="21" t="s">
        <v>133</v>
      </c>
      <c r="CCO83" s="21" t="s">
        <v>133</v>
      </c>
      <c r="CCW83" s="21" t="s">
        <v>133</v>
      </c>
      <c r="CDE83" s="21" t="s">
        <v>133</v>
      </c>
      <c r="CDM83" s="21" t="s">
        <v>133</v>
      </c>
      <c r="CDU83" s="21" t="s">
        <v>133</v>
      </c>
      <c r="CEC83" s="21" t="s">
        <v>133</v>
      </c>
      <c r="CEK83" s="21" t="s">
        <v>133</v>
      </c>
      <c r="CES83" s="21" t="s">
        <v>133</v>
      </c>
      <c r="CFA83" s="21" t="s">
        <v>133</v>
      </c>
      <c r="CFI83" s="21" t="s">
        <v>133</v>
      </c>
      <c r="CFQ83" s="21" t="s">
        <v>133</v>
      </c>
      <c r="CFY83" s="21" t="s">
        <v>133</v>
      </c>
      <c r="CGG83" s="21" t="s">
        <v>133</v>
      </c>
      <c r="CGO83" s="21" t="s">
        <v>133</v>
      </c>
      <c r="CGW83" s="21" t="s">
        <v>133</v>
      </c>
      <c r="CHE83" s="21" t="s">
        <v>133</v>
      </c>
      <c r="CHM83" s="21" t="s">
        <v>133</v>
      </c>
      <c r="CHU83" s="21" t="s">
        <v>133</v>
      </c>
      <c r="CIC83" s="21" t="s">
        <v>133</v>
      </c>
      <c r="CIK83" s="21" t="s">
        <v>133</v>
      </c>
      <c r="CIS83" s="21" t="s">
        <v>133</v>
      </c>
      <c r="CJA83" s="21" t="s">
        <v>133</v>
      </c>
      <c r="CJI83" s="21" t="s">
        <v>133</v>
      </c>
      <c r="CJQ83" s="21" t="s">
        <v>133</v>
      </c>
      <c r="CJY83" s="21" t="s">
        <v>133</v>
      </c>
      <c r="CKG83" s="21" t="s">
        <v>133</v>
      </c>
      <c r="CKO83" s="21" t="s">
        <v>133</v>
      </c>
      <c r="CKW83" s="21" t="s">
        <v>133</v>
      </c>
      <c r="CLE83" s="21" t="s">
        <v>133</v>
      </c>
      <c r="CLM83" s="21" t="s">
        <v>133</v>
      </c>
      <c r="CLU83" s="21" t="s">
        <v>133</v>
      </c>
      <c r="CMC83" s="21" t="s">
        <v>133</v>
      </c>
      <c r="CMK83" s="21" t="s">
        <v>133</v>
      </c>
      <c r="CMS83" s="21" t="s">
        <v>133</v>
      </c>
      <c r="CNA83" s="21" t="s">
        <v>133</v>
      </c>
      <c r="CNI83" s="21" t="s">
        <v>133</v>
      </c>
      <c r="CNQ83" s="21" t="s">
        <v>133</v>
      </c>
      <c r="CNY83" s="21" t="s">
        <v>133</v>
      </c>
      <c r="COG83" s="21" t="s">
        <v>133</v>
      </c>
      <c r="COO83" s="21" t="s">
        <v>133</v>
      </c>
      <c r="COW83" s="21" t="s">
        <v>133</v>
      </c>
      <c r="CPE83" s="21" t="s">
        <v>133</v>
      </c>
      <c r="CPM83" s="21" t="s">
        <v>133</v>
      </c>
      <c r="CPU83" s="21" t="s">
        <v>133</v>
      </c>
      <c r="CQC83" s="21" t="s">
        <v>133</v>
      </c>
      <c r="CQK83" s="21" t="s">
        <v>133</v>
      </c>
      <c r="CQS83" s="21" t="s">
        <v>133</v>
      </c>
      <c r="CRA83" s="21" t="s">
        <v>133</v>
      </c>
      <c r="CRI83" s="21" t="s">
        <v>133</v>
      </c>
      <c r="CRQ83" s="21" t="s">
        <v>133</v>
      </c>
      <c r="CRY83" s="21" t="s">
        <v>133</v>
      </c>
      <c r="CSG83" s="21" t="s">
        <v>133</v>
      </c>
      <c r="CSO83" s="21" t="s">
        <v>133</v>
      </c>
      <c r="CSW83" s="21" t="s">
        <v>133</v>
      </c>
      <c r="CTE83" s="21" t="s">
        <v>133</v>
      </c>
      <c r="CTM83" s="21" t="s">
        <v>133</v>
      </c>
      <c r="CTU83" s="21" t="s">
        <v>133</v>
      </c>
      <c r="CUC83" s="21" t="s">
        <v>133</v>
      </c>
      <c r="CUK83" s="21" t="s">
        <v>133</v>
      </c>
      <c r="CUS83" s="21" t="s">
        <v>133</v>
      </c>
      <c r="CVA83" s="21" t="s">
        <v>133</v>
      </c>
      <c r="CVI83" s="21" t="s">
        <v>133</v>
      </c>
      <c r="CVQ83" s="21" t="s">
        <v>133</v>
      </c>
      <c r="CVY83" s="21" t="s">
        <v>133</v>
      </c>
      <c r="CWG83" s="21" t="s">
        <v>133</v>
      </c>
      <c r="CWO83" s="21" t="s">
        <v>133</v>
      </c>
      <c r="CWW83" s="21" t="s">
        <v>133</v>
      </c>
      <c r="CXE83" s="21" t="s">
        <v>133</v>
      </c>
      <c r="CXM83" s="21" t="s">
        <v>133</v>
      </c>
      <c r="CXU83" s="21" t="s">
        <v>133</v>
      </c>
      <c r="CYC83" s="21" t="s">
        <v>133</v>
      </c>
      <c r="CYK83" s="21" t="s">
        <v>133</v>
      </c>
      <c r="CYS83" s="21" t="s">
        <v>133</v>
      </c>
      <c r="CZA83" s="21" t="s">
        <v>133</v>
      </c>
      <c r="CZI83" s="21" t="s">
        <v>133</v>
      </c>
      <c r="CZQ83" s="21" t="s">
        <v>133</v>
      </c>
      <c r="CZY83" s="21" t="s">
        <v>133</v>
      </c>
      <c r="DAG83" s="21" t="s">
        <v>133</v>
      </c>
      <c r="DAO83" s="21" t="s">
        <v>133</v>
      </c>
      <c r="DAW83" s="21" t="s">
        <v>133</v>
      </c>
      <c r="DBE83" s="21" t="s">
        <v>133</v>
      </c>
      <c r="DBM83" s="21" t="s">
        <v>133</v>
      </c>
      <c r="DBU83" s="21" t="s">
        <v>133</v>
      </c>
      <c r="DCC83" s="21" t="s">
        <v>133</v>
      </c>
      <c r="DCK83" s="21" t="s">
        <v>133</v>
      </c>
      <c r="DCS83" s="21" t="s">
        <v>133</v>
      </c>
      <c r="DDA83" s="21" t="s">
        <v>133</v>
      </c>
      <c r="DDI83" s="21" t="s">
        <v>133</v>
      </c>
      <c r="DDQ83" s="21" t="s">
        <v>133</v>
      </c>
      <c r="DDY83" s="21" t="s">
        <v>133</v>
      </c>
      <c r="DEG83" s="21" t="s">
        <v>133</v>
      </c>
      <c r="DEO83" s="21" t="s">
        <v>133</v>
      </c>
      <c r="DEW83" s="21" t="s">
        <v>133</v>
      </c>
      <c r="DFE83" s="21" t="s">
        <v>133</v>
      </c>
      <c r="DFM83" s="21" t="s">
        <v>133</v>
      </c>
      <c r="DFU83" s="21" t="s">
        <v>133</v>
      </c>
      <c r="DGC83" s="21" t="s">
        <v>133</v>
      </c>
      <c r="DGK83" s="21" t="s">
        <v>133</v>
      </c>
      <c r="DGS83" s="21" t="s">
        <v>133</v>
      </c>
      <c r="DHA83" s="21" t="s">
        <v>133</v>
      </c>
      <c r="DHI83" s="21" t="s">
        <v>133</v>
      </c>
      <c r="DHQ83" s="21" t="s">
        <v>133</v>
      </c>
      <c r="DHY83" s="21" t="s">
        <v>133</v>
      </c>
      <c r="DIG83" s="21" t="s">
        <v>133</v>
      </c>
      <c r="DIO83" s="21" t="s">
        <v>133</v>
      </c>
      <c r="DIW83" s="21" t="s">
        <v>133</v>
      </c>
      <c r="DJE83" s="21" t="s">
        <v>133</v>
      </c>
      <c r="DJM83" s="21" t="s">
        <v>133</v>
      </c>
      <c r="DJU83" s="21" t="s">
        <v>133</v>
      </c>
      <c r="DKC83" s="21" t="s">
        <v>133</v>
      </c>
      <c r="DKK83" s="21" t="s">
        <v>133</v>
      </c>
      <c r="DKS83" s="21" t="s">
        <v>133</v>
      </c>
      <c r="DLA83" s="21" t="s">
        <v>133</v>
      </c>
      <c r="DLI83" s="21" t="s">
        <v>133</v>
      </c>
      <c r="DLQ83" s="21" t="s">
        <v>133</v>
      </c>
      <c r="DLY83" s="21" t="s">
        <v>133</v>
      </c>
      <c r="DMG83" s="21" t="s">
        <v>133</v>
      </c>
      <c r="DMO83" s="21" t="s">
        <v>133</v>
      </c>
      <c r="DMW83" s="21" t="s">
        <v>133</v>
      </c>
      <c r="DNE83" s="21" t="s">
        <v>133</v>
      </c>
      <c r="DNM83" s="21" t="s">
        <v>133</v>
      </c>
      <c r="DNU83" s="21" t="s">
        <v>133</v>
      </c>
      <c r="DOC83" s="21" t="s">
        <v>133</v>
      </c>
      <c r="DOK83" s="21" t="s">
        <v>133</v>
      </c>
      <c r="DOS83" s="21" t="s">
        <v>133</v>
      </c>
      <c r="DPA83" s="21" t="s">
        <v>133</v>
      </c>
      <c r="DPI83" s="21" t="s">
        <v>133</v>
      </c>
      <c r="DPQ83" s="21" t="s">
        <v>133</v>
      </c>
      <c r="DPY83" s="21" t="s">
        <v>133</v>
      </c>
      <c r="DQG83" s="21" t="s">
        <v>133</v>
      </c>
      <c r="DQO83" s="21" t="s">
        <v>133</v>
      </c>
      <c r="DQW83" s="21" t="s">
        <v>133</v>
      </c>
      <c r="DRE83" s="21" t="s">
        <v>133</v>
      </c>
      <c r="DRM83" s="21" t="s">
        <v>133</v>
      </c>
      <c r="DRU83" s="21" t="s">
        <v>133</v>
      </c>
      <c r="DSC83" s="21" t="s">
        <v>133</v>
      </c>
      <c r="DSK83" s="21" t="s">
        <v>133</v>
      </c>
      <c r="DSS83" s="21" t="s">
        <v>133</v>
      </c>
      <c r="DTA83" s="21" t="s">
        <v>133</v>
      </c>
      <c r="DTI83" s="21" t="s">
        <v>133</v>
      </c>
      <c r="DTQ83" s="21" t="s">
        <v>133</v>
      </c>
      <c r="DTY83" s="21" t="s">
        <v>133</v>
      </c>
      <c r="DUG83" s="21" t="s">
        <v>133</v>
      </c>
      <c r="DUO83" s="21" t="s">
        <v>133</v>
      </c>
      <c r="DUW83" s="21" t="s">
        <v>133</v>
      </c>
      <c r="DVE83" s="21" t="s">
        <v>133</v>
      </c>
      <c r="DVM83" s="21" t="s">
        <v>133</v>
      </c>
      <c r="DVU83" s="21" t="s">
        <v>133</v>
      </c>
      <c r="DWC83" s="21" t="s">
        <v>133</v>
      </c>
      <c r="DWK83" s="21" t="s">
        <v>133</v>
      </c>
      <c r="DWS83" s="21" t="s">
        <v>133</v>
      </c>
      <c r="DXA83" s="21" t="s">
        <v>133</v>
      </c>
      <c r="DXI83" s="21" t="s">
        <v>133</v>
      </c>
      <c r="DXQ83" s="21" t="s">
        <v>133</v>
      </c>
      <c r="DXY83" s="21" t="s">
        <v>133</v>
      </c>
      <c r="DYG83" s="21" t="s">
        <v>133</v>
      </c>
      <c r="DYO83" s="21" t="s">
        <v>133</v>
      </c>
      <c r="DYW83" s="21" t="s">
        <v>133</v>
      </c>
      <c r="DZE83" s="21" t="s">
        <v>133</v>
      </c>
      <c r="DZM83" s="21" t="s">
        <v>133</v>
      </c>
      <c r="DZU83" s="21" t="s">
        <v>133</v>
      </c>
      <c r="EAC83" s="21" t="s">
        <v>133</v>
      </c>
      <c r="EAK83" s="21" t="s">
        <v>133</v>
      </c>
      <c r="EAS83" s="21" t="s">
        <v>133</v>
      </c>
      <c r="EBA83" s="21" t="s">
        <v>133</v>
      </c>
      <c r="EBI83" s="21" t="s">
        <v>133</v>
      </c>
      <c r="EBQ83" s="21" t="s">
        <v>133</v>
      </c>
      <c r="EBY83" s="21" t="s">
        <v>133</v>
      </c>
      <c r="ECG83" s="21" t="s">
        <v>133</v>
      </c>
      <c r="ECO83" s="21" t="s">
        <v>133</v>
      </c>
      <c r="ECW83" s="21" t="s">
        <v>133</v>
      </c>
      <c r="EDE83" s="21" t="s">
        <v>133</v>
      </c>
      <c r="EDM83" s="21" t="s">
        <v>133</v>
      </c>
      <c r="EDU83" s="21" t="s">
        <v>133</v>
      </c>
      <c r="EEC83" s="21" t="s">
        <v>133</v>
      </c>
      <c r="EEK83" s="21" t="s">
        <v>133</v>
      </c>
      <c r="EES83" s="21" t="s">
        <v>133</v>
      </c>
      <c r="EFA83" s="21" t="s">
        <v>133</v>
      </c>
      <c r="EFI83" s="21" t="s">
        <v>133</v>
      </c>
      <c r="EFQ83" s="21" t="s">
        <v>133</v>
      </c>
      <c r="EFY83" s="21" t="s">
        <v>133</v>
      </c>
      <c r="EGG83" s="21" t="s">
        <v>133</v>
      </c>
      <c r="EGO83" s="21" t="s">
        <v>133</v>
      </c>
      <c r="EGW83" s="21" t="s">
        <v>133</v>
      </c>
      <c r="EHE83" s="21" t="s">
        <v>133</v>
      </c>
      <c r="EHM83" s="21" t="s">
        <v>133</v>
      </c>
      <c r="EHU83" s="21" t="s">
        <v>133</v>
      </c>
      <c r="EIC83" s="21" t="s">
        <v>133</v>
      </c>
      <c r="EIK83" s="21" t="s">
        <v>133</v>
      </c>
      <c r="EIS83" s="21" t="s">
        <v>133</v>
      </c>
      <c r="EJA83" s="21" t="s">
        <v>133</v>
      </c>
      <c r="EJI83" s="21" t="s">
        <v>133</v>
      </c>
      <c r="EJQ83" s="21" t="s">
        <v>133</v>
      </c>
      <c r="EJY83" s="21" t="s">
        <v>133</v>
      </c>
      <c r="EKG83" s="21" t="s">
        <v>133</v>
      </c>
      <c r="EKO83" s="21" t="s">
        <v>133</v>
      </c>
      <c r="EKW83" s="21" t="s">
        <v>133</v>
      </c>
      <c r="ELE83" s="21" t="s">
        <v>133</v>
      </c>
      <c r="ELM83" s="21" t="s">
        <v>133</v>
      </c>
      <c r="ELU83" s="21" t="s">
        <v>133</v>
      </c>
      <c r="EMC83" s="21" t="s">
        <v>133</v>
      </c>
      <c r="EMK83" s="21" t="s">
        <v>133</v>
      </c>
      <c r="EMS83" s="21" t="s">
        <v>133</v>
      </c>
      <c r="ENA83" s="21" t="s">
        <v>133</v>
      </c>
      <c r="ENI83" s="21" t="s">
        <v>133</v>
      </c>
      <c r="ENQ83" s="21" t="s">
        <v>133</v>
      </c>
      <c r="ENY83" s="21" t="s">
        <v>133</v>
      </c>
      <c r="EOG83" s="21" t="s">
        <v>133</v>
      </c>
      <c r="EOO83" s="21" t="s">
        <v>133</v>
      </c>
      <c r="EOW83" s="21" t="s">
        <v>133</v>
      </c>
      <c r="EPE83" s="21" t="s">
        <v>133</v>
      </c>
      <c r="EPM83" s="21" t="s">
        <v>133</v>
      </c>
      <c r="EPU83" s="21" t="s">
        <v>133</v>
      </c>
      <c r="EQC83" s="21" t="s">
        <v>133</v>
      </c>
      <c r="EQK83" s="21" t="s">
        <v>133</v>
      </c>
      <c r="EQS83" s="21" t="s">
        <v>133</v>
      </c>
      <c r="ERA83" s="21" t="s">
        <v>133</v>
      </c>
      <c r="ERI83" s="21" t="s">
        <v>133</v>
      </c>
      <c r="ERQ83" s="21" t="s">
        <v>133</v>
      </c>
      <c r="ERY83" s="21" t="s">
        <v>133</v>
      </c>
      <c r="ESG83" s="21" t="s">
        <v>133</v>
      </c>
      <c r="ESO83" s="21" t="s">
        <v>133</v>
      </c>
      <c r="ESW83" s="21" t="s">
        <v>133</v>
      </c>
      <c r="ETE83" s="21" t="s">
        <v>133</v>
      </c>
      <c r="ETM83" s="21" t="s">
        <v>133</v>
      </c>
      <c r="ETU83" s="21" t="s">
        <v>133</v>
      </c>
      <c r="EUC83" s="21" t="s">
        <v>133</v>
      </c>
      <c r="EUK83" s="21" t="s">
        <v>133</v>
      </c>
      <c r="EUS83" s="21" t="s">
        <v>133</v>
      </c>
      <c r="EVA83" s="21" t="s">
        <v>133</v>
      </c>
      <c r="EVI83" s="21" t="s">
        <v>133</v>
      </c>
      <c r="EVQ83" s="21" t="s">
        <v>133</v>
      </c>
      <c r="EVY83" s="21" t="s">
        <v>133</v>
      </c>
      <c r="EWG83" s="21" t="s">
        <v>133</v>
      </c>
      <c r="EWO83" s="21" t="s">
        <v>133</v>
      </c>
      <c r="EWW83" s="21" t="s">
        <v>133</v>
      </c>
      <c r="EXE83" s="21" t="s">
        <v>133</v>
      </c>
      <c r="EXM83" s="21" t="s">
        <v>133</v>
      </c>
      <c r="EXU83" s="21" t="s">
        <v>133</v>
      </c>
      <c r="EYC83" s="21" t="s">
        <v>133</v>
      </c>
      <c r="EYK83" s="21" t="s">
        <v>133</v>
      </c>
      <c r="EYS83" s="21" t="s">
        <v>133</v>
      </c>
      <c r="EZA83" s="21" t="s">
        <v>133</v>
      </c>
      <c r="EZI83" s="21" t="s">
        <v>133</v>
      </c>
      <c r="EZQ83" s="21" t="s">
        <v>133</v>
      </c>
      <c r="EZY83" s="21" t="s">
        <v>133</v>
      </c>
      <c r="FAG83" s="21" t="s">
        <v>133</v>
      </c>
      <c r="FAO83" s="21" t="s">
        <v>133</v>
      </c>
      <c r="FAW83" s="21" t="s">
        <v>133</v>
      </c>
      <c r="FBE83" s="21" t="s">
        <v>133</v>
      </c>
      <c r="FBM83" s="21" t="s">
        <v>133</v>
      </c>
      <c r="FBU83" s="21" t="s">
        <v>133</v>
      </c>
      <c r="FCC83" s="21" t="s">
        <v>133</v>
      </c>
      <c r="FCK83" s="21" t="s">
        <v>133</v>
      </c>
      <c r="FCS83" s="21" t="s">
        <v>133</v>
      </c>
      <c r="FDA83" s="21" t="s">
        <v>133</v>
      </c>
      <c r="FDI83" s="21" t="s">
        <v>133</v>
      </c>
      <c r="FDQ83" s="21" t="s">
        <v>133</v>
      </c>
      <c r="FDY83" s="21" t="s">
        <v>133</v>
      </c>
      <c r="FEG83" s="21" t="s">
        <v>133</v>
      </c>
      <c r="FEO83" s="21" t="s">
        <v>133</v>
      </c>
      <c r="FEW83" s="21" t="s">
        <v>133</v>
      </c>
      <c r="FFE83" s="21" t="s">
        <v>133</v>
      </c>
      <c r="FFM83" s="21" t="s">
        <v>133</v>
      </c>
      <c r="FFU83" s="21" t="s">
        <v>133</v>
      </c>
      <c r="FGC83" s="21" t="s">
        <v>133</v>
      </c>
      <c r="FGK83" s="21" t="s">
        <v>133</v>
      </c>
      <c r="FGS83" s="21" t="s">
        <v>133</v>
      </c>
      <c r="FHA83" s="21" t="s">
        <v>133</v>
      </c>
      <c r="FHI83" s="21" t="s">
        <v>133</v>
      </c>
      <c r="FHQ83" s="21" t="s">
        <v>133</v>
      </c>
      <c r="FHY83" s="21" t="s">
        <v>133</v>
      </c>
      <c r="FIG83" s="21" t="s">
        <v>133</v>
      </c>
      <c r="FIO83" s="21" t="s">
        <v>133</v>
      </c>
      <c r="FIW83" s="21" t="s">
        <v>133</v>
      </c>
      <c r="FJE83" s="21" t="s">
        <v>133</v>
      </c>
      <c r="FJM83" s="21" t="s">
        <v>133</v>
      </c>
      <c r="FJU83" s="21" t="s">
        <v>133</v>
      </c>
      <c r="FKC83" s="21" t="s">
        <v>133</v>
      </c>
      <c r="FKK83" s="21" t="s">
        <v>133</v>
      </c>
      <c r="FKS83" s="21" t="s">
        <v>133</v>
      </c>
      <c r="FLA83" s="21" t="s">
        <v>133</v>
      </c>
      <c r="FLI83" s="21" t="s">
        <v>133</v>
      </c>
      <c r="FLQ83" s="21" t="s">
        <v>133</v>
      </c>
      <c r="FLY83" s="21" t="s">
        <v>133</v>
      </c>
      <c r="FMG83" s="21" t="s">
        <v>133</v>
      </c>
      <c r="FMO83" s="21" t="s">
        <v>133</v>
      </c>
      <c r="FMW83" s="21" t="s">
        <v>133</v>
      </c>
      <c r="FNE83" s="21" t="s">
        <v>133</v>
      </c>
      <c r="FNM83" s="21" t="s">
        <v>133</v>
      </c>
      <c r="FNU83" s="21" t="s">
        <v>133</v>
      </c>
      <c r="FOC83" s="21" t="s">
        <v>133</v>
      </c>
      <c r="FOK83" s="21" t="s">
        <v>133</v>
      </c>
      <c r="FOS83" s="21" t="s">
        <v>133</v>
      </c>
      <c r="FPA83" s="21" t="s">
        <v>133</v>
      </c>
      <c r="FPI83" s="21" t="s">
        <v>133</v>
      </c>
      <c r="FPQ83" s="21" t="s">
        <v>133</v>
      </c>
      <c r="FPY83" s="21" t="s">
        <v>133</v>
      </c>
      <c r="FQG83" s="21" t="s">
        <v>133</v>
      </c>
      <c r="FQO83" s="21" t="s">
        <v>133</v>
      </c>
      <c r="FQW83" s="21" t="s">
        <v>133</v>
      </c>
      <c r="FRE83" s="21" t="s">
        <v>133</v>
      </c>
      <c r="FRM83" s="21" t="s">
        <v>133</v>
      </c>
      <c r="FRU83" s="21" t="s">
        <v>133</v>
      </c>
      <c r="FSC83" s="21" t="s">
        <v>133</v>
      </c>
      <c r="FSK83" s="21" t="s">
        <v>133</v>
      </c>
      <c r="FSS83" s="21" t="s">
        <v>133</v>
      </c>
      <c r="FTA83" s="21" t="s">
        <v>133</v>
      </c>
      <c r="FTI83" s="21" t="s">
        <v>133</v>
      </c>
      <c r="FTQ83" s="21" t="s">
        <v>133</v>
      </c>
      <c r="FTY83" s="21" t="s">
        <v>133</v>
      </c>
      <c r="FUG83" s="21" t="s">
        <v>133</v>
      </c>
      <c r="FUO83" s="21" t="s">
        <v>133</v>
      </c>
      <c r="FUW83" s="21" t="s">
        <v>133</v>
      </c>
      <c r="FVE83" s="21" t="s">
        <v>133</v>
      </c>
      <c r="FVM83" s="21" t="s">
        <v>133</v>
      </c>
      <c r="FVU83" s="21" t="s">
        <v>133</v>
      </c>
      <c r="FWC83" s="21" t="s">
        <v>133</v>
      </c>
      <c r="FWK83" s="21" t="s">
        <v>133</v>
      </c>
      <c r="FWS83" s="21" t="s">
        <v>133</v>
      </c>
      <c r="FXA83" s="21" t="s">
        <v>133</v>
      </c>
      <c r="FXI83" s="21" t="s">
        <v>133</v>
      </c>
      <c r="FXQ83" s="21" t="s">
        <v>133</v>
      </c>
      <c r="FXY83" s="21" t="s">
        <v>133</v>
      </c>
      <c r="FYG83" s="21" t="s">
        <v>133</v>
      </c>
      <c r="FYO83" s="21" t="s">
        <v>133</v>
      </c>
      <c r="FYW83" s="21" t="s">
        <v>133</v>
      </c>
      <c r="FZE83" s="21" t="s">
        <v>133</v>
      </c>
      <c r="FZM83" s="21" t="s">
        <v>133</v>
      </c>
      <c r="FZU83" s="21" t="s">
        <v>133</v>
      </c>
      <c r="GAC83" s="21" t="s">
        <v>133</v>
      </c>
      <c r="GAK83" s="21" t="s">
        <v>133</v>
      </c>
      <c r="GAS83" s="21" t="s">
        <v>133</v>
      </c>
      <c r="GBA83" s="21" t="s">
        <v>133</v>
      </c>
      <c r="GBI83" s="21" t="s">
        <v>133</v>
      </c>
      <c r="GBQ83" s="21" t="s">
        <v>133</v>
      </c>
      <c r="GBY83" s="21" t="s">
        <v>133</v>
      </c>
      <c r="GCG83" s="21" t="s">
        <v>133</v>
      </c>
      <c r="GCO83" s="21" t="s">
        <v>133</v>
      </c>
      <c r="GCW83" s="21" t="s">
        <v>133</v>
      </c>
      <c r="GDE83" s="21" t="s">
        <v>133</v>
      </c>
      <c r="GDM83" s="21" t="s">
        <v>133</v>
      </c>
      <c r="GDU83" s="21" t="s">
        <v>133</v>
      </c>
      <c r="GEC83" s="21" t="s">
        <v>133</v>
      </c>
      <c r="GEK83" s="21" t="s">
        <v>133</v>
      </c>
      <c r="GES83" s="21" t="s">
        <v>133</v>
      </c>
      <c r="GFA83" s="21" t="s">
        <v>133</v>
      </c>
      <c r="GFI83" s="21" t="s">
        <v>133</v>
      </c>
      <c r="GFQ83" s="21" t="s">
        <v>133</v>
      </c>
      <c r="GFY83" s="21" t="s">
        <v>133</v>
      </c>
      <c r="GGG83" s="21" t="s">
        <v>133</v>
      </c>
      <c r="GGO83" s="21" t="s">
        <v>133</v>
      </c>
      <c r="GGW83" s="21" t="s">
        <v>133</v>
      </c>
      <c r="GHE83" s="21" t="s">
        <v>133</v>
      </c>
      <c r="GHM83" s="21" t="s">
        <v>133</v>
      </c>
      <c r="GHU83" s="21" t="s">
        <v>133</v>
      </c>
      <c r="GIC83" s="21" t="s">
        <v>133</v>
      </c>
      <c r="GIK83" s="21" t="s">
        <v>133</v>
      </c>
      <c r="GIS83" s="21" t="s">
        <v>133</v>
      </c>
      <c r="GJA83" s="21" t="s">
        <v>133</v>
      </c>
      <c r="GJI83" s="21" t="s">
        <v>133</v>
      </c>
      <c r="GJQ83" s="21" t="s">
        <v>133</v>
      </c>
      <c r="GJY83" s="21" t="s">
        <v>133</v>
      </c>
      <c r="GKG83" s="21" t="s">
        <v>133</v>
      </c>
      <c r="GKO83" s="21" t="s">
        <v>133</v>
      </c>
      <c r="GKW83" s="21" t="s">
        <v>133</v>
      </c>
      <c r="GLE83" s="21" t="s">
        <v>133</v>
      </c>
      <c r="GLM83" s="21" t="s">
        <v>133</v>
      </c>
      <c r="GLU83" s="21" t="s">
        <v>133</v>
      </c>
      <c r="GMC83" s="21" t="s">
        <v>133</v>
      </c>
      <c r="GMK83" s="21" t="s">
        <v>133</v>
      </c>
      <c r="GMS83" s="21" t="s">
        <v>133</v>
      </c>
      <c r="GNA83" s="21" t="s">
        <v>133</v>
      </c>
      <c r="GNI83" s="21" t="s">
        <v>133</v>
      </c>
      <c r="GNQ83" s="21" t="s">
        <v>133</v>
      </c>
      <c r="GNY83" s="21" t="s">
        <v>133</v>
      </c>
      <c r="GOG83" s="21" t="s">
        <v>133</v>
      </c>
      <c r="GOO83" s="21" t="s">
        <v>133</v>
      </c>
      <c r="GOW83" s="21" t="s">
        <v>133</v>
      </c>
      <c r="GPE83" s="21" t="s">
        <v>133</v>
      </c>
      <c r="GPM83" s="21" t="s">
        <v>133</v>
      </c>
      <c r="GPU83" s="21" t="s">
        <v>133</v>
      </c>
      <c r="GQC83" s="21" t="s">
        <v>133</v>
      </c>
      <c r="GQK83" s="21" t="s">
        <v>133</v>
      </c>
      <c r="GQS83" s="21" t="s">
        <v>133</v>
      </c>
      <c r="GRA83" s="21" t="s">
        <v>133</v>
      </c>
      <c r="GRI83" s="21" t="s">
        <v>133</v>
      </c>
      <c r="GRQ83" s="21" t="s">
        <v>133</v>
      </c>
      <c r="GRY83" s="21" t="s">
        <v>133</v>
      </c>
      <c r="GSG83" s="21" t="s">
        <v>133</v>
      </c>
      <c r="GSO83" s="21" t="s">
        <v>133</v>
      </c>
      <c r="GSW83" s="21" t="s">
        <v>133</v>
      </c>
      <c r="GTE83" s="21" t="s">
        <v>133</v>
      </c>
      <c r="GTM83" s="21" t="s">
        <v>133</v>
      </c>
      <c r="GTU83" s="21" t="s">
        <v>133</v>
      </c>
      <c r="GUC83" s="21" t="s">
        <v>133</v>
      </c>
      <c r="GUK83" s="21" t="s">
        <v>133</v>
      </c>
      <c r="GUS83" s="21" t="s">
        <v>133</v>
      </c>
      <c r="GVA83" s="21" t="s">
        <v>133</v>
      </c>
      <c r="GVI83" s="21" t="s">
        <v>133</v>
      </c>
      <c r="GVQ83" s="21" t="s">
        <v>133</v>
      </c>
      <c r="GVY83" s="21" t="s">
        <v>133</v>
      </c>
      <c r="GWG83" s="21" t="s">
        <v>133</v>
      </c>
      <c r="GWO83" s="21" t="s">
        <v>133</v>
      </c>
      <c r="GWW83" s="21" t="s">
        <v>133</v>
      </c>
      <c r="GXE83" s="21" t="s">
        <v>133</v>
      </c>
      <c r="GXM83" s="21" t="s">
        <v>133</v>
      </c>
      <c r="GXU83" s="21" t="s">
        <v>133</v>
      </c>
      <c r="GYC83" s="21" t="s">
        <v>133</v>
      </c>
      <c r="GYK83" s="21" t="s">
        <v>133</v>
      </c>
      <c r="GYS83" s="21" t="s">
        <v>133</v>
      </c>
      <c r="GZA83" s="21" t="s">
        <v>133</v>
      </c>
      <c r="GZI83" s="21" t="s">
        <v>133</v>
      </c>
      <c r="GZQ83" s="21" t="s">
        <v>133</v>
      </c>
      <c r="GZY83" s="21" t="s">
        <v>133</v>
      </c>
      <c r="HAG83" s="21" t="s">
        <v>133</v>
      </c>
      <c r="HAO83" s="21" t="s">
        <v>133</v>
      </c>
      <c r="HAW83" s="21" t="s">
        <v>133</v>
      </c>
      <c r="HBE83" s="21" t="s">
        <v>133</v>
      </c>
      <c r="HBM83" s="21" t="s">
        <v>133</v>
      </c>
      <c r="HBU83" s="21" t="s">
        <v>133</v>
      </c>
      <c r="HCC83" s="21" t="s">
        <v>133</v>
      </c>
      <c r="HCK83" s="21" t="s">
        <v>133</v>
      </c>
      <c r="HCS83" s="21" t="s">
        <v>133</v>
      </c>
      <c r="HDA83" s="21" t="s">
        <v>133</v>
      </c>
      <c r="HDI83" s="21" t="s">
        <v>133</v>
      </c>
      <c r="HDQ83" s="21" t="s">
        <v>133</v>
      </c>
      <c r="HDY83" s="21" t="s">
        <v>133</v>
      </c>
      <c r="HEG83" s="21" t="s">
        <v>133</v>
      </c>
      <c r="HEO83" s="21" t="s">
        <v>133</v>
      </c>
      <c r="HEW83" s="21" t="s">
        <v>133</v>
      </c>
      <c r="HFE83" s="21" t="s">
        <v>133</v>
      </c>
      <c r="HFM83" s="21" t="s">
        <v>133</v>
      </c>
      <c r="HFU83" s="21" t="s">
        <v>133</v>
      </c>
      <c r="HGC83" s="21" t="s">
        <v>133</v>
      </c>
      <c r="HGK83" s="21" t="s">
        <v>133</v>
      </c>
      <c r="HGS83" s="21" t="s">
        <v>133</v>
      </c>
      <c r="HHA83" s="21" t="s">
        <v>133</v>
      </c>
      <c r="HHI83" s="21" t="s">
        <v>133</v>
      </c>
      <c r="HHQ83" s="21" t="s">
        <v>133</v>
      </c>
      <c r="HHY83" s="21" t="s">
        <v>133</v>
      </c>
      <c r="HIG83" s="21" t="s">
        <v>133</v>
      </c>
      <c r="HIO83" s="21" t="s">
        <v>133</v>
      </c>
      <c r="HIW83" s="21" t="s">
        <v>133</v>
      </c>
      <c r="HJE83" s="21" t="s">
        <v>133</v>
      </c>
      <c r="HJM83" s="21" t="s">
        <v>133</v>
      </c>
      <c r="HJU83" s="21" t="s">
        <v>133</v>
      </c>
      <c r="HKC83" s="21" t="s">
        <v>133</v>
      </c>
      <c r="HKK83" s="21" t="s">
        <v>133</v>
      </c>
      <c r="HKS83" s="21" t="s">
        <v>133</v>
      </c>
      <c r="HLA83" s="21" t="s">
        <v>133</v>
      </c>
      <c r="HLI83" s="21" t="s">
        <v>133</v>
      </c>
      <c r="HLQ83" s="21" t="s">
        <v>133</v>
      </c>
      <c r="HLY83" s="21" t="s">
        <v>133</v>
      </c>
      <c r="HMG83" s="21" t="s">
        <v>133</v>
      </c>
      <c r="HMO83" s="21" t="s">
        <v>133</v>
      </c>
      <c r="HMW83" s="21" t="s">
        <v>133</v>
      </c>
      <c r="HNE83" s="21" t="s">
        <v>133</v>
      </c>
      <c r="HNM83" s="21" t="s">
        <v>133</v>
      </c>
      <c r="HNU83" s="21" t="s">
        <v>133</v>
      </c>
      <c r="HOC83" s="21" t="s">
        <v>133</v>
      </c>
      <c r="HOK83" s="21" t="s">
        <v>133</v>
      </c>
      <c r="HOS83" s="21" t="s">
        <v>133</v>
      </c>
      <c r="HPA83" s="21" t="s">
        <v>133</v>
      </c>
      <c r="HPI83" s="21" t="s">
        <v>133</v>
      </c>
      <c r="HPQ83" s="21" t="s">
        <v>133</v>
      </c>
      <c r="HPY83" s="21" t="s">
        <v>133</v>
      </c>
      <c r="HQG83" s="21" t="s">
        <v>133</v>
      </c>
      <c r="HQO83" s="21" t="s">
        <v>133</v>
      </c>
      <c r="HQW83" s="21" t="s">
        <v>133</v>
      </c>
      <c r="HRE83" s="21" t="s">
        <v>133</v>
      </c>
      <c r="HRM83" s="21" t="s">
        <v>133</v>
      </c>
      <c r="HRU83" s="21" t="s">
        <v>133</v>
      </c>
      <c r="HSC83" s="21" t="s">
        <v>133</v>
      </c>
      <c r="HSK83" s="21" t="s">
        <v>133</v>
      </c>
      <c r="HSS83" s="21" t="s">
        <v>133</v>
      </c>
      <c r="HTA83" s="21" t="s">
        <v>133</v>
      </c>
      <c r="HTI83" s="21" t="s">
        <v>133</v>
      </c>
      <c r="HTQ83" s="21" t="s">
        <v>133</v>
      </c>
      <c r="HTY83" s="21" t="s">
        <v>133</v>
      </c>
      <c r="HUG83" s="21" t="s">
        <v>133</v>
      </c>
      <c r="HUO83" s="21" t="s">
        <v>133</v>
      </c>
      <c r="HUW83" s="21" t="s">
        <v>133</v>
      </c>
      <c r="HVE83" s="21" t="s">
        <v>133</v>
      </c>
      <c r="HVM83" s="21" t="s">
        <v>133</v>
      </c>
      <c r="HVU83" s="21" t="s">
        <v>133</v>
      </c>
      <c r="HWC83" s="21" t="s">
        <v>133</v>
      </c>
      <c r="HWK83" s="21" t="s">
        <v>133</v>
      </c>
      <c r="HWS83" s="21" t="s">
        <v>133</v>
      </c>
      <c r="HXA83" s="21" t="s">
        <v>133</v>
      </c>
      <c r="HXI83" s="21" t="s">
        <v>133</v>
      </c>
      <c r="HXQ83" s="21" t="s">
        <v>133</v>
      </c>
      <c r="HXY83" s="21" t="s">
        <v>133</v>
      </c>
      <c r="HYG83" s="21" t="s">
        <v>133</v>
      </c>
      <c r="HYO83" s="21" t="s">
        <v>133</v>
      </c>
      <c r="HYW83" s="21" t="s">
        <v>133</v>
      </c>
      <c r="HZE83" s="21" t="s">
        <v>133</v>
      </c>
      <c r="HZM83" s="21" t="s">
        <v>133</v>
      </c>
      <c r="HZU83" s="21" t="s">
        <v>133</v>
      </c>
      <c r="IAC83" s="21" t="s">
        <v>133</v>
      </c>
      <c r="IAK83" s="21" t="s">
        <v>133</v>
      </c>
      <c r="IAS83" s="21" t="s">
        <v>133</v>
      </c>
      <c r="IBA83" s="21" t="s">
        <v>133</v>
      </c>
      <c r="IBI83" s="21" t="s">
        <v>133</v>
      </c>
      <c r="IBQ83" s="21" t="s">
        <v>133</v>
      </c>
      <c r="IBY83" s="21" t="s">
        <v>133</v>
      </c>
      <c r="ICG83" s="21" t="s">
        <v>133</v>
      </c>
      <c r="ICO83" s="21" t="s">
        <v>133</v>
      </c>
      <c r="ICW83" s="21" t="s">
        <v>133</v>
      </c>
      <c r="IDE83" s="21" t="s">
        <v>133</v>
      </c>
      <c r="IDM83" s="21" t="s">
        <v>133</v>
      </c>
      <c r="IDU83" s="21" t="s">
        <v>133</v>
      </c>
      <c r="IEC83" s="21" t="s">
        <v>133</v>
      </c>
      <c r="IEK83" s="21" t="s">
        <v>133</v>
      </c>
      <c r="IES83" s="21" t="s">
        <v>133</v>
      </c>
      <c r="IFA83" s="21" t="s">
        <v>133</v>
      </c>
      <c r="IFI83" s="21" t="s">
        <v>133</v>
      </c>
      <c r="IFQ83" s="21" t="s">
        <v>133</v>
      </c>
      <c r="IFY83" s="21" t="s">
        <v>133</v>
      </c>
      <c r="IGG83" s="21" t="s">
        <v>133</v>
      </c>
      <c r="IGO83" s="21" t="s">
        <v>133</v>
      </c>
      <c r="IGW83" s="21" t="s">
        <v>133</v>
      </c>
      <c r="IHE83" s="21" t="s">
        <v>133</v>
      </c>
      <c r="IHM83" s="21" t="s">
        <v>133</v>
      </c>
      <c r="IHU83" s="21" t="s">
        <v>133</v>
      </c>
      <c r="IIC83" s="21" t="s">
        <v>133</v>
      </c>
      <c r="IIK83" s="21" t="s">
        <v>133</v>
      </c>
      <c r="IIS83" s="21" t="s">
        <v>133</v>
      </c>
      <c r="IJA83" s="21" t="s">
        <v>133</v>
      </c>
      <c r="IJI83" s="21" t="s">
        <v>133</v>
      </c>
      <c r="IJQ83" s="21" t="s">
        <v>133</v>
      </c>
      <c r="IJY83" s="21" t="s">
        <v>133</v>
      </c>
      <c r="IKG83" s="21" t="s">
        <v>133</v>
      </c>
      <c r="IKO83" s="21" t="s">
        <v>133</v>
      </c>
      <c r="IKW83" s="21" t="s">
        <v>133</v>
      </c>
      <c r="ILE83" s="21" t="s">
        <v>133</v>
      </c>
      <c r="ILM83" s="21" t="s">
        <v>133</v>
      </c>
      <c r="ILU83" s="21" t="s">
        <v>133</v>
      </c>
      <c r="IMC83" s="21" t="s">
        <v>133</v>
      </c>
      <c r="IMK83" s="21" t="s">
        <v>133</v>
      </c>
      <c r="IMS83" s="21" t="s">
        <v>133</v>
      </c>
      <c r="INA83" s="21" t="s">
        <v>133</v>
      </c>
      <c r="INI83" s="21" t="s">
        <v>133</v>
      </c>
      <c r="INQ83" s="21" t="s">
        <v>133</v>
      </c>
      <c r="INY83" s="21" t="s">
        <v>133</v>
      </c>
      <c r="IOG83" s="21" t="s">
        <v>133</v>
      </c>
      <c r="IOO83" s="21" t="s">
        <v>133</v>
      </c>
      <c r="IOW83" s="21" t="s">
        <v>133</v>
      </c>
      <c r="IPE83" s="21" t="s">
        <v>133</v>
      </c>
      <c r="IPM83" s="21" t="s">
        <v>133</v>
      </c>
      <c r="IPU83" s="21" t="s">
        <v>133</v>
      </c>
      <c r="IQC83" s="21" t="s">
        <v>133</v>
      </c>
      <c r="IQK83" s="21" t="s">
        <v>133</v>
      </c>
      <c r="IQS83" s="21" t="s">
        <v>133</v>
      </c>
      <c r="IRA83" s="21" t="s">
        <v>133</v>
      </c>
      <c r="IRI83" s="21" t="s">
        <v>133</v>
      </c>
      <c r="IRQ83" s="21" t="s">
        <v>133</v>
      </c>
      <c r="IRY83" s="21" t="s">
        <v>133</v>
      </c>
      <c r="ISG83" s="21" t="s">
        <v>133</v>
      </c>
      <c r="ISO83" s="21" t="s">
        <v>133</v>
      </c>
      <c r="ISW83" s="21" t="s">
        <v>133</v>
      </c>
      <c r="ITE83" s="21" t="s">
        <v>133</v>
      </c>
      <c r="ITM83" s="21" t="s">
        <v>133</v>
      </c>
      <c r="ITU83" s="21" t="s">
        <v>133</v>
      </c>
      <c r="IUC83" s="21" t="s">
        <v>133</v>
      </c>
      <c r="IUK83" s="21" t="s">
        <v>133</v>
      </c>
      <c r="IUS83" s="21" t="s">
        <v>133</v>
      </c>
      <c r="IVA83" s="21" t="s">
        <v>133</v>
      </c>
      <c r="IVI83" s="21" t="s">
        <v>133</v>
      </c>
      <c r="IVQ83" s="21" t="s">
        <v>133</v>
      </c>
      <c r="IVY83" s="21" t="s">
        <v>133</v>
      </c>
      <c r="IWG83" s="21" t="s">
        <v>133</v>
      </c>
      <c r="IWO83" s="21" t="s">
        <v>133</v>
      </c>
      <c r="IWW83" s="21" t="s">
        <v>133</v>
      </c>
      <c r="IXE83" s="21" t="s">
        <v>133</v>
      </c>
      <c r="IXM83" s="21" t="s">
        <v>133</v>
      </c>
      <c r="IXU83" s="21" t="s">
        <v>133</v>
      </c>
      <c r="IYC83" s="21" t="s">
        <v>133</v>
      </c>
      <c r="IYK83" s="21" t="s">
        <v>133</v>
      </c>
      <c r="IYS83" s="21" t="s">
        <v>133</v>
      </c>
      <c r="IZA83" s="21" t="s">
        <v>133</v>
      </c>
      <c r="IZI83" s="21" t="s">
        <v>133</v>
      </c>
      <c r="IZQ83" s="21" t="s">
        <v>133</v>
      </c>
      <c r="IZY83" s="21" t="s">
        <v>133</v>
      </c>
      <c r="JAG83" s="21" t="s">
        <v>133</v>
      </c>
      <c r="JAO83" s="21" t="s">
        <v>133</v>
      </c>
      <c r="JAW83" s="21" t="s">
        <v>133</v>
      </c>
      <c r="JBE83" s="21" t="s">
        <v>133</v>
      </c>
      <c r="JBM83" s="21" t="s">
        <v>133</v>
      </c>
      <c r="JBU83" s="21" t="s">
        <v>133</v>
      </c>
      <c r="JCC83" s="21" t="s">
        <v>133</v>
      </c>
      <c r="JCK83" s="21" t="s">
        <v>133</v>
      </c>
      <c r="JCS83" s="21" t="s">
        <v>133</v>
      </c>
      <c r="JDA83" s="21" t="s">
        <v>133</v>
      </c>
      <c r="JDI83" s="21" t="s">
        <v>133</v>
      </c>
      <c r="JDQ83" s="21" t="s">
        <v>133</v>
      </c>
      <c r="JDY83" s="21" t="s">
        <v>133</v>
      </c>
      <c r="JEG83" s="21" t="s">
        <v>133</v>
      </c>
      <c r="JEO83" s="21" t="s">
        <v>133</v>
      </c>
      <c r="JEW83" s="21" t="s">
        <v>133</v>
      </c>
      <c r="JFE83" s="21" t="s">
        <v>133</v>
      </c>
      <c r="JFM83" s="21" t="s">
        <v>133</v>
      </c>
      <c r="JFU83" s="21" t="s">
        <v>133</v>
      </c>
      <c r="JGC83" s="21" t="s">
        <v>133</v>
      </c>
      <c r="JGK83" s="21" t="s">
        <v>133</v>
      </c>
      <c r="JGS83" s="21" t="s">
        <v>133</v>
      </c>
      <c r="JHA83" s="21" t="s">
        <v>133</v>
      </c>
      <c r="JHI83" s="21" t="s">
        <v>133</v>
      </c>
      <c r="JHQ83" s="21" t="s">
        <v>133</v>
      </c>
      <c r="JHY83" s="21" t="s">
        <v>133</v>
      </c>
      <c r="JIG83" s="21" t="s">
        <v>133</v>
      </c>
      <c r="JIO83" s="21" t="s">
        <v>133</v>
      </c>
      <c r="JIW83" s="21" t="s">
        <v>133</v>
      </c>
      <c r="JJE83" s="21" t="s">
        <v>133</v>
      </c>
      <c r="JJM83" s="21" t="s">
        <v>133</v>
      </c>
      <c r="JJU83" s="21" t="s">
        <v>133</v>
      </c>
      <c r="JKC83" s="21" t="s">
        <v>133</v>
      </c>
      <c r="JKK83" s="21" t="s">
        <v>133</v>
      </c>
      <c r="JKS83" s="21" t="s">
        <v>133</v>
      </c>
      <c r="JLA83" s="21" t="s">
        <v>133</v>
      </c>
      <c r="JLI83" s="21" t="s">
        <v>133</v>
      </c>
      <c r="JLQ83" s="21" t="s">
        <v>133</v>
      </c>
      <c r="JLY83" s="21" t="s">
        <v>133</v>
      </c>
      <c r="JMG83" s="21" t="s">
        <v>133</v>
      </c>
      <c r="JMO83" s="21" t="s">
        <v>133</v>
      </c>
      <c r="JMW83" s="21" t="s">
        <v>133</v>
      </c>
      <c r="JNE83" s="21" t="s">
        <v>133</v>
      </c>
      <c r="JNM83" s="21" t="s">
        <v>133</v>
      </c>
      <c r="JNU83" s="21" t="s">
        <v>133</v>
      </c>
      <c r="JOC83" s="21" t="s">
        <v>133</v>
      </c>
      <c r="JOK83" s="21" t="s">
        <v>133</v>
      </c>
      <c r="JOS83" s="21" t="s">
        <v>133</v>
      </c>
      <c r="JPA83" s="21" t="s">
        <v>133</v>
      </c>
      <c r="JPI83" s="21" t="s">
        <v>133</v>
      </c>
      <c r="JPQ83" s="21" t="s">
        <v>133</v>
      </c>
      <c r="JPY83" s="21" t="s">
        <v>133</v>
      </c>
      <c r="JQG83" s="21" t="s">
        <v>133</v>
      </c>
      <c r="JQO83" s="21" t="s">
        <v>133</v>
      </c>
      <c r="JQW83" s="21" t="s">
        <v>133</v>
      </c>
      <c r="JRE83" s="21" t="s">
        <v>133</v>
      </c>
      <c r="JRM83" s="21" t="s">
        <v>133</v>
      </c>
      <c r="JRU83" s="21" t="s">
        <v>133</v>
      </c>
      <c r="JSC83" s="21" t="s">
        <v>133</v>
      </c>
      <c r="JSK83" s="21" t="s">
        <v>133</v>
      </c>
      <c r="JSS83" s="21" t="s">
        <v>133</v>
      </c>
      <c r="JTA83" s="21" t="s">
        <v>133</v>
      </c>
      <c r="JTI83" s="21" t="s">
        <v>133</v>
      </c>
      <c r="JTQ83" s="21" t="s">
        <v>133</v>
      </c>
      <c r="JTY83" s="21" t="s">
        <v>133</v>
      </c>
      <c r="JUG83" s="21" t="s">
        <v>133</v>
      </c>
      <c r="JUO83" s="21" t="s">
        <v>133</v>
      </c>
      <c r="JUW83" s="21" t="s">
        <v>133</v>
      </c>
      <c r="JVE83" s="21" t="s">
        <v>133</v>
      </c>
      <c r="JVM83" s="21" t="s">
        <v>133</v>
      </c>
      <c r="JVU83" s="21" t="s">
        <v>133</v>
      </c>
      <c r="JWC83" s="21" t="s">
        <v>133</v>
      </c>
      <c r="JWK83" s="21" t="s">
        <v>133</v>
      </c>
      <c r="JWS83" s="21" t="s">
        <v>133</v>
      </c>
      <c r="JXA83" s="21" t="s">
        <v>133</v>
      </c>
      <c r="JXI83" s="21" t="s">
        <v>133</v>
      </c>
      <c r="JXQ83" s="21" t="s">
        <v>133</v>
      </c>
      <c r="JXY83" s="21" t="s">
        <v>133</v>
      </c>
      <c r="JYG83" s="21" t="s">
        <v>133</v>
      </c>
      <c r="JYO83" s="21" t="s">
        <v>133</v>
      </c>
      <c r="JYW83" s="21" t="s">
        <v>133</v>
      </c>
      <c r="JZE83" s="21" t="s">
        <v>133</v>
      </c>
      <c r="JZM83" s="21" t="s">
        <v>133</v>
      </c>
      <c r="JZU83" s="21" t="s">
        <v>133</v>
      </c>
      <c r="KAC83" s="21" t="s">
        <v>133</v>
      </c>
      <c r="KAK83" s="21" t="s">
        <v>133</v>
      </c>
      <c r="KAS83" s="21" t="s">
        <v>133</v>
      </c>
      <c r="KBA83" s="21" t="s">
        <v>133</v>
      </c>
      <c r="KBI83" s="21" t="s">
        <v>133</v>
      </c>
      <c r="KBQ83" s="21" t="s">
        <v>133</v>
      </c>
      <c r="KBY83" s="21" t="s">
        <v>133</v>
      </c>
      <c r="KCG83" s="21" t="s">
        <v>133</v>
      </c>
      <c r="KCO83" s="21" t="s">
        <v>133</v>
      </c>
      <c r="KCW83" s="21" t="s">
        <v>133</v>
      </c>
      <c r="KDE83" s="21" t="s">
        <v>133</v>
      </c>
      <c r="KDM83" s="21" t="s">
        <v>133</v>
      </c>
      <c r="KDU83" s="21" t="s">
        <v>133</v>
      </c>
      <c r="KEC83" s="21" t="s">
        <v>133</v>
      </c>
      <c r="KEK83" s="21" t="s">
        <v>133</v>
      </c>
      <c r="KES83" s="21" t="s">
        <v>133</v>
      </c>
      <c r="KFA83" s="21" t="s">
        <v>133</v>
      </c>
      <c r="KFI83" s="21" t="s">
        <v>133</v>
      </c>
      <c r="KFQ83" s="21" t="s">
        <v>133</v>
      </c>
      <c r="KFY83" s="21" t="s">
        <v>133</v>
      </c>
      <c r="KGG83" s="21" t="s">
        <v>133</v>
      </c>
      <c r="KGO83" s="21" t="s">
        <v>133</v>
      </c>
      <c r="KGW83" s="21" t="s">
        <v>133</v>
      </c>
      <c r="KHE83" s="21" t="s">
        <v>133</v>
      </c>
      <c r="KHM83" s="21" t="s">
        <v>133</v>
      </c>
      <c r="KHU83" s="21" t="s">
        <v>133</v>
      </c>
      <c r="KIC83" s="21" t="s">
        <v>133</v>
      </c>
      <c r="KIK83" s="21" t="s">
        <v>133</v>
      </c>
      <c r="KIS83" s="21" t="s">
        <v>133</v>
      </c>
      <c r="KJA83" s="21" t="s">
        <v>133</v>
      </c>
      <c r="KJI83" s="21" t="s">
        <v>133</v>
      </c>
      <c r="KJQ83" s="21" t="s">
        <v>133</v>
      </c>
      <c r="KJY83" s="21" t="s">
        <v>133</v>
      </c>
      <c r="KKG83" s="21" t="s">
        <v>133</v>
      </c>
      <c r="KKO83" s="21" t="s">
        <v>133</v>
      </c>
      <c r="KKW83" s="21" t="s">
        <v>133</v>
      </c>
      <c r="KLE83" s="21" t="s">
        <v>133</v>
      </c>
      <c r="KLM83" s="21" t="s">
        <v>133</v>
      </c>
      <c r="KLU83" s="21" t="s">
        <v>133</v>
      </c>
      <c r="KMC83" s="21" t="s">
        <v>133</v>
      </c>
      <c r="KMK83" s="21" t="s">
        <v>133</v>
      </c>
      <c r="KMS83" s="21" t="s">
        <v>133</v>
      </c>
      <c r="KNA83" s="21" t="s">
        <v>133</v>
      </c>
      <c r="KNI83" s="21" t="s">
        <v>133</v>
      </c>
      <c r="KNQ83" s="21" t="s">
        <v>133</v>
      </c>
      <c r="KNY83" s="21" t="s">
        <v>133</v>
      </c>
      <c r="KOG83" s="21" t="s">
        <v>133</v>
      </c>
      <c r="KOO83" s="21" t="s">
        <v>133</v>
      </c>
      <c r="KOW83" s="21" t="s">
        <v>133</v>
      </c>
      <c r="KPE83" s="21" t="s">
        <v>133</v>
      </c>
      <c r="KPM83" s="21" t="s">
        <v>133</v>
      </c>
      <c r="KPU83" s="21" t="s">
        <v>133</v>
      </c>
      <c r="KQC83" s="21" t="s">
        <v>133</v>
      </c>
      <c r="KQK83" s="21" t="s">
        <v>133</v>
      </c>
      <c r="KQS83" s="21" t="s">
        <v>133</v>
      </c>
      <c r="KRA83" s="21" t="s">
        <v>133</v>
      </c>
      <c r="KRI83" s="21" t="s">
        <v>133</v>
      </c>
      <c r="KRQ83" s="21" t="s">
        <v>133</v>
      </c>
      <c r="KRY83" s="21" t="s">
        <v>133</v>
      </c>
      <c r="KSG83" s="21" t="s">
        <v>133</v>
      </c>
      <c r="KSO83" s="21" t="s">
        <v>133</v>
      </c>
      <c r="KSW83" s="21" t="s">
        <v>133</v>
      </c>
      <c r="KTE83" s="21" t="s">
        <v>133</v>
      </c>
      <c r="KTM83" s="21" t="s">
        <v>133</v>
      </c>
      <c r="KTU83" s="21" t="s">
        <v>133</v>
      </c>
      <c r="KUC83" s="21" t="s">
        <v>133</v>
      </c>
      <c r="KUK83" s="21" t="s">
        <v>133</v>
      </c>
      <c r="KUS83" s="21" t="s">
        <v>133</v>
      </c>
      <c r="KVA83" s="21" t="s">
        <v>133</v>
      </c>
      <c r="KVI83" s="21" t="s">
        <v>133</v>
      </c>
      <c r="KVQ83" s="21" t="s">
        <v>133</v>
      </c>
      <c r="KVY83" s="21" t="s">
        <v>133</v>
      </c>
      <c r="KWG83" s="21" t="s">
        <v>133</v>
      </c>
      <c r="KWO83" s="21" t="s">
        <v>133</v>
      </c>
      <c r="KWW83" s="21" t="s">
        <v>133</v>
      </c>
      <c r="KXE83" s="21" t="s">
        <v>133</v>
      </c>
      <c r="KXM83" s="21" t="s">
        <v>133</v>
      </c>
      <c r="KXU83" s="21" t="s">
        <v>133</v>
      </c>
      <c r="KYC83" s="21" t="s">
        <v>133</v>
      </c>
      <c r="KYK83" s="21" t="s">
        <v>133</v>
      </c>
      <c r="KYS83" s="21" t="s">
        <v>133</v>
      </c>
      <c r="KZA83" s="21" t="s">
        <v>133</v>
      </c>
      <c r="KZI83" s="21" t="s">
        <v>133</v>
      </c>
      <c r="KZQ83" s="21" t="s">
        <v>133</v>
      </c>
      <c r="KZY83" s="21" t="s">
        <v>133</v>
      </c>
      <c r="LAG83" s="21" t="s">
        <v>133</v>
      </c>
      <c r="LAO83" s="21" t="s">
        <v>133</v>
      </c>
      <c r="LAW83" s="21" t="s">
        <v>133</v>
      </c>
      <c r="LBE83" s="21" t="s">
        <v>133</v>
      </c>
      <c r="LBM83" s="21" t="s">
        <v>133</v>
      </c>
      <c r="LBU83" s="21" t="s">
        <v>133</v>
      </c>
      <c r="LCC83" s="21" t="s">
        <v>133</v>
      </c>
      <c r="LCK83" s="21" t="s">
        <v>133</v>
      </c>
      <c r="LCS83" s="21" t="s">
        <v>133</v>
      </c>
      <c r="LDA83" s="21" t="s">
        <v>133</v>
      </c>
      <c r="LDI83" s="21" t="s">
        <v>133</v>
      </c>
      <c r="LDQ83" s="21" t="s">
        <v>133</v>
      </c>
      <c r="LDY83" s="21" t="s">
        <v>133</v>
      </c>
      <c r="LEG83" s="21" t="s">
        <v>133</v>
      </c>
      <c r="LEO83" s="21" t="s">
        <v>133</v>
      </c>
      <c r="LEW83" s="21" t="s">
        <v>133</v>
      </c>
      <c r="LFE83" s="21" t="s">
        <v>133</v>
      </c>
      <c r="LFM83" s="21" t="s">
        <v>133</v>
      </c>
      <c r="LFU83" s="21" t="s">
        <v>133</v>
      </c>
      <c r="LGC83" s="21" t="s">
        <v>133</v>
      </c>
      <c r="LGK83" s="21" t="s">
        <v>133</v>
      </c>
      <c r="LGS83" s="21" t="s">
        <v>133</v>
      </c>
      <c r="LHA83" s="21" t="s">
        <v>133</v>
      </c>
      <c r="LHI83" s="21" t="s">
        <v>133</v>
      </c>
      <c r="LHQ83" s="21" t="s">
        <v>133</v>
      </c>
      <c r="LHY83" s="21" t="s">
        <v>133</v>
      </c>
      <c r="LIG83" s="21" t="s">
        <v>133</v>
      </c>
      <c r="LIO83" s="21" t="s">
        <v>133</v>
      </c>
      <c r="LIW83" s="21" t="s">
        <v>133</v>
      </c>
      <c r="LJE83" s="21" t="s">
        <v>133</v>
      </c>
      <c r="LJM83" s="21" t="s">
        <v>133</v>
      </c>
      <c r="LJU83" s="21" t="s">
        <v>133</v>
      </c>
      <c r="LKC83" s="21" t="s">
        <v>133</v>
      </c>
      <c r="LKK83" s="21" t="s">
        <v>133</v>
      </c>
      <c r="LKS83" s="21" t="s">
        <v>133</v>
      </c>
      <c r="LLA83" s="21" t="s">
        <v>133</v>
      </c>
      <c r="LLI83" s="21" t="s">
        <v>133</v>
      </c>
      <c r="LLQ83" s="21" t="s">
        <v>133</v>
      </c>
      <c r="LLY83" s="21" t="s">
        <v>133</v>
      </c>
      <c r="LMG83" s="21" t="s">
        <v>133</v>
      </c>
      <c r="LMO83" s="21" t="s">
        <v>133</v>
      </c>
      <c r="LMW83" s="21" t="s">
        <v>133</v>
      </c>
      <c r="LNE83" s="21" t="s">
        <v>133</v>
      </c>
      <c r="LNM83" s="21" t="s">
        <v>133</v>
      </c>
      <c r="LNU83" s="21" t="s">
        <v>133</v>
      </c>
      <c r="LOC83" s="21" t="s">
        <v>133</v>
      </c>
      <c r="LOK83" s="21" t="s">
        <v>133</v>
      </c>
      <c r="LOS83" s="21" t="s">
        <v>133</v>
      </c>
      <c r="LPA83" s="21" t="s">
        <v>133</v>
      </c>
      <c r="LPI83" s="21" t="s">
        <v>133</v>
      </c>
      <c r="LPQ83" s="21" t="s">
        <v>133</v>
      </c>
      <c r="LPY83" s="21" t="s">
        <v>133</v>
      </c>
      <c r="LQG83" s="21" t="s">
        <v>133</v>
      </c>
      <c r="LQO83" s="21" t="s">
        <v>133</v>
      </c>
      <c r="LQW83" s="21" t="s">
        <v>133</v>
      </c>
      <c r="LRE83" s="21" t="s">
        <v>133</v>
      </c>
      <c r="LRM83" s="21" t="s">
        <v>133</v>
      </c>
      <c r="LRU83" s="21" t="s">
        <v>133</v>
      </c>
      <c r="LSC83" s="21" t="s">
        <v>133</v>
      </c>
      <c r="LSK83" s="21" t="s">
        <v>133</v>
      </c>
      <c r="LSS83" s="21" t="s">
        <v>133</v>
      </c>
      <c r="LTA83" s="21" t="s">
        <v>133</v>
      </c>
      <c r="LTI83" s="21" t="s">
        <v>133</v>
      </c>
      <c r="LTQ83" s="21" t="s">
        <v>133</v>
      </c>
      <c r="LTY83" s="21" t="s">
        <v>133</v>
      </c>
      <c r="LUG83" s="21" t="s">
        <v>133</v>
      </c>
      <c r="LUO83" s="21" t="s">
        <v>133</v>
      </c>
      <c r="LUW83" s="21" t="s">
        <v>133</v>
      </c>
      <c r="LVE83" s="21" t="s">
        <v>133</v>
      </c>
      <c r="LVM83" s="21" t="s">
        <v>133</v>
      </c>
      <c r="LVU83" s="21" t="s">
        <v>133</v>
      </c>
      <c r="LWC83" s="21" t="s">
        <v>133</v>
      </c>
      <c r="LWK83" s="21" t="s">
        <v>133</v>
      </c>
      <c r="LWS83" s="21" t="s">
        <v>133</v>
      </c>
      <c r="LXA83" s="21" t="s">
        <v>133</v>
      </c>
      <c r="LXI83" s="21" t="s">
        <v>133</v>
      </c>
      <c r="LXQ83" s="21" t="s">
        <v>133</v>
      </c>
      <c r="LXY83" s="21" t="s">
        <v>133</v>
      </c>
      <c r="LYG83" s="21" t="s">
        <v>133</v>
      </c>
      <c r="LYO83" s="21" t="s">
        <v>133</v>
      </c>
      <c r="LYW83" s="21" t="s">
        <v>133</v>
      </c>
      <c r="LZE83" s="21" t="s">
        <v>133</v>
      </c>
      <c r="LZM83" s="21" t="s">
        <v>133</v>
      </c>
      <c r="LZU83" s="21" t="s">
        <v>133</v>
      </c>
      <c r="MAC83" s="21" t="s">
        <v>133</v>
      </c>
      <c r="MAK83" s="21" t="s">
        <v>133</v>
      </c>
      <c r="MAS83" s="21" t="s">
        <v>133</v>
      </c>
      <c r="MBA83" s="21" t="s">
        <v>133</v>
      </c>
      <c r="MBI83" s="21" t="s">
        <v>133</v>
      </c>
      <c r="MBQ83" s="21" t="s">
        <v>133</v>
      </c>
      <c r="MBY83" s="21" t="s">
        <v>133</v>
      </c>
      <c r="MCG83" s="21" t="s">
        <v>133</v>
      </c>
      <c r="MCO83" s="21" t="s">
        <v>133</v>
      </c>
      <c r="MCW83" s="21" t="s">
        <v>133</v>
      </c>
      <c r="MDE83" s="21" t="s">
        <v>133</v>
      </c>
      <c r="MDM83" s="21" t="s">
        <v>133</v>
      </c>
      <c r="MDU83" s="21" t="s">
        <v>133</v>
      </c>
      <c r="MEC83" s="21" t="s">
        <v>133</v>
      </c>
      <c r="MEK83" s="21" t="s">
        <v>133</v>
      </c>
      <c r="MES83" s="21" t="s">
        <v>133</v>
      </c>
      <c r="MFA83" s="21" t="s">
        <v>133</v>
      </c>
      <c r="MFI83" s="21" t="s">
        <v>133</v>
      </c>
      <c r="MFQ83" s="21" t="s">
        <v>133</v>
      </c>
      <c r="MFY83" s="21" t="s">
        <v>133</v>
      </c>
      <c r="MGG83" s="21" t="s">
        <v>133</v>
      </c>
      <c r="MGO83" s="21" t="s">
        <v>133</v>
      </c>
      <c r="MGW83" s="21" t="s">
        <v>133</v>
      </c>
      <c r="MHE83" s="21" t="s">
        <v>133</v>
      </c>
      <c r="MHM83" s="21" t="s">
        <v>133</v>
      </c>
      <c r="MHU83" s="21" t="s">
        <v>133</v>
      </c>
      <c r="MIC83" s="21" t="s">
        <v>133</v>
      </c>
      <c r="MIK83" s="21" t="s">
        <v>133</v>
      </c>
      <c r="MIS83" s="21" t="s">
        <v>133</v>
      </c>
      <c r="MJA83" s="21" t="s">
        <v>133</v>
      </c>
      <c r="MJI83" s="21" t="s">
        <v>133</v>
      </c>
      <c r="MJQ83" s="21" t="s">
        <v>133</v>
      </c>
      <c r="MJY83" s="21" t="s">
        <v>133</v>
      </c>
      <c r="MKG83" s="21" t="s">
        <v>133</v>
      </c>
      <c r="MKO83" s="21" t="s">
        <v>133</v>
      </c>
      <c r="MKW83" s="21" t="s">
        <v>133</v>
      </c>
      <c r="MLE83" s="21" t="s">
        <v>133</v>
      </c>
      <c r="MLM83" s="21" t="s">
        <v>133</v>
      </c>
      <c r="MLU83" s="21" t="s">
        <v>133</v>
      </c>
      <c r="MMC83" s="21" t="s">
        <v>133</v>
      </c>
      <c r="MMK83" s="21" t="s">
        <v>133</v>
      </c>
      <c r="MMS83" s="21" t="s">
        <v>133</v>
      </c>
      <c r="MNA83" s="21" t="s">
        <v>133</v>
      </c>
      <c r="MNI83" s="21" t="s">
        <v>133</v>
      </c>
      <c r="MNQ83" s="21" t="s">
        <v>133</v>
      </c>
      <c r="MNY83" s="21" t="s">
        <v>133</v>
      </c>
      <c r="MOG83" s="21" t="s">
        <v>133</v>
      </c>
      <c r="MOO83" s="21" t="s">
        <v>133</v>
      </c>
      <c r="MOW83" s="21" t="s">
        <v>133</v>
      </c>
      <c r="MPE83" s="21" t="s">
        <v>133</v>
      </c>
      <c r="MPM83" s="21" t="s">
        <v>133</v>
      </c>
      <c r="MPU83" s="21" t="s">
        <v>133</v>
      </c>
      <c r="MQC83" s="21" t="s">
        <v>133</v>
      </c>
      <c r="MQK83" s="21" t="s">
        <v>133</v>
      </c>
      <c r="MQS83" s="21" t="s">
        <v>133</v>
      </c>
      <c r="MRA83" s="21" t="s">
        <v>133</v>
      </c>
      <c r="MRI83" s="21" t="s">
        <v>133</v>
      </c>
      <c r="MRQ83" s="21" t="s">
        <v>133</v>
      </c>
      <c r="MRY83" s="21" t="s">
        <v>133</v>
      </c>
      <c r="MSG83" s="21" t="s">
        <v>133</v>
      </c>
      <c r="MSO83" s="21" t="s">
        <v>133</v>
      </c>
      <c r="MSW83" s="21" t="s">
        <v>133</v>
      </c>
      <c r="MTE83" s="21" t="s">
        <v>133</v>
      </c>
      <c r="MTM83" s="21" t="s">
        <v>133</v>
      </c>
      <c r="MTU83" s="21" t="s">
        <v>133</v>
      </c>
      <c r="MUC83" s="21" t="s">
        <v>133</v>
      </c>
      <c r="MUK83" s="21" t="s">
        <v>133</v>
      </c>
      <c r="MUS83" s="21" t="s">
        <v>133</v>
      </c>
      <c r="MVA83" s="21" t="s">
        <v>133</v>
      </c>
      <c r="MVI83" s="21" t="s">
        <v>133</v>
      </c>
      <c r="MVQ83" s="21" t="s">
        <v>133</v>
      </c>
      <c r="MVY83" s="21" t="s">
        <v>133</v>
      </c>
      <c r="MWG83" s="21" t="s">
        <v>133</v>
      </c>
      <c r="MWO83" s="21" t="s">
        <v>133</v>
      </c>
      <c r="MWW83" s="21" t="s">
        <v>133</v>
      </c>
      <c r="MXE83" s="21" t="s">
        <v>133</v>
      </c>
      <c r="MXM83" s="21" t="s">
        <v>133</v>
      </c>
      <c r="MXU83" s="21" t="s">
        <v>133</v>
      </c>
      <c r="MYC83" s="21" t="s">
        <v>133</v>
      </c>
      <c r="MYK83" s="21" t="s">
        <v>133</v>
      </c>
      <c r="MYS83" s="21" t="s">
        <v>133</v>
      </c>
      <c r="MZA83" s="21" t="s">
        <v>133</v>
      </c>
      <c r="MZI83" s="21" t="s">
        <v>133</v>
      </c>
      <c r="MZQ83" s="21" t="s">
        <v>133</v>
      </c>
      <c r="MZY83" s="21" t="s">
        <v>133</v>
      </c>
      <c r="NAG83" s="21" t="s">
        <v>133</v>
      </c>
      <c r="NAO83" s="21" t="s">
        <v>133</v>
      </c>
      <c r="NAW83" s="21" t="s">
        <v>133</v>
      </c>
      <c r="NBE83" s="21" t="s">
        <v>133</v>
      </c>
      <c r="NBM83" s="21" t="s">
        <v>133</v>
      </c>
      <c r="NBU83" s="21" t="s">
        <v>133</v>
      </c>
      <c r="NCC83" s="21" t="s">
        <v>133</v>
      </c>
      <c r="NCK83" s="21" t="s">
        <v>133</v>
      </c>
      <c r="NCS83" s="21" t="s">
        <v>133</v>
      </c>
      <c r="NDA83" s="21" t="s">
        <v>133</v>
      </c>
      <c r="NDI83" s="21" t="s">
        <v>133</v>
      </c>
      <c r="NDQ83" s="21" t="s">
        <v>133</v>
      </c>
      <c r="NDY83" s="21" t="s">
        <v>133</v>
      </c>
      <c r="NEG83" s="21" t="s">
        <v>133</v>
      </c>
      <c r="NEO83" s="21" t="s">
        <v>133</v>
      </c>
      <c r="NEW83" s="21" t="s">
        <v>133</v>
      </c>
      <c r="NFE83" s="21" t="s">
        <v>133</v>
      </c>
      <c r="NFM83" s="21" t="s">
        <v>133</v>
      </c>
      <c r="NFU83" s="21" t="s">
        <v>133</v>
      </c>
      <c r="NGC83" s="21" t="s">
        <v>133</v>
      </c>
      <c r="NGK83" s="21" t="s">
        <v>133</v>
      </c>
      <c r="NGS83" s="21" t="s">
        <v>133</v>
      </c>
      <c r="NHA83" s="21" t="s">
        <v>133</v>
      </c>
      <c r="NHI83" s="21" t="s">
        <v>133</v>
      </c>
      <c r="NHQ83" s="21" t="s">
        <v>133</v>
      </c>
      <c r="NHY83" s="21" t="s">
        <v>133</v>
      </c>
      <c r="NIG83" s="21" t="s">
        <v>133</v>
      </c>
      <c r="NIO83" s="21" t="s">
        <v>133</v>
      </c>
      <c r="NIW83" s="21" t="s">
        <v>133</v>
      </c>
      <c r="NJE83" s="21" t="s">
        <v>133</v>
      </c>
      <c r="NJM83" s="21" t="s">
        <v>133</v>
      </c>
      <c r="NJU83" s="21" t="s">
        <v>133</v>
      </c>
      <c r="NKC83" s="21" t="s">
        <v>133</v>
      </c>
      <c r="NKK83" s="21" t="s">
        <v>133</v>
      </c>
      <c r="NKS83" s="21" t="s">
        <v>133</v>
      </c>
      <c r="NLA83" s="21" t="s">
        <v>133</v>
      </c>
      <c r="NLI83" s="21" t="s">
        <v>133</v>
      </c>
      <c r="NLQ83" s="21" t="s">
        <v>133</v>
      </c>
      <c r="NLY83" s="21" t="s">
        <v>133</v>
      </c>
      <c r="NMG83" s="21" t="s">
        <v>133</v>
      </c>
      <c r="NMO83" s="21" t="s">
        <v>133</v>
      </c>
      <c r="NMW83" s="21" t="s">
        <v>133</v>
      </c>
      <c r="NNE83" s="21" t="s">
        <v>133</v>
      </c>
      <c r="NNM83" s="21" t="s">
        <v>133</v>
      </c>
      <c r="NNU83" s="21" t="s">
        <v>133</v>
      </c>
      <c r="NOC83" s="21" t="s">
        <v>133</v>
      </c>
      <c r="NOK83" s="21" t="s">
        <v>133</v>
      </c>
      <c r="NOS83" s="21" t="s">
        <v>133</v>
      </c>
      <c r="NPA83" s="21" t="s">
        <v>133</v>
      </c>
      <c r="NPI83" s="21" t="s">
        <v>133</v>
      </c>
      <c r="NPQ83" s="21" t="s">
        <v>133</v>
      </c>
      <c r="NPY83" s="21" t="s">
        <v>133</v>
      </c>
      <c r="NQG83" s="21" t="s">
        <v>133</v>
      </c>
      <c r="NQO83" s="21" t="s">
        <v>133</v>
      </c>
      <c r="NQW83" s="21" t="s">
        <v>133</v>
      </c>
      <c r="NRE83" s="21" t="s">
        <v>133</v>
      </c>
      <c r="NRM83" s="21" t="s">
        <v>133</v>
      </c>
      <c r="NRU83" s="21" t="s">
        <v>133</v>
      </c>
      <c r="NSC83" s="21" t="s">
        <v>133</v>
      </c>
      <c r="NSK83" s="21" t="s">
        <v>133</v>
      </c>
      <c r="NSS83" s="21" t="s">
        <v>133</v>
      </c>
      <c r="NTA83" s="21" t="s">
        <v>133</v>
      </c>
      <c r="NTI83" s="21" t="s">
        <v>133</v>
      </c>
      <c r="NTQ83" s="21" t="s">
        <v>133</v>
      </c>
      <c r="NTY83" s="21" t="s">
        <v>133</v>
      </c>
      <c r="NUG83" s="21" t="s">
        <v>133</v>
      </c>
      <c r="NUO83" s="21" t="s">
        <v>133</v>
      </c>
      <c r="NUW83" s="21" t="s">
        <v>133</v>
      </c>
      <c r="NVE83" s="21" t="s">
        <v>133</v>
      </c>
      <c r="NVM83" s="21" t="s">
        <v>133</v>
      </c>
      <c r="NVU83" s="21" t="s">
        <v>133</v>
      </c>
      <c r="NWC83" s="21" t="s">
        <v>133</v>
      </c>
      <c r="NWK83" s="21" t="s">
        <v>133</v>
      </c>
      <c r="NWS83" s="21" t="s">
        <v>133</v>
      </c>
      <c r="NXA83" s="21" t="s">
        <v>133</v>
      </c>
      <c r="NXI83" s="21" t="s">
        <v>133</v>
      </c>
      <c r="NXQ83" s="21" t="s">
        <v>133</v>
      </c>
      <c r="NXY83" s="21" t="s">
        <v>133</v>
      </c>
      <c r="NYG83" s="21" t="s">
        <v>133</v>
      </c>
      <c r="NYO83" s="21" t="s">
        <v>133</v>
      </c>
      <c r="NYW83" s="21" t="s">
        <v>133</v>
      </c>
      <c r="NZE83" s="21" t="s">
        <v>133</v>
      </c>
      <c r="NZM83" s="21" t="s">
        <v>133</v>
      </c>
      <c r="NZU83" s="21" t="s">
        <v>133</v>
      </c>
      <c r="OAC83" s="21" t="s">
        <v>133</v>
      </c>
      <c r="OAK83" s="21" t="s">
        <v>133</v>
      </c>
      <c r="OAS83" s="21" t="s">
        <v>133</v>
      </c>
      <c r="OBA83" s="21" t="s">
        <v>133</v>
      </c>
      <c r="OBI83" s="21" t="s">
        <v>133</v>
      </c>
      <c r="OBQ83" s="21" t="s">
        <v>133</v>
      </c>
      <c r="OBY83" s="21" t="s">
        <v>133</v>
      </c>
      <c r="OCG83" s="21" t="s">
        <v>133</v>
      </c>
      <c r="OCO83" s="21" t="s">
        <v>133</v>
      </c>
      <c r="OCW83" s="21" t="s">
        <v>133</v>
      </c>
      <c r="ODE83" s="21" t="s">
        <v>133</v>
      </c>
      <c r="ODM83" s="21" t="s">
        <v>133</v>
      </c>
      <c r="ODU83" s="21" t="s">
        <v>133</v>
      </c>
      <c r="OEC83" s="21" t="s">
        <v>133</v>
      </c>
      <c r="OEK83" s="21" t="s">
        <v>133</v>
      </c>
      <c r="OES83" s="21" t="s">
        <v>133</v>
      </c>
      <c r="OFA83" s="21" t="s">
        <v>133</v>
      </c>
      <c r="OFI83" s="21" t="s">
        <v>133</v>
      </c>
      <c r="OFQ83" s="21" t="s">
        <v>133</v>
      </c>
      <c r="OFY83" s="21" t="s">
        <v>133</v>
      </c>
      <c r="OGG83" s="21" t="s">
        <v>133</v>
      </c>
      <c r="OGO83" s="21" t="s">
        <v>133</v>
      </c>
      <c r="OGW83" s="21" t="s">
        <v>133</v>
      </c>
      <c r="OHE83" s="21" t="s">
        <v>133</v>
      </c>
      <c r="OHM83" s="21" t="s">
        <v>133</v>
      </c>
      <c r="OHU83" s="21" t="s">
        <v>133</v>
      </c>
      <c r="OIC83" s="21" t="s">
        <v>133</v>
      </c>
      <c r="OIK83" s="21" t="s">
        <v>133</v>
      </c>
      <c r="OIS83" s="21" t="s">
        <v>133</v>
      </c>
      <c r="OJA83" s="21" t="s">
        <v>133</v>
      </c>
      <c r="OJI83" s="21" t="s">
        <v>133</v>
      </c>
      <c r="OJQ83" s="21" t="s">
        <v>133</v>
      </c>
      <c r="OJY83" s="21" t="s">
        <v>133</v>
      </c>
      <c r="OKG83" s="21" t="s">
        <v>133</v>
      </c>
      <c r="OKO83" s="21" t="s">
        <v>133</v>
      </c>
      <c r="OKW83" s="21" t="s">
        <v>133</v>
      </c>
      <c r="OLE83" s="21" t="s">
        <v>133</v>
      </c>
      <c r="OLM83" s="21" t="s">
        <v>133</v>
      </c>
      <c r="OLU83" s="21" t="s">
        <v>133</v>
      </c>
      <c r="OMC83" s="21" t="s">
        <v>133</v>
      </c>
      <c r="OMK83" s="21" t="s">
        <v>133</v>
      </c>
      <c r="OMS83" s="21" t="s">
        <v>133</v>
      </c>
      <c r="ONA83" s="21" t="s">
        <v>133</v>
      </c>
      <c r="ONI83" s="21" t="s">
        <v>133</v>
      </c>
      <c r="ONQ83" s="21" t="s">
        <v>133</v>
      </c>
      <c r="ONY83" s="21" t="s">
        <v>133</v>
      </c>
      <c r="OOG83" s="21" t="s">
        <v>133</v>
      </c>
      <c r="OOO83" s="21" t="s">
        <v>133</v>
      </c>
      <c r="OOW83" s="21" t="s">
        <v>133</v>
      </c>
      <c r="OPE83" s="21" t="s">
        <v>133</v>
      </c>
      <c r="OPM83" s="21" t="s">
        <v>133</v>
      </c>
      <c r="OPU83" s="21" t="s">
        <v>133</v>
      </c>
      <c r="OQC83" s="21" t="s">
        <v>133</v>
      </c>
      <c r="OQK83" s="21" t="s">
        <v>133</v>
      </c>
      <c r="OQS83" s="21" t="s">
        <v>133</v>
      </c>
      <c r="ORA83" s="21" t="s">
        <v>133</v>
      </c>
      <c r="ORI83" s="21" t="s">
        <v>133</v>
      </c>
      <c r="ORQ83" s="21" t="s">
        <v>133</v>
      </c>
      <c r="ORY83" s="21" t="s">
        <v>133</v>
      </c>
      <c r="OSG83" s="21" t="s">
        <v>133</v>
      </c>
      <c r="OSO83" s="21" t="s">
        <v>133</v>
      </c>
      <c r="OSW83" s="21" t="s">
        <v>133</v>
      </c>
      <c r="OTE83" s="21" t="s">
        <v>133</v>
      </c>
      <c r="OTM83" s="21" t="s">
        <v>133</v>
      </c>
      <c r="OTU83" s="21" t="s">
        <v>133</v>
      </c>
      <c r="OUC83" s="21" t="s">
        <v>133</v>
      </c>
      <c r="OUK83" s="21" t="s">
        <v>133</v>
      </c>
      <c r="OUS83" s="21" t="s">
        <v>133</v>
      </c>
      <c r="OVA83" s="21" t="s">
        <v>133</v>
      </c>
      <c r="OVI83" s="21" t="s">
        <v>133</v>
      </c>
      <c r="OVQ83" s="21" t="s">
        <v>133</v>
      </c>
      <c r="OVY83" s="21" t="s">
        <v>133</v>
      </c>
      <c r="OWG83" s="21" t="s">
        <v>133</v>
      </c>
      <c r="OWO83" s="21" t="s">
        <v>133</v>
      </c>
      <c r="OWW83" s="21" t="s">
        <v>133</v>
      </c>
      <c r="OXE83" s="21" t="s">
        <v>133</v>
      </c>
      <c r="OXM83" s="21" t="s">
        <v>133</v>
      </c>
      <c r="OXU83" s="21" t="s">
        <v>133</v>
      </c>
      <c r="OYC83" s="21" t="s">
        <v>133</v>
      </c>
      <c r="OYK83" s="21" t="s">
        <v>133</v>
      </c>
      <c r="OYS83" s="21" t="s">
        <v>133</v>
      </c>
      <c r="OZA83" s="21" t="s">
        <v>133</v>
      </c>
      <c r="OZI83" s="21" t="s">
        <v>133</v>
      </c>
      <c r="OZQ83" s="21" t="s">
        <v>133</v>
      </c>
      <c r="OZY83" s="21" t="s">
        <v>133</v>
      </c>
      <c r="PAG83" s="21" t="s">
        <v>133</v>
      </c>
      <c r="PAO83" s="21" t="s">
        <v>133</v>
      </c>
      <c r="PAW83" s="21" t="s">
        <v>133</v>
      </c>
      <c r="PBE83" s="21" t="s">
        <v>133</v>
      </c>
      <c r="PBM83" s="21" t="s">
        <v>133</v>
      </c>
      <c r="PBU83" s="21" t="s">
        <v>133</v>
      </c>
      <c r="PCC83" s="21" t="s">
        <v>133</v>
      </c>
      <c r="PCK83" s="21" t="s">
        <v>133</v>
      </c>
      <c r="PCS83" s="21" t="s">
        <v>133</v>
      </c>
      <c r="PDA83" s="21" t="s">
        <v>133</v>
      </c>
      <c r="PDI83" s="21" t="s">
        <v>133</v>
      </c>
      <c r="PDQ83" s="21" t="s">
        <v>133</v>
      </c>
      <c r="PDY83" s="21" t="s">
        <v>133</v>
      </c>
      <c r="PEG83" s="21" t="s">
        <v>133</v>
      </c>
      <c r="PEO83" s="21" t="s">
        <v>133</v>
      </c>
      <c r="PEW83" s="21" t="s">
        <v>133</v>
      </c>
      <c r="PFE83" s="21" t="s">
        <v>133</v>
      </c>
      <c r="PFM83" s="21" t="s">
        <v>133</v>
      </c>
      <c r="PFU83" s="21" t="s">
        <v>133</v>
      </c>
      <c r="PGC83" s="21" t="s">
        <v>133</v>
      </c>
      <c r="PGK83" s="21" t="s">
        <v>133</v>
      </c>
      <c r="PGS83" s="21" t="s">
        <v>133</v>
      </c>
      <c r="PHA83" s="21" t="s">
        <v>133</v>
      </c>
      <c r="PHI83" s="21" t="s">
        <v>133</v>
      </c>
      <c r="PHQ83" s="21" t="s">
        <v>133</v>
      </c>
      <c r="PHY83" s="21" t="s">
        <v>133</v>
      </c>
      <c r="PIG83" s="21" t="s">
        <v>133</v>
      </c>
      <c r="PIO83" s="21" t="s">
        <v>133</v>
      </c>
      <c r="PIW83" s="21" t="s">
        <v>133</v>
      </c>
      <c r="PJE83" s="21" t="s">
        <v>133</v>
      </c>
      <c r="PJM83" s="21" t="s">
        <v>133</v>
      </c>
      <c r="PJU83" s="21" t="s">
        <v>133</v>
      </c>
      <c r="PKC83" s="21" t="s">
        <v>133</v>
      </c>
      <c r="PKK83" s="21" t="s">
        <v>133</v>
      </c>
      <c r="PKS83" s="21" t="s">
        <v>133</v>
      </c>
      <c r="PLA83" s="21" t="s">
        <v>133</v>
      </c>
      <c r="PLI83" s="21" t="s">
        <v>133</v>
      </c>
      <c r="PLQ83" s="21" t="s">
        <v>133</v>
      </c>
      <c r="PLY83" s="21" t="s">
        <v>133</v>
      </c>
      <c r="PMG83" s="21" t="s">
        <v>133</v>
      </c>
      <c r="PMO83" s="21" t="s">
        <v>133</v>
      </c>
      <c r="PMW83" s="21" t="s">
        <v>133</v>
      </c>
      <c r="PNE83" s="21" t="s">
        <v>133</v>
      </c>
      <c r="PNM83" s="21" t="s">
        <v>133</v>
      </c>
      <c r="PNU83" s="21" t="s">
        <v>133</v>
      </c>
      <c r="POC83" s="21" t="s">
        <v>133</v>
      </c>
      <c r="POK83" s="21" t="s">
        <v>133</v>
      </c>
      <c r="POS83" s="21" t="s">
        <v>133</v>
      </c>
      <c r="PPA83" s="21" t="s">
        <v>133</v>
      </c>
      <c r="PPI83" s="21" t="s">
        <v>133</v>
      </c>
      <c r="PPQ83" s="21" t="s">
        <v>133</v>
      </c>
      <c r="PPY83" s="21" t="s">
        <v>133</v>
      </c>
      <c r="PQG83" s="21" t="s">
        <v>133</v>
      </c>
      <c r="PQO83" s="21" t="s">
        <v>133</v>
      </c>
      <c r="PQW83" s="21" t="s">
        <v>133</v>
      </c>
      <c r="PRE83" s="21" t="s">
        <v>133</v>
      </c>
      <c r="PRM83" s="21" t="s">
        <v>133</v>
      </c>
      <c r="PRU83" s="21" t="s">
        <v>133</v>
      </c>
      <c r="PSC83" s="21" t="s">
        <v>133</v>
      </c>
      <c r="PSK83" s="21" t="s">
        <v>133</v>
      </c>
      <c r="PSS83" s="21" t="s">
        <v>133</v>
      </c>
      <c r="PTA83" s="21" t="s">
        <v>133</v>
      </c>
      <c r="PTI83" s="21" t="s">
        <v>133</v>
      </c>
      <c r="PTQ83" s="21" t="s">
        <v>133</v>
      </c>
      <c r="PTY83" s="21" t="s">
        <v>133</v>
      </c>
      <c r="PUG83" s="21" t="s">
        <v>133</v>
      </c>
      <c r="PUO83" s="21" t="s">
        <v>133</v>
      </c>
      <c r="PUW83" s="21" t="s">
        <v>133</v>
      </c>
      <c r="PVE83" s="21" t="s">
        <v>133</v>
      </c>
      <c r="PVM83" s="21" t="s">
        <v>133</v>
      </c>
      <c r="PVU83" s="21" t="s">
        <v>133</v>
      </c>
      <c r="PWC83" s="21" t="s">
        <v>133</v>
      </c>
      <c r="PWK83" s="21" t="s">
        <v>133</v>
      </c>
      <c r="PWS83" s="21" t="s">
        <v>133</v>
      </c>
      <c r="PXA83" s="21" t="s">
        <v>133</v>
      </c>
      <c r="PXI83" s="21" t="s">
        <v>133</v>
      </c>
      <c r="PXQ83" s="21" t="s">
        <v>133</v>
      </c>
      <c r="PXY83" s="21" t="s">
        <v>133</v>
      </c>
      <c r="PYG83" s="21" t="s">
        <v>133</v>
      </c>
      <c r="PYO83" s="21" t="s">
        <v>133</v>
      </c>
      <c r="PYW83" s="21" t="s">
        <v>133</v>
      </c>
      <c r="PZE83" s="21" t="s">
        <v>133</v>
      </c>
      <c r="PZM83" s="21" t="s">
        <v>133</v>
      </c>
      <c r="PZU83" s="21" t="s">
        <v>133</v>
      </c>
      <c r="QAC83" s="21" t="s">
        <v>133</v>
      </c>
      <c r="QAK83" s="21" t="s">
        <v>133</v>
      </c>
      <c r="QAS83" s="21" t="s">
        <v>133</v>
      </c>
      <c r="QBA83" s="21" t="s">
        <v>133</v>
      </c>
      <c r="QBI83" s="21" t="s">
        <v>133</v>
      </c>
      <c r="QBQ83" s="21" t="s">
        <v>133</v>
      </c>
      <c r="QBY83" s="21" t="s">
        <v>133</v>
      </c>
      <c r="QCG83" s="21" t="s">
        <v>133</v>
      </c>
      <c r="QCO83" s="21" t="s">
        <v>133</v>
      </c>
      <c r="QCW83" s="21" t="s">
        <v>133</v>
      </c>
      <c r="QDE83" s="21" t="s">
        <v>133</v>
      </c>
      <c r="QDM83" s="21" t="s">
        <v>133</v>
      </c>
      <c r="QDU83" s="21" t="s">
        <v>133</v>
      </c>
      <c r="QEC83" s="21" t="s">
        <v>133</v>
      </c>
      <c r="QEK83" s="21" t="s">
        <v>133</v>
      </c>
      <c r="QES83" s="21" t="s">
        <v>133</v>
      </c>
      <c r="QFA83" s="21" t="s">
        <v>133</v>
      </c>
      <c r="QFI83" s="21" t="s">
        <v>133</v>
      </c>
      <c r="QFQ83" s="21" t="s">
        <v>133</v>
      </c>
      <c r="QFY83" s="21" t="s">
        <v>133</v>
      </c>
      <c r="QGG83" s="21" t="s">
        <v>133</v>
      </c>
      <c r="QGO83" s="21" t="s">
        <v>133</v>
      </c>
      <c r="QGW83" s="21" t="s">
        <v>133</v>
      </c>
      <c r="QHE83" s="21" t="s">
        <v>133</v>
      </c>
      <c r="QHM83" s="21" t="s">
        <v>133</v>
      </c>
      <c r="QHU83" s="21" t="s">
        <v>133</v>
      </c>
      <c r="QIC83" s="21" t="s">
        <v>133</v>
      </c>
      <c r="QIK83" s="21" t="s">
        <v>133</v>
      </c>
      <c r="QIS83" s="21" t="s">
        <v>133</v>
      </c>
      <c r="QJA83" s="21" t="s">
        <v>133</v>
      </c>
      <c r="QJI83" s="21" t="s">
        <v>133</v>
      </c>
      <c r="QJQ83" s="21" t="s">
        <v>133</v>
      </c>
      <c r="QJY83" s="21" t="s">
        <v>133</v>
      </c>
      <c r="QKG83" s="21" t="s">
        <v>133</v>
      </c>
      <c r="QKO83" s="21" t="s">
        <v>133</v>
      </c>
      <c r="QKW83" s="21" t="s">
        <v>133</v>
      </c>
      <c r="QLE83" s="21" t="s">
        <v>133</v>
      </c>
      <c r="QLM83" s="21" t="s">
        <v>133</v>
      </c>
      <c r="QLU83" s="21" t="s">
        <v>133</v>
      </c>
      <c r="QMC83" s="21" t="s">
        <v>133</v>
      </c>
      <c r="QMK83" s="21" t="s">
        <v>133</v>
      </c>
      <c r="QMS83" s="21" t="s">
        <v>133</v>
      </c>
      <c r="QNA83" s="21" t="s">
        <v>133</v>
      </c>
      <c r="QNI83" s="21" t="s">
        <v>133</v>
      </c>
      <c r="QNQ83" s="21" t="s">
        <v>133</v>
      </c>
      <c r="QNY83" s="21" t="s">
        <v>133</v>
      </c>
      <c r="QOG83" s="21" t="s">
        <v>133</v>
      </c>
      <c r="QOO83" s="21" t="s">
        <v>133</v>
      </c>
      <c r="QOW83" s="21" t="s">
        <v>133</v>
      </c>
      <c r="QPE83" s="21" t="s">
        <v>133</v>
      </c>
      <c r="QPM83" s="21" t="s">
        <v>133</v>
      </c>
      <c r="QPU83" s="21" t="s">
        <v>133</v>
      </c>
      <c r="QQC83" s="21" t="s">
        <v>133</v>
      </c>
      <c r="QQK83" s="21" t="s">
        <v>133</v>
      </c>
      <c r="QQS83" s="21" t="s">
        <v>133</v>
      </c>
      <c r="QRA83" s="21" t="s">
        <v>133</v>
      </c>
      <c r="QRI83" s="21" t="s">
        <v>133</v>
      </c>
      <c r="QRQ83" s="21" t="s">
        <v>133</v>
      </c>
      <c r="QRY83" s="21" t="s">
        <v>133</v>
      </c>
      <c r="QSG83" s="21" t="s">
        <v>133</v>
      </c>
      <c r="QSO83" s="21" t="s">
        <v>133</v>
      </c>
      <c r="QSW83" s="21" t="s">
        <v>133</v>
      </c>
      <c r="QTE83" s="21" t="s">
        <v>133</v>
      </c>
      <c r="QTM83" s="21" t="s">
        <v>133</v>
      </c>
      <c r="QTU83" s="21" t="s">
        <v>133</v>
      </c>
      <c r="QUC83" s="21" t="s">
        <v>133</v>
      </c>
      <c r="QUK83" s="21" t="s">
        <v>133</v>
      </c>
      <c r="QUS83" s="21" t="s">
        <v>133</v>
      </c>
      <c r="QVA83" s="21" t="s">
        <v>133</v>
      </c>
      <c r="QVI83" s="21" t="s">
        <v>133</v>
      </c>
      <c r="QVQ83" s="21" t="s">
        <v>133</v>
      </c>
      <c r="QVY83" s="21" t="s">
        <v>133</v>
      </c>
      <c r="QWG83" s="21" t="s">
        <v>133</v>
      </c>
      <c r="QWO83" s="21" t="s">
        <v>133</v>
      </c>
      <c r="QWW83" s="21" t="s">
        <v>133</v>
      </c>
      <c r="QXE83" s="21" t="s">
        <v>133</v>
      </c>
      <c r="QXM83" s="21" t="s">
        <v>133</v>
      </c>
      <c r="QXU83" s="21" t="s">
        <v>133</v>
      </c>
      <c r="QYC83" s="21" t="s">
        <v>133</v>
      </c>
      <c r="QYK83" s="21" t="s">
        <v>133</v>
      </c>
      <c r="QYS83" s="21" t="s">
        <v>133</v>
      </c>
      <c r="QZA83" s="21" t="s">
        <v>133</v>
      </c>
      <c r="QZI83" s="21" t="s">
        <v>133</v>
      </c>
      <c r="QZQ83" s="21" t="s">
        <v>133</v>
      </c>
      <c r="QZY83" s="21" t="s">
        <v>133</v>
      </c>
      <c r="RAG83" s="21" t="s">
        <v>133</v>
      </c>
      <c r="RAO83" s="21" t="s">
        <v>133</v>
      </c>
      <c r="RAW83" s="21" t="s">
        <v>133</v>
      </c>
      <c r="RBE83" s="21" t="s">
        <v>133</v>
      </c>
      <c r="RBM83" s="21" t="s">
        <v>133</v>
      </c>
      <c r="RBU83" s="21" t="s">
        <v>133</v>
      </c>
      <c r="RCC83" s="21" t="s">
        <v>133</v>
      </c>
      <c r="RCK83" s="21" t="s">
        <v>133</v>
      </c>
      <c r="RCS83" s="21" t="s">
        <v>133</v>
      </c>
      <c r="RDA83" s="21" t="s">
        <v>133</v>
      </c>
      <c r="RDI83" s="21" t="s">
        <v>133</v>
      </c>
      <c r="RDQ83" s="21" t="s">
        <v>133</v>
      </c>
      <c r="RDY83" s="21" t="s">
        <v>133</v>
      </c>
      <c r="REG83" s="21" t="s">
        <v>133</v>
      </c>
      <c r="REO83" s="21" t="s">
        <v>133</v>
      </c>
      <c r="REW83" s="21" t="s">
        <v>133</v>
      </c>
      <c r="RFE83" s="21" t="s">
        <v>133</v>
      </c>
      <c r="RFM83" s="21" t="s">
        <v>133</v>
      </c>
      <c r="RFU83" s="21" t="s">
        <v>133</v>
      </c>
      <c r="RGC83" s="21" t="s">
        <v>133</v>
      </c>
      <c r="RGK83" s="21" t="s">
        <v>133</v>
      </c>
      <c r="RGS83" s="21" t="s">
        <v>133</v>
      </c>
      <c r="RHA83" s="21" t="s">
        <v>133</v>
      </c>
      <c r="RHI83" s="21" t="s">
        <v>133</v>
      </c>
      <c r="RHQ83" s="21" t="s">
        <v>133</v>
      </c>
      <c r="RHY83" s="21" t="s">
        <v>133</v>
      </c>
      <c r="RIG83" s="21" t="s">
        <v>133</v>
      </c>
      <c r="RIO83" s="21" t="s">
        <v>133</v>
      </c>
      <c r="RIW83" s="21" t="s">
        <v>133</v>
      </c>
      <c r="RJE83" s="21" t="s">
        <v>133</v>
      </c>
      <c r="RJM83" s="21" t="s">
        <v>133</v>
      </c>
      <c r="RJU83" s="21" t="s">
        <v>133</v>
      </c>
      <c r="RKC83" s="21" t="s">
        <v>133</v>
      </c>
      <c r="RKK83" s="21" t="s">
        <v>133</v>
      </c>
      <c r="RKS83" s="21" t="s">
        <v>133</v>
      </c>
      <c r="RLA83" s="21" t="s">
        <v>133</v>
      </c>
      <c r="RLI83" s="21" t="s">
        <v>133</v>
      </c>
      <c r="RLQ83" s="21" t="s">
        <v>133</v>
      </c>
      <c r="RLY83" s="21" t="s">
        <v>133</v>
      </c>
      <c r="RMG83" s="21" t="s">
        <v>133</v>
      </c>
      <c r="RMO83" s="21" t="s">
        <v>133</v>
      </c>
      <c r="RMW83" s="21" t="s">
        <v>133</v>
      </c>
      <c r="RNE83" s="21" t="s">
        <v>133</v>
      </c>
      <c r="RNM83" s="21" t="s">
        <v>133</v>
      </c>
      <c r="RNU83" s="21" t="s">
        <v>133</v>
      </c>
      <c r="ROC83" s="21" t="s">
        <v>133</v>
      </c>
      <c r="ROK83" s="21" t="s">
        <v>133</v>
      </c>
      <c r="ROS83" s="21" t="s">
        <v>133</v>
      </c>
      <c r="RPA83" s="21" t="s">
        <v>133</v>
      </c>
      <c r="RPI83" s="21" t="s">
        <v>133</v>
      </c>
      <c r="RPQ83" s="21" t="s">
        <v>133</v>
      </c>
      <c r="RPY83" s="21" t="s">
        <v>133</v>
      </c>
      <c r="RQG83" s="21" t="s">
        <v>133</v>
      </c>
      <c r="RQO83" s="21" t="s">
        <v>133</v>
      </c>
      <c r="RQW83" s="21" t="s">
        <v>133</v>
      </c>
      <c r="RRE83" s="21" t="s">
        <v>133</v>
      </c>
      <c r="RRM83" s="21" t="s">
        <v>133</v>
      </c>
      <c r="RRU83" s="21" t="s">
        <v>133</v>
      </c>
      <c r="RSC83" s="21" t="s">
        <v>133</v>
      </c>
      <c r="RSK83" s="21" t="s">
        <v>133</v>
      </c>
      <c r="RSS83" s="21" t="s">
        <v>133</v>
      </c>
      <c r="RTA83" s="21" t="s">
        <v>133</v>
      </c>
      <c r="RTI83" s="21" t="s">
        <v>133</v>
      </c>
      <c r="RTQ83" s="21" t="s">
        <v>133</v>
      </c>
      <c r="RTY83" s="21" t="s">
        <v>133</v>
      </c>
      <c r="RUG83" s="21" t="s">
        <v>133</v>
      </c>
      <c r="RUO83" s="21" t="s">
        <v>133</v>
      </c>
      <c r="RUW83" s="21" t="s">
        <v>133</v>
      </c>
      <c r="RVE83" s="21" t="s">
        <v>133</v>
      </c>
      <c r="RVM83" s="21" t="s">
        <v>133</v>
      </c>
      <c r="RVU83" s="21" t="s">
        <v>133</v>
      </c>
      <c r="RWC83" s="21" t="s">
        <v>133</v>
      </c>
      <c r="RWK83" s="21" t="s">
        <v>133</v>
      </c>
      <c r="RWS83" s="21" t="s">
        <v>133</v>
      </c>
      <c r="RXA83" s="21" t="s">
        <v>133</v>
      </c>
      <c r="RXI83" s="21" t="s">
        <v>133</v>
      </c>
      <c r="RXQ83" s="21" t="s">
        <v>133</v>
      </c>
      <c r="RXY83" s="21" t="s">
        <v>133</v>
      </c>
      <c r="RYG83" s="21" t="s">
        <v>133</v>
      </c>
      <c r="RYO83" s="21" t="s">
        <v>133</v>
      </c>
      <c r="RYW83" s="21" t="s">
        <v>133</v>
      </c>
      <c r="RZE83" s="21" t="s">
        <v>133</v>
      </c>
      <c r="RZM83" s="21" t="s">
        <v>133</v>
      </c>
      <c r="RZU83" s="21" t="s">
        <v>133</v>
      </c>
      <c r="SAC83" s="21" t="s">
        <v>133</v>
      </c>
      <c r="SAK83" s="21" t="s">
        <v>133</v>
      </c>
      <c r="SAS83" s="21" t="s">
        <v>133</v>
      </c>
      <c r="SBA83" s="21" t="s">
        <v>133</v>
      </c>
      <c r="SBI83" s="21" t="s">
        <v>133</v>
      </c>
      <c r="SBQ83" s="21" t="s">
        <v>133</v>
      </c>
      <c r="SBY83" s="21" t="s">
        <v>133</v>
      </c>
      <c r="SCG83" s="21" t="s">
        <v>133</v>
      </c>
      <c r="SCO83" s="21" t="s">
        <v>133</v>
      </c>
      <c r="SCW83" s="21" t="s">
        <v>133</v>
      </c>
      <c r="SDE83" s="21" t="s">
        <v>133</v>
      </c>
      <c r="SDM83" s="21" t="s">
        <v>133</v>
      </c>
      <c r="SDU83" s="21" t="s">
        <v>133</v>
      </c>
      <c r="SEC83" s="21" t="s">
        <v>133</v>
      </c>
      <c r="SEK83" s="21" t="s">
        <v>133</v>
      </c>
      <c r="SES83" s="21" t="s">
        <v>133</v>
      </c>
      <c r="SFA83" s="21" t="s">
        <v>133</v>
      </c>
      <c r="SFI83" s="21" t="s">
        <v>133</v>
      </c>
      <c r="SFQ83" s="21" t="s">
        <v>133</v>
      </c>
      <c r="SFY83" s="21" t="s">
        <v>133</v>
      </c>
      <c r="SGG83" s="21" t="s">
        <v>133</v>
      </c>
      <c r="SGO83" s="21" t="s">
        <v>133</v>
      </c>
      <c r="SGW83" s="21" t="s">
        <v>133</v>
      </c>
      <c r="SHE83" s="21" t="s">
        <v>133</v>
      </c>
      <c r="SHM83" s="21" t="s">
        <v>133</v>
      </c>
      <c r="SHU83" s="21" t="s">
        <v>133</v>
      </c>
      <c r="SIC83" s="21" t="s">
        <v>133</v>
      </c>
      <c r="SIK83" s="21" t="s">
        <v>133</v>
      </c>
      <c r="SIS83" s="21" t="s">
        <v>133</v>
      </c>
      <c r="SJA83" s="21" t="s">
        <v>133</v>
      </c>
      <c r="SJI83" s="21" t="s">
        <v>133</v>
      </c>
      <c r="SJQ83" s="21" t="s">
        <v>133</v>
      </c>
      <c r="SJY83" s="21" t="s">
        <v>133</v>
      </c>
      <c r="SKG83" s="21" t="s">
        <v>133</v>
      </c>
      <c r="SKO83" s="21" t="s">
        <v>133</v>
      </c>
      <c r="SKW83" s="21" t="s">
        <v>133</v>
      </c>
      <c r="SLE83" s="21" t="s">
        <v>133</v>
      </c>
      <c r="SLM83" s="21" t="s">
        <v>133</v>
      </c>
      <c r="SLU83" s="21" t="s">
        <v>133</v>
      </c>
      <c r="SMC83" s="21" t="s">
        <v>133</v>
      </c>
      <c r="SMK83" s="21" t="s">
        <v>133</v>
      </c>
      <c r="SMS83" s="21" t="s">
        <v>133</v>
      </c>
      <c r="SNA83" s="21" t="s">
        <v>133</v>
      </c>
      <c r="SNI83" s="21" t="s">
        <v>133</v>
      </c>
      <c r="SNQ83" s="21" t="s">
        <v>133</v>
      </c>
      <c r="SNY83" s="21" t="s">
        <v>133</v>
      </c>
      <c r="SOG83" s="21" t="s">
        <v>133</v>
      </c>
      <c r="SOO83" s="21" t="s">
        <v>133</v>
      </c>
      <c r="SOW83" s="21" t="s">
        <v>133</v>
      </c>
      <c r="SPE83" s="21" t="s">
        <v>133</v>
      </c>
      <c r="SPM83" s="21" t="s">
        <v>133</v>
      </c>
      <c r="SPU83" s="21" t="s">
        <v>133</v>
      </c>
      <c r="SQC83" s="21" t="s">
        <v>133</v>
      </c>
      <c r="SQK83" s="21" t="s">
        <v>133</v>
      </c>
      <c r="SQS83" s="21" t="s">
        <v>133</v>
      </c>
      <c r="SRA83" s="21" t="s">
        <v>133</v>
      </c>
      <c r="SRI83" s="21" t="s">
        <v>133</v>
      </c>
      <c r="SRQ83" s="21" t="s">
        <v>133</v>
      </c>
      <c r="SRY83" s="21" t="s">
        <v>133</v>
      </c>
      <c r="SSG83" s="21" t="s">
        <v>133</v>
      </c>
      <c r="SSO83" s="21" t="s">
        <v>133</v>
      </c>
      <c r="SSW83" s="21" t="s">
        <v>133</v>
      </c>
      <c r="STE83" s="21" t="s">
        <v>133</v>
      </c>
      <c r="STM83" s="21" t="s">
        <v>133</v>
      </c>
      <c r="STU83" s="21" t="s">
        <v>133</v>
      </c>
      <c r="SUC83" s="21" t="s">
        <v>133</v>
      </c>
      <c r="SUK83" s="21" t="s">
        <v>133</v>
      </c>
      <c r="SUS83" s="21" t="s">
        <v>133</v>
      </c>
      <c r="SVA83" s="21" t="s">
        <v>133</v>
      </c>
      <c r="SVI83" s="21" t="s">
        <v>133</v>
      </c>
      <c r="SVQ83" s="21" t="s">
        <v>133</v>
      </c>
      <c r="SVY83" s="21" t="s">
        <v>133</v>
      </c>
      <c r="SWG83" s="21" t="s">
        <v>133</v>
      </c>
      <c r="SWO83" s="21" t="s">
        <v>133</v>
      </c>
      <c r="SWW83" s="21" t="s">
        <v>133</v>
      </c>
      <c r="SXE83" s="21" t="s">
        <v>133</v>
      </c>
      <c r="SXM83" s="21" t="s">
        <v>133</v>
      </c>
      <c r="SXU83" s="21" t="s">
        <v>133</v>
      </c>
      <c r="SYC83" s="21" t="s">
        <v>133</v>
      </c>
      <c r="SYK83" s="21" t="s">
        <v>133</v>
      </c>
      <c r="SYS83" s="21" t="s">
        <v>133</v>
      </c>
      <c r="SZA83" s="21" t="s">
        <v>133</v>
      </c>
      <c r="SZI83" s="21" t="s">
        <v>133</v>
      </c>
      <c r="SZQ83" s="21" t="s">
        <v>133</v>
      </c>
      <c r="SZY83" s="21" t="s">
        <v>133</v>
      </c>
      <c r="TAG83" s="21" t="s">
        <v>133</v>
      </c>
      <c r="TAO83" s="21" t="s">
        <v>133</v>
      </c>
      <c r="TAW83" s="21" t="s">
        <v>133</v>
      </c>
      <c r="TBE83" s="21" t="s">
        <v>133</v>
      </c>
      <c r="TBM83" s="21" t="s">
        <v>133</v>
      </c>
      <c r="TBU83" s="21" t="s">
        <v>133</v>
      </c>
      <c r="TCC83" s="21" t="s">
        <v>133</v>
      </c>
      <c r="TCK83" s="21" t="s">
        <v>133</v>
      </c>
      <c r="TCS83" s="21" t="s">
        <v>133</v>
      </c>
      <c r="TDA83" s="21" t="s">
        <v>133</v>
      </c>
      <c r="TDI83" s="21" t="s">
        <v>133</v>
      </c>
      <c r="TDQ83" s="21" t="s">
        <v>133</v>
      </c>
      <c r="TDY83" s="21" t="s">
        <v>133</v>
      </c>
      <c r="TEG83" s="21" t="s">
        <v>133</v>
      </c>
      <c r="TEO83" s="21" t="s">
        <v>133</v>
      </c>
      <c r="TEW83" s="21" t="s">
        <v>133</v>
      </c>
      <c r="TFE83" s="21" t="s">
        <v>133</v>
      </c>
      <c r="TFM83" s="21" t="s">
        <v>133</v>
      </c>
      <c r="TFU83" s="21" t="s">
        <v>133</v>
      </c>
      <c r="TGC83" s="21" t="s">
        <v>133</v>
      </c>
      <c r="TGK83" s="21" t="s">
        <v>133</v>
      </c>
      <c r="TGS83" s="21" t="s">
        <v>133</v>
      </c>
      <c r="THA83" s="21" t="s">
        <v>133</v>
      </c>
      <c r="THI83" s="21" t="s">
        <v>133</v>
      </c>
      <c r="THQ83" s="21" t="s">
        <v>133</v>
      </c>
      <c r="THY83" s="21" t="s">
        <v>133</v>
      </c>
      <c r="TIG83" s="21" t="s">
        <v>133</v>
      </c>
      <c r="TIO83" s="21" t="s">
        <v>133</v>
      </c>
      <c r="TIW83" s="21" t="s">
        <v>133</v>
      </c>
      <c r="TJE83" s="21" t="s">
        <v>133</v>
      </c>
      <c r="TJM83" s="21" t="s">
        <v>133</v>
      </c>
      <c r="TJU83" s="21" t="s">
        <v>133</v>
      </c>
      <c r="TKC83" s="21" t="s">
        <v>133</v>
      </c>
      <c r="TKK83" s="21" t="s">
        <v>133</v>
      </c>
      <c r="TKS83" s="21" t="s">
        <v>133</v>
      </c>
      <c r="TLA83" s="21" t="s">
        <v>133</v>
      </c>
      <c r="TLI83" s="21" t="s">
        <v>133</v>
      </c>
      <c r="TLQ83" s="21" t="s">
        <v>133</v>
      </c>
      <c r="TLY83" s="21" t="s">
        <v>133</v>
      </c>
      <c r="TMG83" s="21" t="s">
        <v>133</v>
      </c>
      <c r="TMO83" s="21" t="s">
        <v>133</v>
      </c>
      <c r="TMW83" s="21" t="s">
        <v>133</v>
      </c>
      <c r="TNE83" s="21" t="s">
        <v>133</v>
      </c>
      <c r="TNM83" s="21" t="s">
        <v>133</v>
      </c>
      <c r="TNU83" s="21" t="s">
        <v>133</v>
      </c>
      <c r="TOC83" s="21" t="s">
        <v>133</v>
      </c>
      <c r="TOK83" s="21" t="s">
        <v>133</v>
      </c>
      <c r="TOS83" s="21" t="s">
        <v>133</v>
      </c>
      <c r="TPA83" s="21" t="s">
        <v>133</v>
      </c>
      <c r="TPI83" s="21" t="s">
        <v>133</v>
      </c>
      <c r="TPQ83" s="21" t="s">
        <v>133</v>
      </c>
      <c r="TPY83" s="21" t="s">
        <v>133</v>
      </c>
      <c r="TQG83" s="21" t="s">
        <v>133</v>
      </c>
      <c r="TQO83" s="21" t="s">
        <v>133</v>
      </c>
      <c r="TQW83" s="21" t="s">
        <v>133</v>
      </c>
      <c r="TRE83" s="21" t="s">
        <v>133</v>
      </c>
      <c r="TRM83" s="21" t="s">
        <v>133</v>
      </c>
      <c r="TRU83" s="21" t="s">
        <v>133</v>
      </c>
      <c r="TSC83" s="21" t="s">
        <v>133</v>
      </c>
      <c r="TSK83" s="21" t="s">
        <v>133</v>
      </c>
      <c r="TSS83" s="21" t="s">
        <v>133</v>
      </c>
      <c r="TTA83" s="21" t="s">
        <v>133</v>
      </c>
      <c r="TTI83" s="21" t="s">
        <v>133</v>
      </c>
      <c r="TTQ83" s="21" t="s">
        <v>133</v>
      </c>
      <c r="TTY83" s="21" t="s">
        <v>133</v>
      </c>
      <c r="TUG83" s="21" t="s">
        <v>133</v>
      </c>
      <c r="TUO83" s="21" t="s">
        <v>133</v>
      </c>
      <c r="TUW83" s="21" t="s">
        <v>133</v>
      </c>
      <c r="TVE83" s="21" t="s">
        <v>133</v>
      </c>
      <c r="TVM83" s="21" t="s">
        <v>133</v>
      </c>
      <c r="TVU83" s="21" t="s">
        <v>133</v>
      </c>
      <c r="TWC83" s="21" t="s">
        <v>133</v>
      </c>
      <c r="TWK83" s="21" t="s">
        <v>133</v>
      </c>
      <c r="TWS83" s="21" t="s">
        <v>133</v>
      </c>
      <c r="TXA83" s="21" t="s">
        <v>133</v>
      </c>
      <c r="TXI83" s="21" t="s">
        <v>133</v>
      </c>
      <c r="TXQ83" s="21" t="s">
        <v>133</v>
      </c>
      <c r="TXY83" s="21" t="s">
        <v>133</v>
      </c>
      <c r="TYG83" s="21" t="s">
        <v>133</v>
      </c>
      <c r="TYO83" s="21" t="s">
        <v>133</v>
      </c>
      <c r="TYW83" s="21" t="s">
        <v>133</v>
      </c>
      <c r="TZE83" s="21" t="s">
        <v>133</v>
      </c>
      <c r="TZM83" s="21" t="s">
        <v>133</v>
      </c>
      <c r="TZU83" s="21" t="s">
        <v>133</v>
      </c>
      <c r="UAC83" s="21" t="s">
        <v>133</v>
      </c>
      <c r="UAK83" s="21" t="s">
        <v>133</v>
      </c>
      <c r="UAS83" s="21" t="s">
        <v>133</v>
      </c>
      <c r="UBA83" s="21" t="s">
        <v>133</v>
      </c>
      <c r="UBI83" s="21" t="s">
        <v>133</v>
      </c>
      <c r="UBQ83" s="21" t="s">
        <v>133</v>
      </c>
      <c r="UBY83" s="21" t="s">
        <v>133</v>
      </c>
      <c r="UCG83" s="21" t="s">
        <v>133</v>
      </c>
      <c r="UCO83" s="21" t="s">
        <v>133</v>
      </c>
      <c r="UCW83" s="21" t="s">
        <v>133</v>
      </c>
      <c r="UDE83" s="21" t="s">
        <v>133</v>
      </c>
      <c r="UDM83" s="21" t="s">
        <v>133</v>
      </c>
      <c r="UDU83" s="21" t="s">
        <v>133</v>
      </c>
      <c r="UEC83" s="21" t="s">
        <v>133</v>
      </c>
      <c r="UEK83" s="21" t="s">
        <v>133</v>
      </c>
      <c r="UES83" s="21" t="s">
        <v>133</v>
      </c>
      <c r="UFA83" s="21" t="s">
        <v>133</v>
      </c>
      <c r="UFI83" s="21" t="s">
        <v>133</v>
      </c>
      <c r="UFQ83" s="21" t="s">
        <v>133</v>
      </c>
      <c r="UFY83" s="21" t="s">
        <v>133</v>
      </c>
      <c r="UGG83" s="21" t="s">
        <v>133</v>
      </c>
      <c r="UGO83" s="21" t="s">
        <v>133</v>
      </c>
      <c r="UGW83" s="21" t="s">
        <v>133</v>
      </c>
      <c r="UHE83" s="21" t="s">
        <v>133</v>
      </c>
      <c r="UHM83" s="21" t="s">
        <v>133</v>
      </c>
      <c r="UHU83" s="21" t="s">
        <v>133</v>
      </c>
      <c r="UIC83" s="21" t="s">
        <v>133</v>
      </c>
      <c r="UIK83" s="21" t="s">
        <v>133</v>
      </c>
      <c r="UIS83" s="21" t="s">
        <v>133</v>
      </c>
      <c r="UJA83" s="21" t="s">
        <v>133</v>
      </c>
      <c r="UJI83" s="21" t="s">
        <v>133</v>
      </c>
      <c r="UJQ83" s="21" t="s">
        <v>133</v>
      </c>
      <c r="UJY83" s="21" t="s">
        <v>133</v>
      </c>
      <c r="UKG83" s="21" t="s">
        <v>133</v>
      </c>
      <c r="UKO83" s="21" t="s">
        <v>133</v>
      </c>
      <c r="UKW83" s="21" t="s">
        <v>133</v>
      </c>
      <c r="ULE83" s="21" t="s">
        <v>133</v>
      </c>
      <c r="ULM83" s="21" t="s">
        <v>133</v>
      </c>
      <c r="ULU83" s="21" t="s">
        <v>133</v>
      </c>
      <c r="UMC83" s="21" t="s">
        <v>133</v>
      </c>
      <c r="UMK83" s="21" t="s">
        <v>133</v>
      </c>
      <c r="UMS83" s="21" t="s">
        <v>133</v>
      </c>
      <c r="UNA83" s="21" t="s">
        <v>133</v>
      </c>
      <c r="UNI83" s="21" t="s">
        <v>133</v>
      </c>
      <c r="UNQ83" s="21" t="s">
        <v>133</v>
      </c>
      <c r="UNY83" s="21" t="s">
        <v>133</v>
      </c>
      <c r="UOG83" s="21" t="s">
        <v>133</v>
      </c>
      <c r="UOO83" s="21" t="s">
        <v>133</v>
      </c>
      <c r="UOW83" s="21" t="s">
        <v>133</v>
      </c>
      <c r="UPE83" s="21" t="s">
        <v>133</v>
      </c>
      <c r="UPM83" s="21" t="s">
        <v>133</v>
      </c>
      <c r="UPU83" s="21" t="s">
        <v>133</v>
      </c>
      <c r="UQC83" s="21" t="s">
        <v>133</v>
      </c>
      <c r="UQK83" s="21" t="s">
        <v>133</v>
      </c>
      <c r="UQS83" s="21" t="s">
        <v>133</v>
      </c>
      <c r="URA83" s="21" t="s">
        <v>133</v>
      </c>
      <c r="URI83" s="21" t="s">
        <v>133</v>
      </c>
      <c r="URQ83" s="21" t="s">
        <v>133</v>
      </c>
      <c r="URY83" s="21" t="s">
        <v>133</v>
      </c>
      <c r="USG83" s="21" t="s">
        <v>133</v>
      </c>
      <c r="USO83" s="21" t="s">
        <v>133</v>
      </c>
      <c r="USW83" s="21" t="s">
        <v>133</v>
      </c>
      <c r="UTE83" s="21" t="s">
        <v>133</v>
      </c>
      <c r="UTM83" s="21" t="s">
        <v>133</v>
      </c>
      <c r="UTU83" s="21" t="s">
        <v>133</v>
      </c>
      <c r="UUC83" s="21" t="s">
        <v>133</v>
      </c>
      <c r="UUK83" s="21" t="s">
        <v>133</v>
      </c>
      <c r="UUS83" s="21" t="s">
        <v>133</v>
      </c>
      <c r="UVA83" s="21" t="s">
        <v>133</v>
      </c>
      <c r="UVI83" s="21" t="s">
        <v>133</v>
      </c>
      <c r="UVQ83" s="21" t="s">
        <v>133</v>
      </c>
      <c r="UVY83" s="21" t="s">
        <v>133</v>
      </c>
      <c r="UWG83" s="21" t="s">
        <v>133</v>
      </c>
      <c r="UWO83" s="21" t="s">
        <v>133</v>
      </c>
      <c r="UWW83" s="21" t="s">
        <v>133</v>
      </c>
      <c r="UXE83" s="21" t="s">
        <v>133</v>
      </c>
      <c r="UXM83" s="21" t="s">
        <v>133</v>
      </c>
      <c r="UXU83" s="21" t="s">
        <v>133</v>
      </c>
      <c r="UYC83" s="21" t="s">
        <v>133</v>
      </c>
      <c r="UYK83" s="21" t="s">
        <v>133</v>
      </c>
      <c r="UYS83" s="21" t="s">
        <v>133</v>
      </c>
      <c r="UZA83" s="21" t="s">
        <v>133</v>
      </c>
      <c r="UZI83" s="21" t="s">
        <v>133</v>
      </c>
      <c r="UZQ83" s="21" t="s">
        <v>133</v>
      </c>
      <c r="UZY83" s="21" t="s">
        <v>133</v>
      </c>
      <c r="VAG83" s="21" t="s">
        <v>133</v>
      </c>
      <c r="VAO83" s="21" t="s">
        <v>133</v>
      </c>
      <c r="VAW83" s="21" t="s">
        <v>133</v>
      </c>
      <c r="VBE83" s="21" t="s">
        <v>133</v>
      </c>
      <c r="VBM83" s="21" t="s">
        <v>133</v>
      </c>
      <c r="VBU83" s="21" t="s">
        <v>133</v>
      </c>
      <c r="VCC83" s="21" t="s">
        <v>133</v>
      </c>
      <c r="VCK83" s="21" t="s">
        <v>133</v>
      </c>
      <c r="VCS83" s="21" t="s">
        <v>133</v>
      </c>
      <c r="VDA83" s="21" t="s">
        <v>133</v>
      </c>
      <c r="VDI83" s="21" t="s">
        <v>133</v>
      </c>
      <c r="VDQ83" s="21" t="s">
        <v>133</v>
      </c>
      <c r="VDY83" s="21" t="s">
        <v>133</v>
      </c>
      <c r="VEG83" s="21" t="s">
        <v>133</v>
      </c>
      <c r="VEO83" s="21" t="s">
        <v>133</v>
      </c>
      <c r="VEW83" s="21" t="s">
        <v>133</v>
      </c>
      <c r="VFE83" s="21" t="s">
        <v>133</v>
      </c>
      <c r="VFM83" s="21" t="s">
        <v>133</v>
      </c>
      <c r="VFU83" s="21" t="s">
        <v>133</v>
      </c>
      <c r="VGC83" s="21" t="s">
        <v>133</v>
      </c>
      <c r="VGK83" s="21" t="s">
        <v>133</v>
      </c>
      <c r="VGS83" s="21" t="s">
        <v>133</v>
      </c>
      <c r="VHA83" s="21" t="s">
        <v>133</v>
      </c>
      <c r="VHI83" s="21" t="s">
        <v>133</v>
      </c>
      <c r="VHQ83" s="21" t="s">
        <v>133</v>
      </c>
      <c r="VHY83" s="21" t="s">
        <v>133</v>
      </c>
      <c r="VIG83" s="21" t="s">
        <v>133</v>
      </c>
      <c r="VIO83" s="21" t="s">
        <v>133</v>
      </c>
      <c r="VIW83" s="21" t="s">
        <v>133</v>
      </c>
      <c r="VJE83" s="21" t="s">
        <v>133</v>
      </c>
      <c r="VJM83" s="21" t="s">
        <v>133</v>
      </c>
      <c r="VJU83" s="21" t="s">
        <v>133</v>
      </c>
      <c r="VKC83" s="21" t="s">
        <v>133</v>
      </c>
      <c r="VKK83" s="21" t="s">
        <v>133</v>
      </c>
      <c r="VKS83" s="21" t="s">
        <v>133</v>
      </c>
      <c r="VLA83" s="21" t="s">
        <v>133</v>
      </c>
      <c r="VLI83" s="21" t="s">
        <v>133</v>
      </c>
      <c r="VLQ83" s="21" t="s">
        <v>133</v>
      </c>
      <c r="VLY83" s="21" t="s">
        <v>133</v>
      </c>
      <c r="VMG83" s="21" t="s">
        <v>133</v>
      </c>
      <c r="VMO83" s="21" t="s">
        <v>133</v>
      </c>
      <c r="VMW83" s="21" t="s">
        <v>133</v>
      </c>
      <c r="VNE83" s="21" t="s">
        <v>133</v>
      </c>
      <c r="VNM83" s="21" t="s">
        <v>133</v>
      </c>
      <c r="VNU83" s="21" t="s">
        <v>133</v>
      </c>
      <c r="VOC83" s="21" t="s">
        <v>133</v>
      </c>
      <c r="VOK83" s="21" t="s">
        <v>133</v>
      </c>
      <c r="VOS83" s="21" t="s">
        <v>133</v>
      </c>
      <c r="VPA83" s="21" t="s">
        <v>133</v>
      </c>
      <c r="VPI83" s="21" t="s">
        <v>133</v>
      </c>
      <c r="VPQ83" s="21" t="s">
        <v>133</v>
      </c>
      <c r="VPY83" s="21" t="s">
        <v>133</v>
      </c>
      <c r="VQG83" s="21" t="s">
        <v>133</v>
      </c>
      <c r="VQO83" s="21" t="s">
        <v>133</v>
      </c>
      <c r="VQW83" s="21" t="s">
        <v>133</v>
      </c>
      <c r="VRE83" s="21" t="s">
        <v>133</v>
      </c>
      <c r="VRM83" s="21" t="s">
        <v>133</v>
      </c>
      <c r="VRU83" s="21" t="s">
        <v>133</v>
      </c>
      <c r="VSC83" s="21" t="s">
        <v>133</v>
      </c>
      <c r="VSK83" s="21" t="s">
        <v>133</v>
      </c>
      <c r="VSS83" s="21" t="s">
        <v>133</v>
      </c>
      <c r="VTA83" s="21" t="s">
        <v>133</v>
      </c>
      <c r="VTI83" s="21" t="s">
        <v>133</v>
      </c>
      <c r="VTQ83" s="21" t="s">
        <v>133</v>
      </c>
      <c r="VTY83" s="21" t="s">
        <v>133</v>
      </c>
      <c r="VUG83" s="21" t="s">
        <v>133</v>
      </c>
      <c r="VUO83" s="21" t="s">
        <v>133</v>
      </c>
      <c r="VUW83" s="21" t="s">
        <v>133</v>
      </c>
      <c r="VVE83" s="21" t="s">
        <v>133</v>
      </c>
      <c r="VVM83" s="21" t="s">
        <v>133</v>
      </c>
      <c r="VVU83" s="21" t="s">
        <v>133</v>
      </c>
      <c r="VWC83" s="21" t="s">
        <v>133</v>
      </c>
      <c r="VWK83" s="21" t="s">
        <v>133</v>
      </c>
      <c r="VWS83" s="21" t="s">
        <v>133</v>
      </c>
      <c r="VXA83" s="21" t="s">
        <v>133</v>
      </c>
      <c r="VXI83" s="21" t="s">
        <v>133</v>
      </c>
      <c r="VXQ83" s="21" t="s">
        <v>133</v>
      </c>
      <c r="VXY83" s="21" t="s">
        <v>133</v>
      </c>
      <c r="VYG83" s="21" t="s">
        <v>133</v>
      </c>
      <c r="VYO83" s="21" t="s">
        <v>133</v>
      </c>
      <c r="VYW83" s="21" t="s">
        <v>133</v>
      </c>
      <c r="VZE83" s="21" t="s">
        <v>133</v>
      </c>
      <c r="VZM83" s="21" t="s">
        <v>133</v>
      </c>
      <c r="VZU83" s="21" t="s">
        <v>133</v>
      </c>
      <c r="WAC83" s="21" t="s">
        <v>133</v>
      </c>
      <c r="WAK83" s="21" t="s">
        <v>133</v>
      </c>
      <c r="WAS83" s="21" t="s">
        <v>133</v>
      </c>
      <c r="WBA83" s="21" t="s">
        <v>133</v>
      </c>
      <c r="WBI83" s="21" t="s">
        <v>133</v>
      </c>
      <c r="WBQ83" s="21" t="s">
        <v>133</v>
      </c>
      <c r="WBY83" s="21" t="s">
        <v>133</v>
      </c>
      <c r="WCG83" s="21" t="s">
        <v>133</v>
      </c>
      <c r="WCO83" s="21" t="s">
        <v>133</v>
      </c>
      <c r="WCW83" s="21" t="s">
        <v>133</v>
      </c>
      <c r="WDE83" s="21" t="s">
        <v>133</v>
      </c>
      <c r="WDM83" s="21" t="s">
        <v>133</v>
      </c>
      <c r="WDU83" s="21" t="s">
        <v>133</v>
      </c>
      <c r="WEC83" s="21" t="s">
        <v>133</v>
      </c>
      <c r="WEK83" s="21" t="s">
        <v>133</v>
      </c>
      <c r="WES83" s="21" t="s">
        <v>133</v>
      </c>
      <c r="WFA83" s="21" t="s">
        <v>133</v>
      </c>
      <c r="WFI83" s="21" t="s">
        <v>133</v>
      </c>
      <c r="WFQ83" s="21" t="s">
        <v>133</v>
      </c>
      <c r="WFY83" s="21" t="s">
        <v>133</v>
      </c>
      <c r="WGG83" s="21" t="s">
        <v>133</v>
      </c>
      <c r="WGO83" s="21" t="s">
        <v>133</v>
      </c>
      <c r="WGW83" s="21" t="s">
        <v>133</v>
      </c>
      <c r="WHE83" s="21" t="s">
        <v>133</v>
      </c>
      <c r="WHM83" s="21" t="s">
        <v>133</v>
      </c>
      <c r="WHU83" s="21" t="s">
        <v>133</v>
      </c>
      <c r="WIC83" s="21" t="s">
        <v>133</v>
      </c>
      <c r="WIK83" s="21" t="s">
        <v>133</v>
      </c>
      <c r="WIS83" s="21" t="s">
        <v>133</v>
      </c>
      <c r="WJA83" s="21" t="s">
        <v>133</v>
      </c>
      <c r="WJI83" s="21" t="s">
        <v>133</v>
      </c>
      <c r="WJQ83" s="21" t="s">
        <v>133</v>
      </c>
      <c r="WJY83" s="21" t="s">
        <v>133</v>
      </c>
      <c r="WKG83" s="21" t="s">
        <v>133</v>
      </c>
      <c r="WKO83" s="21" t="s">
        <v>133</v>
      </c>
      <c r="WKW83" s="21" t="s">
        <v>133</v>
      </c>
      <c r="WLE83" s="21" t="s">
        <v>133</v>
      </c>
      <c r="WLM83" s="21" t="s">
        <v>133</v>
      </c>
      <c r="WLU83" s="21" t="s">
        <v>133</v>
      </c>
      <c r="WMC83" s="21" t="s">
        <v>133</v>
      </c>
      <c r="WMK83" s="21" t="s">
        <v>133</v>
      </c>
      <c r="WMS83" s="21" t="s">
        <v>133</v>
      </c>
      <c r="WNA83" s="21" t="s">
        <v>133</v>
      </c>
      <c r="WNI83" s="21" t="s">
        <v>133</v>
      </c>
      <c r="WNQ83" s="21" t="s">
        <v>133</v>
      </c>
      <c r="WNY83" s="21" t="s">
        <v>133</v>
      </c>
      <c r="WOG83" s="21" t="s">
        <v>133</v>
      </c>
      <c r="WOO83" s="21" t="s">
        <v>133</v>
      </c>
      <c r="WOW83" s="21" t="s">
        <v>133</v>
      </c>
      <c r="WPE83" s="21" t="s">
        <v>133</v>
      </c>
      <c r="WPM83" s="21" t="s">
        <v>133</v>
      </c>
      <c r="WPU83" s="21" t="s">
        <v>133</v>
      </c>
      <c r="WQC83" s="21" t="s">
        <v>133</v>
      </c>
      <c r="WQK83" s="21" t="s">
        <v>133</v>
      </c>
      <c r="WQS83" s="21" t="s">
        <v>133</v>
      </c>
      <c r="WRA83" s="21" t="s">
        <v>133</v>
      </c>
      <c r="WRI83" s="21" t="s">
        <v>133</v>
      </c>
      <c r="WRQ83" s="21" t="s">
        <v>133</v>
      </c>
      <c r="WRY83" s="21" t="s">
        <v>133</v>
      </c>
      <c r="WSG83" s="21" t="s">
        <v>133</v>
      </c>
      <c r="WSO83" s="21" t="s">
        <v>133</v>
      </c>
      <c r="WSW83" s="21" t="s">
        <v>133</v>
      </c>
      <c r="WTE83" s="21" t="s">
        <v>133</v>
      </c>
      <c r="WTM83" s="21" t="s">
        <v>133</v>
      </c>
      <c r="WTU83" s="21" t="s">
        <v>133</v>
      </c>
      <c r="WUC83" s="21" t="s">
        <v>133</v>
      </c>
      <c r="WUK83" s="21" t="s">
        <v>133</v>
      </c>
      <c r="WUS83" s="21" t="s">
        <v>133</v>
      </c>
      <c r="WVA83" s="21" t="s">
        <v>133</v>
      </c>
      <c r="WVI83" s="21" t="s">
        <v>133</v>
      </c>
      <c r="WVQ83" s="21" t="s">
        <v>133</v>
      </c>
      <c r="WVY83" s="21" t="s">
        <v>133</v>
      </c>
      <c r="WWG83" s="21" t="s">
        <v>133</v>
      </c>
      <c r="WWO83" s="21" t="s">
        <v>133</v>
      </c>
      <c r="WWW83" s="21" t="s">
        <v>133</v>
      </c>
      <c r="WXE83" s="21" t="s">
        <v>133</v>
      </c>
      <c r="WXM83" s="21" t="s">
        <v>133</v>
      </c>
      <c r="WXU83" s="21" t="s">
        <v>133</v>
      </c>
      <c r="WYC83" s="21" t="s">
        <v>133</v>
      </c>
      <c r="WYK83" s="21" t="s">
        <v>133</v>
      </c>
      <c r="WYS83" s="21" t="s">
        <v>133</v>
      </c>
      <c r="WZA83" s="21" t="s">
        <v>133</v>
      </c>
      <c r="WZI83" s="21" t="s">
        <v>133</v>
      </c>
      <c r="WZQ83" s="21" t="s">
        <v>133</v>
      </c>
      <c r="WZY83" s="21" t="s">
        <v>133</v>
      </c>
      <c r="XAG83" s="21" t="s">
        <v>133</v>
      </c>
      <c r="XAO83" s="21" t="s">
        <v>133</v>
      </c>
      <c r="XAW83" s="21" t="s">
        <v>133</v>
      </c>
      <c r="XBE83" s="21" t="s">
        <v>133</v>
      </c>
      <c r="XBM83" s="21" t="s">
        <v>133</v>
      </c>
      <c r="XBU83" s="21" t="s">
        <v>133</v>
      </c>
      <c r="XCC83" s="21" t="s">
        <v>133</v>
      </c>
      <c r="XCK83" s="21" t="s">
        <v>133</v>
      </c>
      <c r="XCS83" s="21" t="s">
        <v>133</v>
      </c>
      <c r="XDA83" s="21" t="s">
        <v>133</v>
      </c>
      <c r="XDI83" s="21" t="s">
        <v>133</v>
      </c>
      <c r="XDQ83" s="21" t="s">
        <v>133</v>
      </c>
      <c r="XDY83" s="21" t="s">
        <v>133</v>
      </c>
      <c r="XEG83" s="21" t="s">
        <v>133</v>
      </c>
      <c r="XEO83" s="21" t="s">
        <v>133</v>
      </c>
      <c r="XEW83" s="21" t="s">
        <v>133</v>
      </c>
    </row>
    <row r="84" spans="2:1017 1025:2041 2049:3065 3073:4089 4097:5113 5121:6137 6145:7161 7169:8185 8193:9209 9217:10233 10241:11257 11265:12281 12289:13305 13313:14329 14337:15353 15361:16377" x14ac:dyDescent="0.4">
      <c r="B84" s="188" t="s">
        <v>133</v>
      </c>
      <c r="C84" s="189">
        <f t="shared" ref="C84:I84" si="1">SUM(C86+C88)</f>
        <v>5396</v>
      </c>
      <c r="D84" s="189">
        <f t="shared" si="1"/>
        <v>6055</v>
      </c>
      <c r="E84" s="189">
        <f t="shared" si="1"/>
        <v>6462</v>
      </c>
      <c r="F84" s="189">
        <f t="shared" si="1"/>
        <v>1280</v>
      </c>
      <c r="G84" s="189">
        <f t="shared" si="1"/>
        <v>648</v>
      </c>
      <c r="H84" s="189">
        <f t="shared" si="1"/>
        <v>4844</v>
      </c>
      <c r="I84" s="190">
        <f t="shared" si="1"/>
        <v>8550</v>
      </c>
      <c r="J84" s="16"/>
      <c r="K84" s="16"/>
      <c r="L84" s="16"/>
      <c r="M84" s="16"/>
      <c r="N84" s="16"/>
      <c r="O84" s="16"/>
      <c r="P84" s="16"/>
      <c r="Q84" s="16"/>
      <c r="R84" s="16"/>
      <c r="S84" s="16"/>
    </row>
    <row r="85" spans="2:1017 1025:2041 2049:3065 3073:4089 4097:5113 5121:6137 6145:7161 7169:8185 8193:9209 9217:10233 10241:11257 11265:12281 12289:13305 13313:14329 14337:15353 15361:16377" x14ac:dyDescent="0.4">
      <c r="B85" s="191" t="s">
        <v>134</v>
      </c>
      <c r="C85" s="192"/>
      <c r="D85" s="192">
        <f t="shared" ref="D85:I85" si="2">D84/C84-1</f>
        <v>0.12212750185322463</v>
      </c>
      <c r="E85" s="192">
        <f t="shared" si="2"/>
        <v>6.7217175887696046E-2</v>
      </c>
      <c r="F85" s="192">
        <f t="shared" si="2"/>
        <v>-0.8019189105540081</v>
      </c>
      <c r="G85" s="192">
        <f t="shared" si="2"/>
        <v>-0.49375000000000002</v>
      </c>
      <c r="H85" s="192">
        <f t="shared" si="2"/>
        <v>6.4753086419753085</v>
      </c>
      <c r="I85" s="193">
        <f t="shared" si="2"/>
        <v>0.76507018992568132</v>
      </c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</row>
    <row r="86" spans="2:1017 1025:2041 2049:3065 3073:4089 4097:5113 5121:6137 6145:7161 7169:8185 8193:9209 9217:10233 10241:11257 11265:12281 12289:13305 13313:14329 14337:15353 15361:16377" x14ac:dyDescent="0.4">
      <c r="B86" s="194" t="s">
        <v>387</v>
      </c>
      <c r="C86" s="183">
        <v>3750</v>
      </c>
      <c r="D86" s="183">
        <v>4260</v>
      </c>
      <c r="E86" s="183">
        <v>4517</v>
      </c>
      <c r="F86" s="183">
        <v>867</v>
      </c>
      <c r="G86" s="183">
        <v>393</v>
      </c>
      <c r="H86" s="183">
        <v>3254</v>
      </c>
      <c r="I86" s="184">
        <v>5754</v>
      </c>
      <c r="U86" s="16"/>
      <c r="V86" s="16"/>
    </row>
    <row r="87" spans="2:1017 1025:2041 2049:3065 3073:4089 4097:5113 5121:6137 6145:7161 7169:8185 8193:9209 9217:10233 10241:11257 11265:12281 12289:13305 13313:14329 14337:15353 15361:16377" x14ac:dyDescent="0.4">
      <c r="B87" s="191" t="s">
        <v>136</v>
      </c>
      <c r="C87" s="192">
        <f t="shared" ref="C87:I87" si="3">C86/C84</f>
        <v>0.69495922905856189</v>
      </c>
      <c r="D87" s="192">
        <f t="shared" si="3"/>
        <v>0.70355078447564001</v>
      </c>
      <c r="E87" s="192">
        <f t="shared" si="3"/>
        <v>0.69900959455277001</v>
      </c>
      <c r="F87" s="192">
        <f t="shared" si="3"/>
        <v>0.67734375000000002</v>
      </c>
      <c r="G87" s="192">
        <f t="shared" si="3"/>
        <v>0.60648148148148151</v>
      </c>
      <c r="H87" s="192">
        <f t="shared" si="3"/>
        <v>0.67175887696118908</v>
      </c>
      <c r="I87" s="193">
        <f t="shared" si="3"/>
        <v>0.6729824561403509</v>
      </c>
      <c r="U87" s="16"/>
      <c r="V87" s="16"/>
    </row>
    <row r="88" spans="2:1017 1025:2041 2049:3065 3073:4089 4097:5113 5121:6137 6145:7161 7169:8185 8193:9209 9217:10233 10241:11257 11265:12281 12289:13305 13313:14329 14337:15353 15361:16377" x14ac:dyDescent="0.4">
      <c r="B88" s="194" t="s">
        <v>388</v>
      </c>
      <c r="C88" s="183">
        <v>1646</v>
      </c>
      <c r="D88" s="183">
        <v>1795</v>
      </c>
      <c r="E88" s="183">
        <v>1945</v>
      </c>
      <c r="F88" s="183">
        <v>413</v>
      </c>
      <c r="G88" s="183">
        <v>255</v>
      </c>
      <c r="H88" s="183">
        <v>1590</v>
      </c>
      <c r="I88" s="184">
        <v>2796</v>
      </c>
      <c r="U88" s="16"/>
      <c r="V88" s="16"/>
    </row>
    <row r="89" spans="2:1017 1025:2041 2049:3065 3073:4089 4097:5113 5121:6137 6145:7161 7169:8185 8193:9209 9217:10233 10241:11257 11265:12281 12289:13305 13313:14329 14337:15353 15361:16377" x14ac:dyDescent="0.4">
      <c r="B89" s="191" t="s">
        <v>136</v>
      </c>
      <c r="C89" s="192">
        <f t="shared" ref="C89:I89" si="4">C88/C84</f>
        <v>0.30504077094143811</v>
      </c>
      <c r="D89" s="192">
        <f t="shared" si="4"/>
        <v>0.29644921552436004</v>
      </c>
      <c r="E89" s="192">
        <f t="shared" si="4"/>
        <v>0.30099040544722994</v>
      </c>
      <c r="F89" s="192">
        <f t="shared" si="4"/>
        <v>0.32265624999999998</v>
      </c>
      <c r="G89" s="192">
        <f t="shared" si="4"/>
        <v>0.39351851851851855</v>
      </c>
      <c r="H89" s="192">
        <f t="shared" si="4"/>
        <v>0.32824112303881092</v>
      </c>
      <c r="I89" s="193">
        <f t="shared" si="4"/>
        <v>0.3270175438596491</v>
      </c>
      <c r="U89" s="16"/>
      <c r="V89" s="16"/>
    </row>
    <row r="90" spans="2:1017 1025:2041 2049:3065 3073:4089 4097:5113 5121:6137 6145:7161 7169:8185 8193:9209 9217:10233 10241:11257 11265:12281 12289:13305 13313:14329 14337:15353 15361:16377" x14ac:dyDescent="0.4">
      <c r="B90" s="195" t="s">
        <v>389</v>
      </c>
      <c r="C90" s="180">
        <f t="shared" ref="C90:I90" si="5">SUM(C91:C96)</f>
        <v>3063</v>
      </c>
      <c r="D90" s="180">
        <f t="shared" si="5"/>
        <v>3378</v>
      </c>
      <c r="E90" s="180">
        <f t="shared" si="5"/>
        <v>3664</v>
      </c>
      <c r="F90" s="180">
        <f t="shared" si="5"/>
        <v>1693</v>
      </c>
      <c r="G90" s="180">
        <f t="shared" si="5"/>
        <v>1608</v>
      </c>
      <c r="H90" s="180">
        <f t="shared" si="5"/>
        <v>4268</v>
      </c>
      <c r="I90" s="181">
        <f t="shared" si="5"/>
        <v>5468</v>
      </c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</row>
    <row r="91" spans="2:1017 1025:2041 2049:3065 3073:4089 4097:5113 5121:6137 6145:7161 7169:8185 8193:9209 9217:10233 10241:11257 11265:12281 12289:13305 13313:14329 14337:15353 15361:16377" x14ac:dyDescent="0.4">
      <c r="B91" s="196" t="s">
        <v>390</v>
      </c>
      <c r="C91" s="183">
        <v>894</v>
      </c>
      <c r="D91" s="183">
        <v>999</v>
      </c>
      <c r="E91" s="183">
        <v>1121</v>
      </c>
      <c r="F91" s="183">
        <v>381</v>
      </c>
      <c r="G91" s="183">
        <v>144</v>
      </c>
      <c r="H91" s="183">
        <v>1035</v>
      </c>
      <c r="I91" s="184">
        <v>1883</v>
      </c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</row>
    <row r="92" spans="2:1017 1025:2041 2049:3065 3073:4089 4097:5113 5121:6137 6145:7161 7169:8185 8193:9209 9217:10233 10241:11257 11265:12281 12289:13305 13313:14329 14337:15353 15361:16377" x14ac:dyDescent="0.4">
      <c r="B92" s="196" t="s">
        <v>391</v>
      </c>
      <c r="C92" s="183">
        <v>319</v>
      </c>
      <c r="D92" s="183">
        <v>349</v>
      </c>
      <c r="E92" s="183">
        <v>395</v>
      </c>
      <c r="F92" s="183">
        <v>86</v>
      </c>
      <c r="G92" s="183">
        <v>54</v>
      </c>
      <c r="H92" s="183">
        <v>358</v>
      </c>
      <c r="I92" s="184">
        <v>600</v>
      </c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</row>
    <row r="93" spans="2:1017 1025:2041 2049:3065 3073:4089 4097:5113 5121:6137 6145:7161 7169:8185 8193:9209 9217:10233 10241:11257 11265:12281 12289:13305 13313:14329 14337:15353 15361:16377" x14ac:dyDescent="0.4">
      <c r="B93" s="196" t="s">
        <v>392</v>
      </c>
      <c r="C93" s="183">
        <v>804</v>
      </c>
      <c r="D93" s="183">
        <v>882</v>
      </c>
      <c r="E93" s="183">
        <v>924</v>
      </c>
      <c r="F93" s="183">
        <v>521</v>
      </c>
      <c r="G93" s="183">
        <v>537</v>
      </c>
      <c r="H93" s="183">
        <v>1089</v>
      </c>
      <c r="I93" s="184">
        <v>1262</v>
      </c>
      <c r="J93" s="16"/>
      <c r="K93" s="16"/>
      <c r="O93" s="16"/>
      <c r="P93" s="16"/>
      <c r="Q93" s="16"/>
      <c r="R93" s="16"/>
      <c r="S93" s="16"/>
      <c r="T93" s="16"/>
      <c r="U93" s="16"/>
      <c r="V93" s="16"/>
    </row>
    <row r="94" spans="2:1017 1025:2041 2049:3065 3073:4089 4097:5113 5121:6137 6145:7161 7169:8185 8193:9209 9217:10233 10241:11257 11265:12281 12289:13305 13313:14329 14337:15353 15361:16377" x14ac:dyDescent="0.4">
      <c r="B94" s="196" t="s">
        <v>393</v>
      </c>
      <c r="C94" s="183">
        <v>361</v>
      </c>
      <c r="D94" s="183">
        <v>393</v>
      </c>
      <c r="E94" s="183">
        <v>410</v>
      </c>
      <c r="F94" s="183">
        <v>265</v>
      </c>
      <c r="G94" s="183">
        <v>302</v>
      </c>
      <c r="H94" s="183">
        <v>687</v>
      </c>
      <c r="I94" s="184">
        <v>717</v>
      </c>
      <c r="J94" s="16"/>
      <c r="K94" s="16"/>
      <c r="O94" s="16"/>
      <c r="P94" s="16"/>
      <c r="Q94" s="16"/>
      <c r="R94" s="16"/>
      <c r="S94" s="16"/>
      <c r="T94" s="16"/>
      <c r="U94" s="16"/>
      <c r="V94" s="16"/>
    </row>
    <row r="95" spans="2:1017 1025:2041 2049:3065 3073:4089 4097:5113 5121:6137 6145:7161 7169:8185 8193:9209 9217:10233 10241:11257 11265:12281 12289:13305 13313:14329 14337:15353 15361:16377" x14ac:dyDescent="0.4">
      <c r="B95" s="196" t="s">
        <v>394</v>
      </c>
      <c r="C95" s="183">
        <v>198</v>
      </c>
      <c r="D95" s="183">
        <v>216</v>
      </c>
      <c r="E95" s="183">
        <v>223</v>
      </c>
      <c r="F95" s="183">
        <v>65</v>
      </c>
      <c r="G95" s="183">
        <v>63</v>
      </c>
      <c r="H95" s="183">
        <v>264</v>
      </c>
      <c r="I95" s="184">
        <v>358</v>
      </c>
      <c r="J95" s="16"/>
      <c r="K95" s="16"/>
      <c r="O95" s="16"/>
      <c r="P95" s="16"/>
      <c r="Q95" s="16"/>
      <c r="R95" s="16"/>
      <c r="S95" s="16"/>
      <c r="T95" s="16"/>
      <c r="U95" s="16"/>
      <c r="V95" s="16"/>
    </row>
    <row r="96" spans="2:1017 1025:2041 2049:3065 3073:4089 4097:5113 5121:6137 6145:7161 7169:8185 8193:9209 9217:10233 10241:11257 11265:12281 12289:13305 13313:14329 14337:15353 15361:16377" x14ac:dyDescent="0.4">
      <c r="B96" s="197" t="s">
        <v>395</v>
      </c>
      <c r="C96" s="198">
        <v>487</v>
      </c>
      <c r="D96" s="198">
        <v>539</v>
      </c>
      <c r="E96" s="198">
        <v>591</v>
      </c>
      <c r="F96" s="198">
        <v>375</v>
      </c>
      <c r="G96" s="198">
        <v>508</v>
      </c>
      <c r="H96" s="198">
        <v>835</v>
      </c>
      <c r="I96" s="199">
        <v>648</v>
      </c>
      <c r="J96" s="16"/>
      <c r="K96" s="16"/>
      <c r="O96" s="16"/>
      <c r="P96" s="16"/>
      <c r="Q96" s="16"/>
      <c r="R96" s="16"/>
      <c r="S96" s="16"/>
      <c r="T96" s="16"/>
      <c r="U96" s="16"/>
      <c r="V96" s="16"/>
    </row>
    <row r="97" spans="2:22" x14ac:dyDescent="0.4">
      <c r="B97" s="188" t="s">
        <v>139</v>
      </c>
      <c r="C97" s="189">
        <f t="shared" ref="C97:I97" si="6">C84-C90</f>
        <v>2333</v>
      </c>
      <c r="D97" s="189">
        <f t="shared" si="6"/>
        <v>2677</v>
      </c>
      <c r="E97" s="189">
        <f t="shared" si="6"/>
        <v>2798</v>
      </c>
      <c r="F97" s="189">
        <f t="shared" si="6"/>
        <v>-413</v>
      </c>
      <c r="G97" s="189">
        <f t="shared" si="6"/>
        <v>-960</v>
      </c>
      <c r="H97" s="189">
        <f t="shared" si="6"/>
        <v>576</v>
      </c>
      <c r="I97" s="190">
        <f t="shared" si="6"/>
        <v>3082</v>
      </c>
      <c r="J97" s="16"/>
      <c r="K97" s="16"/>
      <c r="O97" s="16"/>
      <c r="P97" s="16"/>
      <c r="Q97" s="16"/>
      <c r="R97" s="16"/>
      <c r="S97" s="16"/>
      <c r="T97" s="16"/>
      <c r="U97" s="16"/>
      <c r="V97" s="16"/>
    </row>
    <row r="98" spans="2:22" x14ac:dyDescent="0.4">
      <c r="B98" s="191" t="s">
        <v>134</v>
      </c>
      <c r="C98" s="192"/>
      <c r="D98" s="192">
        <f t="shared" ref="D98:I98" si="7">D97/C97-1</f>
        <v>0.14744963566223745</v>
      </c>
      <c r="E98" s="192">
        <f t="shared" si="7"/>
        <v>4.5199850579006329E-2</v>
      </c>
      <c r="F98" s="192">
        <f t="shared" si="7"/>
        <v>-1.1476054324517513</v>
      </c>
      <c r="G98" s="192">
        <f t="shared" si="7"/>
        <v>1.3244552058111378</v>
      </c>
      <c r="H98" s="192">
        <f t="shared" si="7"/>
        <v>-1.6</v>
      </c>
      <c r="I98" s="193">
        <f t="shared" si="7"/>
        <v>4.3506944444444446</v>
      </c>
      <c r="J98" s="16"/>
      <c r="O98" s="16"/>
      <c r="P98" s="16"/>
      <c r="Q98" s="16"/>
      <c r="R98" s="16"/>
      <c r="S98" s="16"/>
      <c r="T98" s="16"/>
      <c r="U98" s="16"/>
      <c r="V98" s="16"/>
    </row>
    <row r="99" spans="2:22" x14ac:dyDescent="0.4">
      <c r="B99" s="191" t="s">
        <v>396</v>
      </c>
      <c r="C99" s="192">
        <f t="shared" ref="C99:I99" si="8">C97/C84</f>
        <v>0.43235730170496667</v>
      </c>
      <c r="D99" s="192">
        <f t="shared" si="8"/>
        <v>0.44211395540875309</v>
      </c>
      <c r="E99" s="192">
        <f t="shared" si="8"/>
        <v>0.43299288146084802</v>
      </c>
      <c r="F99" s="192">
        <f t="shared" si="8"/>
        <v>-0.32265624999999998</v>
      </c>
      <c r="G99" s="192">
        <f t="shared" si="8"/>
        <v>-1.4814814814814814</v>
      </c>
      <c r="H99" s="192">
        <f t="shared" si="8"/>
        <v>0.11890999174236168</v>
      </c>
      <c r="I99" s="193">
        <f t="shared" si="8"/>
        <v>0.36046783625730994</v>
      </c>
      <c r="J99" s="16"/>
      <c r="K99" s="16"/>
      <c r="O99" s="16"/>
      <c r="P99" s="16"/>
      <c r="Q99" s="16"/>
      <c r="R99" s="16"/>
      <c r="S99" s="16"/>
      <c r="T99" s="16"/>
      <c r="U99" s="16"/>
      <c r="V99" s="16"/>
    </row>
    <row r="100" spans="2:22" x14ac:dyDescent="0.4">
      <c r="B100" s="200" t="s">
        <v>397</v>
      </c>
      <c r="C100" s="180">
        <f t="shared" ref="C100:I100" si="9">SUM(C101:C102)</f>
        <v>310.76823451045539</v>
      </c>
      <c r="D100" s="180">
        <f t="shared" si="9"/>
        <v>321.36203580169456</v>
      </c>
      <c r="E100" s="180">
        <f t="shared" si="9"/>
        <v>335.9770075679055</v>
      </c>
      <c r="F100" s="180">
        <f t="shared" si="9"/>
        <v>310.38896101660146</v>
      </c>
      <c r="G100" s="180">
        <f t="shared" si="9"/>
        <v>191.90316708339464</v>
      </c>
      <c r="H100" s="180">
        <f t="shared" si="9"/>
        <v>275.75890769870023</v>
      </c>
      <c r="I100" s="181">
        <f t="shared" si="9"/>
        <v>486.73382758544329</v>
      </c>
    </row>
    <row r="101" spans="2:22" x14ac:dyDescent="0.4">
      <c r="B101" s="201" t="s">
        <v>398</v>
      </c>
      <c r="C101" s="183">
        <f t="shared" ref="C101:I101" si="10">(C86*1000000)/C82</f>
        <v>215.97125267127643</v>
      </c>
      <c r="D101" s="183">
        <f t="shared" si="10"/>
        <v>226.09451238897088</v>
      </c>
      <c r="E101" s="183">
        <f t="shared" si="10"/>
        <v>234.85115183909457</v>
      </c>
      <c r="F101" s="183">
        <f t="shared" si="10"/>
        <v>210.24002281358864</v>
      </c>
      <c r="G101" s="183">
        <f t="shared" si="10"/>
        <v>116.38571707372546</v>
      </c>
      <c r="H101" s="183">
        <f t="shared" si="10"/>
        <v>185.24349414772308</v>
      </c>
      <c r="I101" s="184">
        <f t="shared" si="10"/>
        <v>327.56332677504571</v>
      </c>
    </row>
    <row r="102" spans="2:22" x14ac:dyDescent="0.4">
      <c r="B102" s="201" t="s">
        <v>399</v>
      </c>
      <c r="C102" s="183">
        <f t="shared" ref="C102:I102" si="11">(C88*1000000)/C82</f>
        <v>94.79698183917894</v>
      </c>
      <c r="D102" s="183">
        <f t="shared" si="11"/>
        <v>95.267523412723648</v>
      </c>
      <c r="E102" s="183">
        <f t="shared" si="11"/>
        <v>101.12585572881092</v>
      </c>
      <c r="F102" s="183">
        <f t="shared" si="11"/>
        <v>100.1489382030128</v>
      </c>
      <c r="G102" s="183">
        <f t="shared" si="11"/>
        <v>75.51745000966919</v>
      </c>
      <c r="H102" s="183">
        <f t="shared" si="11"/>
        <v>90.515413550977172</v>
      </c>
      <c r="I102" s="184">
        <f t="shared" si="11"/>
        <v>159.17050081039758</v>
      </c>
    </row>
    <row r="103" spans="2:22" x14ac:dyDescent="0.4">
      <c r="B103" s="202" t="s">
        <v>400</v>
      </c>
      <c r="C103" s="183">
        <f t="shared" ref="C103:I103" si="12">(C90*1000000)/C82</f>
        <v>176.40531918189859</v>
      </c>
      <c r="D103" s="183">
        <f t="shared" si="12"/>
        <v>179.28339503519803</v>
      </c>
      <c r="E103" s="183">
        <f t="shared" si="12"/>
        <v>190.50135495648496</v>
      </c>
      <c r="F103" s="183">
        <f t="shared" si="12"/>
        <v>410.53789921961425</v>
      </c>
      <c r="G103" s="183">
        <f t="shared" si="12"/>
        <v>476.20415535509045</v>
      </c>
      <c r="H103" s="183">
        <f t="shared" si="12"/>
        <v>242.96841826136514</v>
      </c>
      <c r="I103" s="184">
        <f t="shared" si="12"/>
        <v>311.28193792247998</v>
      </c>
    </row>
    <row r="104" spans="2:22" x14ac:dyDescent="0.4">
      <c r="B104" s="203" t="s">
        <v>401</v>
      </c>
      <c r="C104" s="189">
        <f t="shared" ref="C104:I104" si="13">C100-C103</f>
        <v>134.3629153285568</v>
      </c>
      <c r="D104" s="189">
        <f t="shared" si="13"/>
        <v>142.07864076649653</v>
      </c>
      <c r="E104" s="189">
        <f t="shared" si="13"/>
        <v>145.47565261142054</v>
      </c>
      <c r="F104" s="189">
        <f t="shared" si="13"/>
        <v>-100.14893820301279</v>
      </c>
      <c r="G104" s="189">
        <f t="shared" si="13"/>
        <v>-284.30098827169581</v>
      </c>
      <c r="H104" s="189">
        <f t="shared" si="13"/>
        <v>32.790489437335083</v>
      </c>
      <c r="I104" s="190">
        <f t="shared" si="13"/>
        <v>175.45188966296331</v>
      </c>
      <c r="J104" s="16"/>
      <c r="K104" s="16"/>
      <c r="O104" s="16"/>
      <c r="P104" s="16"/>
      <c r="Q104" s="16"/>
      <c r="R104" s="16"/>
      <c r="S104" s="16"/>
      <c r="T104" s="16"/>
      <c r="U104" s="16"/>
      <c r="V104" s="16"/>
    </row>
    <row r="105" spans="2:22" x14ac:dyDescent="0.4">
      <c r="B105" s="204" t="s">
        <v>402</v>
      </c>
      <c r="C105" s="205">
        <f t="shared" ref="C105:I105" si="14">SUM(C106:C108)</f>
        <v>1284</v>
      </c>
      <c r="D105" s="205">
        <f t="shared" si="14"/>
        <v>1459</v>
      </c>
      <c r="E105" s="205">
        <f t="shared" si="14"/>
        <v>1621</v>
      </c>
      <c r="F105" s="205">
        <f t="shared" si="14"/>
        <v>3071</v>
      </c>
      <c r="G105" s="205">
        <f t="shared" si="14"/>
        <v>1592</v>
      </c>
      <c r="H105" s="205">
        <f t="shared" si="14"/>
        <v>2128</v>
      </c>
      <c r="I105" s="206">
        <f t="shared" si="14"/>
        <v>2150</v>
      </c>
      <c r="J105" s="16"/>
      <c r="K105" s="37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</row>
    <row r="106" spans="2:22" x14ac:dyDescent="0.4">
      <c r="B106" s="207" t="s">
        <v>403</v>
      </c>
      <c r="C106" s="180">
        <v>774</v>
      </c>
      <c r="D106" s="180">
        <v>898</v>
      </c>
      <c r="E106" s="180">
        <v>975</v>
      </c>
      <c r="F106" s="180">
        <v>745</v>
      </c>
      <c r="G106" s="180">
        <v>891</v>
      </c>
      <c r="H106" s="180">
        <v>1379</v>
      </c>
      <c r="I106" s="181">
        <v>1342</v>
      </c>
      <c r="J106" s="16"/>
      <c r="K106" s="37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</row>
    <row r="107" spans="2:22" x14ac:dyDescent="0.4">
      <c r="B107" s="196" t="s">
        <v>404</v>
      </c>
      <c r="C107" s="183">
        <v>510</v>
      </c>
      <c r="D107" s="183">
        <v>561</v>
      </c>
      <c r="E107" s="183">
        <v>646</v>
      </c>
      <c r="F107" s="183">
        <v>718</v>
      </c>
      <c r="G107" s="183">
        <v>701</v>
      </c>
      <c r="H107" s="183">
        <v>749</v>
      </c>
      <c r="I107" s="184">
        <v>808</v>
      </c>
      <c r="J107" s="16"/>
      <c r="K107" s="37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</row>
    <row r="108" spans="2:22" x14ac:dyDescent="0.4">
      <c r="B108" s="197" t="s">
        <v>405</v>
      </c>
      <c r="C108" s="198">
        <v>0</v>
      </c>
      <c r="D108" s="198">
        <v>0</v>
      </c>
      <c r="E108" s="198">
        <v>0</v>
      </c>
      <c r="F108" s="198">
        <v>1608</v>
      </c>
      <c r="G108" s="198">
        <v>0</v>
      </c>
      <c r="H108" s="198">
        <v>0</v>
      </c>
      <c r="I108" s="199">
        <v>0</v>
      </c>
      <c r="J108" s="16"/>
      <c r="K108" s="37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</row>
    <row r="109" spans="2:22" x14ac:dyDescent="0.4">
      <c r="B109" s="208" t="s">
        <v>142</v>
      </c>
      <c r="C109" s="189">
        <f t="shared" ref="C109:I109" si="15">C97-C105</f>
        <v>1049</v>
      </c>
      <c r="D109" s="189">
        <f t="shared" si="15"/>
        <v>1218</v>
      </c>
      <c r="E109" s="189">
        <f t="shared" si="15"/>
        <v>1177</v>
      </c>
      <c r="F109" s="189">
        <f t="shared" si="15"/>
        <v>-3484</v>
      </c>
      <c r="G109" s="189">
        <f t="shared" si="15"/>
        <v>-2552</v>
      </c>
      <c r="H109" s="189">
        <f t="shared" si="15"/>
        <v>-1552</v>
      </c>
      <c r="I109" s="190">
        <f t="shared" si="15"/>
        <v>932</v>
      </c>
      <c r="J109" s="16"/>
      <c r="K109" s="37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</row>
    <row r="110" spans="2:22" x14ac:dyDescent="0.4">
      <c r="B110" s="191" t="s">
        <v>134</v>
      </c>
      <c r="C110" s="192"/>
      <c r="D110" s="192">
        <f t="shared" ref="D110:I110" si="16">D109/C109-1</f>
        <v>0.16110581506196375</v>
      </c>
      <c r="E110" s="192">
        <f t="shared" si="16"/>
        <v>-3.3661740558292297E-2</v>
      </c>
      <c r="F110" s="192">
        <f t="shared" si="16"/>
        <v>-3.9600679694137639</v>
      </c>
      <c r="G110" s="192">
        <f t="shared" si="16"/>
        <v>-0.2675086107921929</v>
      </c>
      <c r="H110" s="192">
        <f t="shared" si="16"/>
        <v>-0.39184952978056431</v>
      </c>
      <c r="I110" s="193">
        <f t="shared" si="16"/>
        <v>-1.6005154639175259</v>
      </c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</row>
    <row r="111" spans="2:22" x14ac:dyDescent="0.4">
      <c r="B111" s="191" t="s">
        <v>406</v>
      </c>
      <c r="C111" s="192">
        <f t="shared" ref="C111:I111" si="17">C109/C84</f>
        <v>0.19440326167531505</v>
      </c>
      <c r="D111" s="192">
        <f t="shared" si="17"/>
        <v>0.20115606936416186</v>
      </c>
      <c r="E111" s="192">
        <f t="shared" si="17"/>
        <v>0.18214175177963479</v>
      </c>
      <c r="F111" s="192">
        <f t="shared" si="17"/>
        <v>-2.7218749999999998</v>
      </c>
      <c r="G111" s="192">
        <f t="shared" si="17"/>
        <v>-3.9382716049382718</v>
      </c>
      <c r="H111" s="192">
        <f t="shared" si="17"/>
        <v>-0.32039636663914123</v>
      </c>
      <c r="I111" s="193">
        <f t="shared" si="17"/>
        <v>0.10900584795321637</v>
      </c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</row>
    <row r="112" spans="2:22" x14ac:dyDescent="0.4">
      <c r="B112" s="209" t="s">
        <v>407</v>
      </c>
      <c r="C112" s="183">
        <v>-278</v>
      </c>
      <c r="D112" s="183">
        <v>-250</v>
      </c>
      <c r="E112" s="183">
        <v>-267</v>
      </c>
      <c r="F112" s="183">
        <v>-516</v>
      </c>
      <c r="G112" s="183">
        <v>-1949</v>
      </c>
      <c r="H112" s="183">
        <v>-725</v>
      </c>
      <c r="I112" s="184">
        <v>-768</v>
      </c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</row>
    <row r="113" spans="1:24" x14ac:dyDescent="0.4">
      <c r="B113" s="182" t="s">
        <v>408</v>
      </c>
      <c r="C113" s="183">
        <v>-268</v>
      </c>
      <c r="D113" s="183">
        <v>-270</v>
      </c>
      <c r="E113" s="183">
        <v>-273</v>
      </c>
      <c r="F113" s="183">
        <v>-482</v>
      </c>
      <c r="G113" s="183">
        <v>-2073</v>
      </c>
      <c r="H113" s="183">
        <v>-802</v>
      </c>
      <c r="I113" s="184">
        <v>-728</v>
      </c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</row>
    <row r="114" spans="1:24" x14ac:dyDescent="0.4">
      <c r="B114" s="210" t="s">
        <v>409</v>
      </c>
      <c r="C114" s="183">
        <v>-11</v>
      </c>
      <c r="D114" s="183">
        <v>-14</v>
      </c>
      <c r="E114" s="183">
        <v>19</v>
      </c>
      <c r="F114" s="183">
        <v>-12</v>
      </c>
      <c r="G114" s="183">
        <v>-5</v>
      </c>
      <c r="H114" s="183">
        <v>7</v>
      </c>
      <c r="I114" s="184">
        <v>3</v>
      </c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</row>
    <row r="115" spans="1:24" ht="17.100000000000001" customHeight="1" x14ac:dyDescent="0.4">
      <c r="B115" s="211" t="s">
        <v>146</v>
      </c>
      <c r="C115" s="198">
        <f t="shared" ref="C115:I115" si="18">C109+C112+C114</f>
        <v>760</v>
      </c>
      <c r="D115" s="198">
        <f t="shared" si="18"/>
        <v>954</v>
      </c>
      <c r="E115" s="198">
        <f t="shared" si="18"/>
        <v>929</v>
      </c>
      <c r="F115" s="198">
        <f t="shared" si="18"/>
        <v>-4012</v>
      </c>
      <c r="G115" s="198">
        <f t="shared" si="18"/>
        <v>-4506</v>
      </c>
      <c r="H115" s="198">
        <f t="shared" si="18"/>
        <v>-2270</v>
      </c>
      <c r="I115" s="199">
        <f t="shared" si="18"/>
        <v>167</v>
      </c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</row>
    <row r="116" spans="1:24" x14ac:dyDescent="0.4">
      <c r="B116" s="212" t="s">
        <v>410</v>
      </c>
      <c r="C116" s="180">
        <v>228040825</v>
      </c>
      <c r="D116" s="180">
        <v>223001739</v>
      </c>
      <c r="E116" s="180">
        <v>214929977</v>
      </c>
      <c r="F116" s="180">
        <v>254728932</v>
      </c>
      <c r="G116" s="180">
        <v>365449967</v>
      </c>
      <c r="H116" s="180">
        <v>419773195</v>
      </c>
      <c r="I116" s="181">
        <v>424424962</v>
      </c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</row>
    <row r="117" spans="1:24" x14ac:dyDescent="0.4">
      <c r="B117" s="210" t="s">
        <v>411</v>
      </c>
      <c r="C117" s="183">
        <v>229418326</v>
      </c>
      <c r="D117" s="183">
        <v>224419205</v>
      </c>
      <c r="E117" s="183">
        <v>216475076</v>
      </c>
      <c r="F117" s="183">
        <v>254728932</v>
      </c>
      <c r="G117" s="183">
        <v>365449967</v>
      </c>
      <c r="H117" s="183">
        <v>419773195</v>
      </c>
      <c r="I117" s="184">
        <v>427400849</v>
      </c>
      <c r="M117" s="16"/>
      <c r="N117" s="16"/>
      <c r="O117" s="16"/>
      <c r="P117" s="16"/>
      <c r="Q117" s="16"/>
      <c r="R117" s="16"/>
      <c r="S117" s="16"/>
      <c r="T117" s="16"/>
      <c r="U117" s="16"/>
      <c r="V117" s="16"/>
    </row>
    <row r="118" spans="1:24" x14ac:dyDescent="0.4">
      <c r="B118" s="210"/>
      <c r="C118" s="183"/>
      <c r="D118" s="183"/>
      <c r="E118" s="183"/>
      <c r="F118" s="183"/>
      <c r="G118" s="183"/>
      <c r="H118" s="183"/>
      <c r="I118" s="184"/>
      <c r="M118" s="16"/>
      <c r="N118" s="16"/>
      <c r="O118" s="16"/>
      <c r="P118" s="16"/>
      <c r="Q118" s="16"/>
      <c r="R118" s="16"/>
      <c r="S118" s="16"/>
      <c r="T118" s="16"/>
      <c r="U118" s="16"/>
      <c r="V118" s="16"/>
    </row>
    <row r="119" spans="1:24" x14ac:dyDescent="0.4">
      <c r="B119" s="210" t="s">
        <v>412</v>
      </c>
      <c r="C119" s="213">
        <f t="shared" ref="C119:I119" si="19">(C115*1000000)/C116</f>
        <v>3.3327365834604397</v>
      </c>
      <c r="D119" s="213">
        <f t="shared" si="19"/>
        <v>4.2779935451534756</v>
      </c>
      <c r="E119" s="213">
        <f t="shared" si="19"/>
        <v>4.3223379677744997</v>
      </c>
      <c r="F119" s="213">
        <f t="shared" si="19"/>
        <v>-15.750075849256103</v>
      </c>
      <c r="G119" s="213">
        <f t="shared" si="19"/>
        <v>-12.33000521792358</v>
      </c>
      <c r="H119" s="213">
        <f t="shared" si="19"/>
        <v>-5.4076821174825138</v>
      </c>
      <c r="I119" s="214">
        <f t="shared" si="19"/>
        <v>0.39347355823053592</v>
      </c>
      <c r="M119" s="16"/>
      <c r="N119" s="16"/>
      <c r="O119" s="16"/>
      <c r="P119" s="16"/>
      <c r="Q119" s="16"/>
      <c r="R119" s="16"/>
      <c r="S119" s="16"/>
      <c r="T119" s="16"/>
      <c r="U119" s="16"/>
      <c r="V119" s="16"/>
    </row>
    <row r="120" spans="1:24" ht="18" thickBot="1" x14ac:dyDescent="0.45">
      <c r="B120" s="215" t="s">
        <v>413</v>
      </c>
      <c r="C120" s="216">
        <f t="shared" ref="C120:I120" si="20">(C115*1000000)/C117</f>
        <v>3.3127257671647383</v>
      </c>
      <c r="D120" s="216">
        <f t="shared" si="20"/>
        <v>4.2509730840549054</v>
      </c>
      <c r="E120" s="216">
        <f t="shared" si="20"/>
        <v>4.2914871178980443</v>
      </c>
      <c r="F120" s="216">
        <f t="shared" si="20"/>
        <v>-15.750075849256103</v>
      </c>
      <c r="G120" s="216">
        <f t="shared" si="20"/>
        <v>-12.33000521792358</v>
      </c>
      <c r="H120" s="216">
        <f t="shared" si="20"/>
        <v>-5.4076821174825138</v>
      </c>
      <c r="I120" s="217">
        <f t="shared" si="20"/>
        <v>0.39073389861235397</v>
      </c>
      <c r="M120" s="16"/>
      <c r="N120" s="16"/>
      <c r="O120" s="16"/>
      <c r="P120" s="16"/>
      <c r="Q120" s="16"/>
      <c r="R120" s="16"/>
      <c r="S120" s="16"/>
      <c r="T120" s="16"/>
      <c r="U120" s="16"/>
      <c r="V120" s="16"/>
    </row>
    <row r="121" spans="1:24" ht="18" thickBot="1" x14ac:dyDescent="0.45">
      <c r="A121" s="52"/>
      <c r="B121" s="16"/>
      <c r="M121" s="16"/>
      <c r="T121" s="16"/>
      <c r="U121" s="16"/>
      <c r="V121" s="16"/>
    </row>
    <row r="122" spans="1:24" x14ac:dyDescent="0.4">
      <c r="B122" s="218" t="s">
        <v>414</v>
      </c>
      <c r="C122" s="219"/>
      <c r="D122" s="219"/>
      <c r="E122" s="219"/>
      <c r="F122" s="219"/>
      <c r="G122" s="219"/>
      <c r="H122" s="219"/>
      <c r="I122" s="219"/>
      <c r="J122" s="219"/>
      <c r="K122" s="219"/>
      <c r="L122" s="219"/>
      <c r="M122" s="219"/>
      <c r="N122" s="219"/>
      <c r="O122" s="219"/>
      <c r="P122" s="219"/>
      <c r="Q122" s="219"/>
      <c r="R122" s="219"/>
      <c r="S122" s="219"/>
      <c r="T122" s="219"/>
      <c r="U122" s="219"/>
      <c r="V122" s="219"/>
      <c r="W122" s="219"/>
      <c r="X122" s="220"/>
    </row>
    <row r="123" spans="1:24" x14ac:dyDescent="0.4">
      <c r="B123" s="221" t="s">
        <v>126</v>
      </c>
      <c r="C123" s="45" t="s">
        <v>415</v>
      </c>
      <c r="D123" s="45" t="s">
        <v>416</v>
      </c>
      <c r="E123" s="45" t="s">
        <v>417</v>
      </c>
      <c r="F123" s="45" t="s">
        <v>418</v>
      </c>
      <c r="G123" s="45" t="s">
        <v>419</v>
      </c>
      <c r="H123" s="45" t="s">
        <v>420</v>
      </c>
      <c r="I123" s="45" t="s">
        <v>421</v>
      </c>
      <c r="J123" s="45" t="s">
        <v>422</v>
      </c>
      <c r="K123" s="45" t="s">
        <v>423</v>
      </c>
      <c r="L123" s="45" t="s">
        <v>424</v>
      </c>
      <c r="M123" s="45" t="s">
        <v>425</v>
      </c>
      <c r="N123" s="45" t="s">
        <v>426</v>
      </c>
      <c r="O123" s="45" t="s">
        <v>427</v>
      </c>
      <c r="P123" s="45" t="s">
        <v>428</v>
      </c>
      <c r="Q123" s="45" t="s">
        <v>429</v>
      </c>
      <c r="R123" s="45" t="s">
        <v>430</v>
      </c>
      <c r="S123" s="45" t="s">
        <v>431</v>
      </c>
      <c r="T123" s="45" t="s">
        <v>432</v>
      </c>
      <c r="U123" s="45" t="s">
        <v>433</v>
      </c>
      <c r="V123" s="45" t="s">
        <v>434</v>
      </c>
      <c r="W123" s="45" t="s">
        <v>435</v>
      </c>
      <c r="X123" s="222" t="s">
        <v>436</v>
      </c>
    </row>
    <row r="124" spans="1:24" x14ac:dyDescent="0.4">
      <c r="B124" s="179" t="s">
        <v>382</v>
      </c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0"/>
      <c r="W124" s="180"/>
      <c r="X124" s="181"/>
    </row>
    <row r="125" spans="1:24" x14ac:dyDescent="0.4">
      <c r="B125" s="182" t="s">
        <v>383</v>
      </c>
      <c r="C125" s="183">
        <v>645052</v>
      </c>
      <c r="D125" s="183">
        <v>682935</v>
      </c>
      <c r="E125" s="183">
        <v>726921</v>
      </c>
      <c r="F125" s="183">
        <f>E80-E125-D125-C125</f>
        <v>640810</v>
      </c>
      <c r="G125" s="183">
        <v>499729</v>
      </c>
      <c r="H125" s="183">
        <v>0</v>
      </c>
      <c r="I125" s="183">
        <v>0</v>
      </c>
      <c r="J125" s="183">
        <f>F80-I125-H125-G125</f>
        <v>0</v>
      </c>
      <c r="K125" s="183">
        <v>0</v>
      </c>
      <c r="L125" s="183">
        <v>0</v>
      </c>
      <c r="M125" s="183">
        <v>57931</v>
      </c>
      <c r="N125" s="183">
        <f>G80-M125-L125-K125</f>
        <v>174517</v>
      </c>
      <c r="O125" s="183">
        <v>191150</v>
      </c>
      <c r="P125" s="183">
        <v>393943</v>
      </c>
      <c r="Q125" s="183">
        <v>526838</v>
      </c>
      <c r="R125" s="183">
        <f>H80-Q125-P125-O125</f>
        <v>551344</v>
      </c>
      <c r="S125" s="183">
        <v>633910</v>
      </c>
      <c r="T125" s="183">
        <v>693085</v>
      </c>
      <c r="U125" s="183">
        <v>740658</v>
      </c>
      <c r="V125" s="183">
        <f>I80-U125-T125-S125</f>
        <v>648893</v>
      </c>
      <c r="W125" s="183">
        <v>736559</v>
      </c>
      <c r="X125" s="184">
        <v>711918</v>
      </c>
    </row>
    <row r="126" spans="1:24" x14ac:dyDescent="0.4">
      <c r="B126" s="182" t="s">
        <v>384</v>
      </c>
      <c r="C126" s="183">
        <v>4975440</v>
      </c>
      <c r="D126" s="183">
        <v>5014083</v>
      </c>
      <c r="E126" s="183">
        <v>5387662</v>
      </c>
      <c r="F126" s="183">
        <f>E81-E126-D126-C126</f>
        <v>5260764</v>
      </c>
      <c r="G126" s="183">
        <v>4278602</v>
      </c>
      <c r="H126" s="183">
        <v>0</v>
      </c>
      <c r="I126" s="183">
        <v>0</v>
      </c>
      <c r="J126" s="183">
        <f>F81-I126-H126-G126</f>
        <v>448000</v>
      </c>
      <c r="K126" s="183">
        <v>0</v>
      </c>
      <c r="L126" s="183">
        <v>0</v>
      </c>
      <c r="M126" s="183">
        <v>402656</v>
      </c>
      <c r="N126" s="183">
        <f>G81-M126-L126-K126</f>
        <v>1376243</v>
      </c>
      <c r="O126" s="183">
        <v>1429446</v>
      </c>
      <c r="P126" s="183">
        <v>2999303</v>
      </c>
      <c r="Q126" s="183">
        <v>3982559</v>
      </c>
      <c r="R126" s="183">
        <f>H81-Q126-P126-O126</f>
        <v>4380465</v>
      </c>
      <c r="S126" s="183">
        <v>5497106</v>
      </c>
      <c r="T126" s="183">
        <v>5781750</v>
      </c>
      <c r="U126" s="183">
        <v>6176403</v>
      </c>
      <c r="V126" s="183">
        <f>I81-U126-T126-S126</f>
        <v>5856413</v>
      </c>
      <c r="W126" s="183">
        <v>6112370</v>
      </c>
      <c r="X126" s="184">
        <v>6077574</v>
      </c>
    </row>
    <row r="127" spans="1:24" x14ac:dyDescent="0.4">
      <c r="B127" s="182" t="s">
        <v>385</v>
      </c>
      <c r="C127" s="183">
        <v>4716929</v>
      </c>
      <c r="D127" s="183">
        <v>4626871</v>
      </c>
      <c r="E127" s="183">
        <v>4854292</v>
      </c>
      <c r="F127" s="183">
        <f>E82-E127-D127-C127</f>
        <v>5035367</v>
      </c>
      <c r="G127" s="183">
        <v>4123858</v>
      </c>
      <c r="H127" s="183"/>
      <c r="I127" s="183">
        <v>0</v>
      </c>
      <c r="J127" s="183">
        <f>F82-I127-H127-G127</f>
        <v>0</v>
      </c>
      <c r="K127" s="183"/>
      <c r="L127" s="183"/>
      <c r="M127" s="183">
        <v>701350</v>
      </c>
      <c r="N127" s="183">
        <f>G82-M127-L127-K127</f>
        <v>2675353</v>
      </c>
      <c r="O127" s="183">
        <v>2978353</v>
      </c>
      <c r="P127" s="183">
        <v>4639435</v>
      </c>
      <c r="Q127" s="183">
        <v>4887415</v>
      </c>
      <c r="R127" s="183">
        <f>H82-Q127-P127-O127</f>
        <v>5060866</v>
      </c>
      <c r="S127" s="183">
        <v>5415547</v>
      </c>
      <c r="T127" s="183">
        <v>5513288</v>
      </c>
      <c r="U127" s="183">
        <v>5820448</v>
      </c>
      <c r="V127" s="183">
        <v>5820448</v>
      </c>
      <c r="W127" s="183">
        <v>5841015</v>
      </c>
      <c r="X127" s="184">
        <v>5736385</v>
      </c>
    </row>
    <row r="128" spans="1:24" x14ac:dyDescent="0.4">
      <c r="B128" s="185" t="s">
        <v>386</v>
      </c>
      <c r="C128" s="186">
        <f t="shared" ref="C128:X128" si="21">C126/C127</f>
        <v>1.0548049377041715</v>
      </c>
      <c r="D128" s="186">
        <f t="shared" si="21"/>
        <v>1.0836876584629223</v>
      </c>
      <c r="E128" s="186">
        <f t="shared" si="21"/>
        <v>1.1098759613142348</v>
      </c>
      <c r="F128" s="186">
        <f t="shared" si="21"/>
        <v>1.044762774987404</v>
      </c>
      <c r="G128" s="186">
        <f t="shared" si="21"/>
        <v>1.0375240854559007</v>
      </c>
      <c r="H128" s="186" t="e">
        <f t="shared" si="21"/>
        <v>#DIV/0!</v>
      </c>
      <c r="I128" s="186" t="e">
        <f t="shared" si="21"/>
        <v>#DIV/0!</v>
      </c>
      <c r="J128" s="186" t="e">
        <f t="shared" si="21"/>
        <v>#DIV/0!</v>
      </c>
      <c r="K128" s="186" t="e">
        <f t="shared" si="21"/>
        <v>#DIV/0!</v>
      </c>
      <c r="L128" s="186" t="e">
        <f t="shared" si="21"/>
        <v>#DIV/0!</v>
      </c>
      <c r="M128" s="186">
        <f t="shared" si="21"/>
        <v>0.57411563413416977</v>
      </c>
      <c r="N128" s="186">
        <f t="shared" si="21"/>
        <v>0.51441548087299138</v>
      </c>
      <c r="O128" s="186">
        <f t="shared" si="21"/>
        <v>0.47994512403331641</v>
      </c>
      <c r="P128" s="186">
        <f t="shared" si="21"/>
        <v>0.64648022873474897</v>
      </c>
      <c r="Q128" s="186">
        <f t="shared" si="21"/>
        <v>0.81486000268035352</v>
      </c>
      <c r="R128" s="186">
        <f t="shared" si="21"/>
        <v>0.86555640872530515</v>
      </c>
      <c r="S128" s="186">
        <f t="shared" si="21"/>
        <v>1.0150601592046011</v>
      </c>
      <c r="T128" s="186">
        <f t="shared" si="21"/>
        <v>1.0486936289198026</v>
      </c>
      <c r="U128" s="186">
        <f t="shared" si="21"/>
        <v>1.0611559453842729</v>
      </c>
      <c r="V128" s="186">
        <f t="shared" si="21"/>
        <v>1.0061790776242654</v>
      </c>
      <c r="W128" s="186">
        <f t="shared" si="21"/>
        <v>1.0464568230007969</v>
      </c>
      <c r="X128" s="187">
        <f t="shared" si="21"/>
        <v>1.0594780510722346</v>
      </c>
    </row>
    <row r="129" spans="2:24" x14ac:dyDescent="0.4">
      <c r="B129" s="188" t="s">
        <v>133</v>
      </c>
      <c r="C129" s="189">
        <f t="shared" ref="C129:X129" si="22">SUM(C131+C133)</f>
        <v>1403</v>
      </c>
      <c r="D129" s="189">
        <f t="shared" si="22"/>
        <v>1664</v>
      </c>
      <c r="E129" s="189">
        <f t="shared" si="22"/>
        <v>1914</v>
      </c>
      <c r="F129" s="189">
        <f t="shared" si="22"/>
        <v>1481</v>
      </c>
      <c r="G129" s="189">
        <f t="shared" si="22"/>
        <v>1247</v>
      </c>
      <c r="H129" s="189">
        <f t="shared" si="22"/>
        <v>17</v>
      </c>
      <c r="I129" s="189">
        <f t="shared" si="22"/>
        <v>7</v>
      </c>
      <c r="J129" s="189">
        <f t="shared" si="22"/>
        <v>9</v>
      </c>
      <c r="K129" s="189">
        <f t="shared" si="22"/>
        <v>3</v>
      </c>
      <c r="L129" s="189">
        <f t="shared" si="22"/>
        <v>5</v>
      </c>
      <c r="M129" s="189">
        <f t="shared" si="22"/>
        <v>153</v>
      </c>
      <c r="N129" s="189">
        <f t="shared" si="22"/>
        <v>487</v>
      </c>
      <c r="O129" s="189">
        <f t="shared" si="22"/>
        <v>521</v>
      </c>
      <c r="P129" s="189">
        <f t="shared" si="22"/>
        <v>1187</v>
      </c>
      <c r="Q129" s="189">
        <f t="shared" si="22"/>
        <v>1616</v>
      </c>
      <c r="R129" s="189">
        <f t="shared" si="22"/>
        <v>1520</v>
      </c>
      <c r="S129" s="189">
        <f t="shared" si="22"/>
        <v>1822</v>
      </c>
      <c r="T129" s="189">
        <f t="shared" si="22"/>
        <v>2205</v>
      </c>
      <c r="U129" s="189">
        <f t="shared" si="22"/>
        <v>2538</v>
      </c>
      <c r="V129" s="189">
        <f t="shared" si="22"/>
        <v>1985</v>
      </c>
      <c r="W129" s="189">
        <f t="shared" si="22"/>
        <v>2191</v>
      </c>
      <c r="X129" s="190">
        <f t="shared" si="22"/>
        <v>2372</v>
      </c>
    </row>
    <row r="130" spans="2:24" x14ac:dyDescent="0.4">
      <c r="B130" s="191" t="s">
        <v>134</v>
      </c>
      <c r="C130" s="192"/>
      <c r="D130" s="192"/>
      <c r="E130" s="192"/>
      <c r="F130" s="192"/>
      <c r="G130" s="192">
        <f>G129/C129-1</f>
        <v>-0.11119030648610118</v>
      </c>
      <c r="H130" s="192">
        <f>H129/D129-1</f>
        <v>-0.98978365384615385</v>
      </c>
      <c r="I130" s="192"/>
      <c r="J130" s="192">
        <f t="shared" ref="J130:X130" si="23">J129/F129-1</f>
        <v>-0.99392302498311946</v>
      </c>
      <c r="K130" s="192">
        <f t="shared" si="23"/>
        <v>-0.99759422614274262</v>
      </c>
      <c r="L130" s="192">
        <f t="shared" si="23"/>
        <v>-0.70588235294117641</v>
      </c>
      <c r="M130" s="192">
        <f t="shared" si="23"/>
        <v>20.857142857142858</v>
      </c>
      <c r="N130" s="192">
        <f t="shared" si="23"/>
        <v>53.111111111111114</v>
      </c>
      <c r="O130" s="192">
        <f t="shared" si="23"/>
        <v>172.66666666666666</v>
      </c>
      <c r="P130" s="192">
        <f t="shared" si="23"/>
        <v>236.4</v>
      </c>
      <c r="Q130" s="192">
        <f t="shared" si="23"/>
        <v>9.5620915032679736</v>
      </c>
      <c r="R130" s="192">
        <f t="shared" si="23"/>
        <v>2.1211498973305956</v>
      </c>
      <c r="S130" s="192">
        <f t="shared" si="23"/>
        <v>2.4971209213051822</v>
      </c>
      <c r="T130" s="192">
        <f t="shared" si="23"/>
        <v>0.85762426284751481</v>
      </c>
      <c r="U130" s="192">
        <f t="shared" si="23"/>
        <v>0.5705445544554455</v>
      </c>
      <c r="V130" s="192">
        <f t="shared" si="23"/>
        <v>0.30592105263157898</v>
      </c>
      <c r="W130" s="192">
        <f t="shared" si="23"/>
        <v>0.20252469813391882</v>
      </c>
      <c r="X130" s="193">
        <f t="shared" si="23"/>
        <v>7.5736961451247087E-2</v>
      </c>
    </row>
    <row r="131" spans="2:24" x14ac:dyDescent="0.4">
      <c r="B131" s="194" t="s">
        <v>387</v>
      </c>
      <c r="C131" s="183">
        <v>973</v>
      </c>
      <c r="D131" s="183">
        <v>1179</v>
      </c>
      <c r="E131" s="183">
        <v>1374</v>
      </c>
      <c r="F131" s="183">
        <f>E86-E131-D131-C131</f>
        <v>991</v>
      </c>
      <c r="G131" s="183">
        <v>841</v>
      </c>
      <c r="H131" s="183">
        <v>14</v>
      </c>
      <c r="I131" s="183">
        <v>5</v>
      </c>
      <c r="J131" s="183">
        <f>F86-I131-H131-G131</f>
        <v>7</v>
      </c>
      <c r="K131" s="183">
        <v>0</v>
      </c>
      <c r="L131" s="183">
        <v>2</v>
      </c>
      <c r="M131" s="183">
        <v>86</v>
      </c>
      <c r="N131" s="183">
        <f>G86-M131-L131-K131</f>
        <v>305</v>
      </c>
      <c r="O131" s="183">
        <v>342</v>
      </c>
      <c r="P131" s="183">
        <v>794</v>
      </c>
      <c r="Q131" s="183">
        <v>1106</v>
      </c>
      <c r="R131" s="183">
        <f>H86-Q131-P131-O131</f>
        <v>1012</v>
      </c>
      <c r="S131" s="183">
        <v>1209</v>
      </c>
      <c r="T131" s="183">
        <v>1478</v>
      </c>
      <c r="U131" s="183">
        <v>1736</v>
      </c>
      <c r="V131" s="183">
        <f>I86-U131-T131-S131</f>
        <v>1331</v>
      </c>
      <c r="W131" s="183">
        <v>1460</v>
      </c>
      <c r="X131" s="184">
        <v>1602</v>
      </c>
    </row>
    <row r="132" spans="2:24" x14ac:dyDescent="0.4">
      <c r="B132" s="191" t="s">
        <v>136</v>
      </c>
      <c r="C132" s="192">
        <f t="shared" ref="C132:X132" si="24">C131/C129</f>
        <v>0.69351389878831071</v>
      </c>
      <c r="D132" s="192">
        <f t="shared" si="24"/>
        <v>0.70853365384615385</v>
      </c>
      <c r="E132" s="192">
        <f t="shared" si="24"/>
        <v>0.7178683385579937</v>
      </c>
      <c r="F132" s="192">
        <f t="shared" si="24"/>
        <v>0.6691424713031735</v>
      </c>
      <c r="G132" s="192">
        <f t="shared" si="24"/>
        <v>0.67441860465116277</v>
      </c>
      <c r="H132" s="192">
        <f t="shared" si="24"/>
        <v>0.82352941176470584</v>
      </c>
      <c r="I132" s="192">
        <f t="shared" si="24"/>
        <v>0.7142857142857143</v>
      </c>
      <c r="J132" s="192">
        <f t="shared" si="24"/>
        <v>0.77777777777777779</v>
      </c>
      <c r="K132" s="192">
        <f t="shared" si="24"/>
        <v>0</v>
      </c>
      <c r="L132" s="192">
        <f t="shared" si="24"/>
        <v>0.4</v>
      </c>
      <c r="M132" s="192">
        <f t="shared" si="24"/>
        <v>0.56209150326797386</v>
      </c>
      <c r="N132" s="192">
        <f t="shared" si="24"/>
        <v>0.62628336755646818</v>
      </c>
      <c r="O132" s="192">
        <f t="shared" si="24"/>
        <v>0.65642994241842612</v>
      </c>
      <c r="P132" s="192">
        <f t="shared" si="24"/>
        <v>0.66891322662173547</v>
      </c>
      <c r="Q132" s="192">
        <f t="shared" si="24"/>
        <v>0.68440594059405946</v>
      </c>
      <c r="R132" s="192">
        <f t="shared" si="24"/>
        <v>0.66578947368421049</v>
      </c>
      <c r="S132" s="192">
        <f t="shared" si="24"/>
        <v>0.66355653128430292</v>
      </c>
      <c r="T132" s="192">
        <f t="shared" si="24"/>
        <v>0.67029478458049885</v>
      </c>
      <c r="U132" s="192">
        <f t="shared" si="24"/>
        <v>0.68400315208825846</v>
      </c>
      <c r="V132" s="192">
        <f t="shared" si="24"/>
        <v>0.67052896725440803</v>
      </c>
      <c r="W132" s="192">
        <f t="shared" si="24"/>
        <v>0.66636239160200816</v>
      </c>
      <c r="X132" s="193">
        <f t="shared" si="24"/>
        <v>0.67537942664418216</v>
      </c>
    </row>
    <row r="133" spans="2:24" x14ac:dyDescent="0.4">
      <c r="B133" s="194" t="s">
        <v>388</v>
      </c>
      <c r="C133" s="183">
        <v>430</v>
      </c>
      <c r="D133" s="183">
        <v>485</v>
      </c>
      <c r="E133" s="183">
        <v>540</v>
      </c>
      <c r="F133" s="183">
        <f>E88-E133-D133-C133</f>
        <v>490</v>
      </c>
      <c r="G133" s="183">
        <v>406</v>
      </c>
      <c r="H133" s="183">
        <v>3</v>
      </c>
      <c r="I133" s="183">
        <v>2</v>
      </c>
      <c r="J133" s="183">
        <f>F88-I133-H133-G133</f>
        <v>2</v>
      </c>
      <c r="K133" s="183">
        <v>3</v>
      </c>
      <c r="L133" s="183">
        <v>3</v>
      </c>
      <c r="M133" s="183">
        <v>67</v>
      </c>
      <c r="N133" s="183">
        <f>G88-M133-L133-K133</f>
        <v>182</v>
      </c>
      <c r="O133" s="183">
        <v>179</v>
      </c>
      <c r="P133" s="183">
        <v>393</v>
      </c>
      <c r="Q133" s="183">
        <v>510</v>
      </c>
      <c r="R133" s="183">
        <f>H88-Q133-P133-O133</f>
        <v>508</v>
      </c>
      <c r="S133" s="183">
        <v>613</v>
      </c>
      <c r="T133" s="183">
        <v>727</v>
      </c>
      <c r="U133" s="183">
        <v>802</v>
      </c>
      <c r="V133" s="183">
        <f>I88-U133-T133-S133</f>
        <v>654</v>
      </c>
      <c r="W133" s="183">
        <v>731</v>
      </c>
      <c r="X133" s="184">
        <v>770</v>
      </c>
    </row>
    <row r="134" spans="2:24" x14ac:dyDescent="0.4">
      <c r="B134" s="191" t="s">
        <v>136</v>
      </c>
      <c r="C134" s="192">
        <f t="shared" ref="C134:X134" si="25">C133/C129</f>
        <v>0.30648610121168923</v>
      </c>
      <c r="D134" s="192">
        <f t="shared" si="25"/>
        <v>0.29146634615384615</v>
      </c>
      <c r="E134" s="192">
        <f t="shared" si="25"/>
        <v>0.28213166144200624</v>
      </c>
      <c r="F134" s="192">
        <f t="shared" si="25"/>
        <v>0.33085752869682644</v>
      </c>
      <c r="G134" s="192">
        <f t="shared" si="25"/>
        <v>0.32558139534883723</v>
      </c>
      <c r="H134" s="192">
        <f t="shared" si="25"/>
        <v>0.17647058823529413</v>
      </c>
      <c r="I134" s="192">
        <f t="shared" si="25"/>
        <v>0.2857142857142857</v>
      </c>
      <c r="J134" s="192">
        <f t="shared" si="25"/>
        <v>0.22222222222222221</v>
      </c>
      <c r="K134" s="192">
        <f t="shared" si="25"/>
        <v>1</v>
      </c>
      <c r="L134" s="192">
        <f t="shared" si="25"/>
        <v>0.6</v>
      </c>
      <c r="M134" s="192">
        <f t="shared" si="25"/>
        <v>0.43790849673202614</v>
      </c>
      <c r="N134" s="192">
        <f t="shared" si="25"/>
        <v>0.37371663244353182</v>
      </c>
      <c r="O134" s="192">
        <f t="shared" si="25"/>
        <v>0.34357005758157388</v>
      </c>
      <c r="P134" s="192">
        <f t="shared" si="25"/>
        <v>0.33108677337826453</v>
      </c>
      <c r="Q134" s="192">
        <f t="shared" si="25"/>
        <v>0.3155940594059406</v>
      </c>
      <c r="R134" s="192">
        <f t="shared" si="25"/>
        <v>0.33421052631578946</v>
      </c>
      <c r="S134" s="192">
        <f t="shared" si="25"/>
        <v>0.33644346871569702</v>
      </c>
      <c r="T134" s="192">
        <f t="shared" si="25"/>
        <v>0.32970521541950115</v>
      </c>
      <c r="U134" s="192">
        <f t="shared" si="25"/>
        <v>0.31599684791174154</v>
      </c>
      <c r="V134" s="192">
        <f t="shared" si="25"/>
        <v>0.32947103274559192</v>
      </c>
      <c r="W134" s="192">
        <f t="shared" si="25"/>
        <v>0.33363760839799178</v>
      </c>
      <c r="X134" s="193">
        <f t="shared" si="25"/>
        <v>0.3246205733558179</v>
      </c>
    </row>
    <row r="135" spans="2:24" x14ac:dyDescent="0.4">
      <c r="B135" s="195" t="s">
        <v>389</v>
      </c>
      <c r="C135" s="180">
        <f t="shared" ref="C135:X135" si="26">SUM(C136:C141)</f>
        <v>826</v>
      </c>
      <c r="D135" s="180">
        <f t="shared" si="26"/>
        <v>958</v>
      </c>
      <c r="E135" s="180">
        <f t="shared" si="26"/>
        <v>991</v>
      </c>
      <c r="F135" s="180">
        <f t="shared" si="26"/>
        <v>889</v>
      </c>
      <c r="G135" s="180">
        <f t="shared" si="26"/>
        <v>994</v>
      </c>
      <c r="H135" s="180">
        <f t="shared" si="26"/>
        <v>302</v>
      </c>
      <c r="I135" s="180">
        <f t="shared" si="26"/>
        <v>190</v>
      </c>
      <c r="J135" s="180">
        <f t="shared" si="26"/>
        <v>207</v>
      </c>
      <c r="K135" s="180">
        <f t="shared" si="26"/>
        <v>201</v>
      </c>
      <c r="L135" s="180">
        <f t="shared" si="26"/>
        <v>250</v>
      </c>
      <c r="M135" s="180">
        <f t="shared" si="26"/>
        <v>439</v>
      </c>
      <c r="N135" s="180">
        <f t="shared" si="26"/>
        <v>718</v>
      </c>
      <c r="O135" s="180">
        <f t="shared" si="26"/>
        <v>737</v>
      </c>
      <c r="P135" s="180">
        <f t="shared" si="26"/>
        <v>1073</v>
      </c>
      <c r="Q135" s="180">
        <f t="shared" si="26"/>
        <v>1239</v>
      </c>
      <c r="R135" s="180">
        <f t="shared" si="26"/>
        <v>1219</v>
      </c>
      <c r="S135" s="180">
        <f t="shared" si="26"/>
        <v>1281</v>
      </c>
      <c r="T135" s="180">
        <f t="shared" si="26"/>
        <v>1384</v>
      </c>
      <c r="U135" s="180">
        <f t="shared" si="26"/>
        <v>1483</v>
      </c>
      <c r="V135" s="180">
        <f t="shared" si="26"/>
        <v>1320</v>
      </c>
      <c r="W135" s="180">
        <f t="shared" si="26"/>
        <v>1387</v>
      </c>
      <c r="X135" s="181">
        <f t="shared" si="26"/>
        <v>1455</v>
      </c>
    </row>
    <row r="136" spans="2:24" x14ac:dyDescent="0.4">
      <c r="B136" s="196" t="s">
        <v>390</v>
      </c>
      <c r="C136" s="183">
        <v>229</v>
      </c>
      <c r="D136" s="183">
        <v>298</v>
      </c>
      <c r="E136" s="183">
        <v>331</v>
      </c>
      <c r="F136" s="183">
        <f t="shared" ref="F136:F141" si="27">E91-E136-D136-C136</f>
        <v>263</v>
      </c>
      <c r="G136" s="183">
        <v>332</v>
      </c>
      <c r="H136" s="183">
        <v>35</v>
      </c>
      <c r="I136" s="183">
        <v>4</v>
      </c>
      <c r="J136" s="183">
        <f t="shared" ref="J136:J141" si="28">F91-I136-H136-G136</f>
        <v>10</v>
      </c>
      <c r="K136" s="183">
        <v>9</v>
      </c>
      <c r="L136" s="183">
        <v>7</v>
      </c>
      <c r="M136" s="183">
        <v>32</v>
      </c>
      <c r="N136" s="183">
        <f t="shared" ref="N136:N141" si="29">G91-M136-L136-K136</f>
        <v>96</v>
      </c>
      <c r="O136" s="183">
        <v>88</v>
      </c>
      <c r="P136" s="183">
        <v>256</v>
      </c>
      <c r="Q136" s="183">
        <v>353</v>
      </c>
      <c r="R136" s="183">
        <f t="shared" ref="R136:R141" si="30">H91-Q136-P136-O136</f>
        <v>338</v>
      </c>
      <c r="S136" s="183">
        <v>410</v>
      </c>
      <c r="T136" s="183">
        <v>507</v>
      </c>
      <c r="U136" s="183">
        <v>546</v>
      </c>
      <c r="V136" s="183">
        <f t="shared" ref="V136:V141" si="31">I91-U136-T136-S136</f>
        <v>420</v>
      </c>
      <c r="W136" s="183">
        <v>436</v>
      </c>
      <c r="X136" s="184">
        <v>501</v>
      </c>
    </row>
    <row r="137" spans="2:24" x14ac:dyDescent="0.4">
      <c r="B137" s="196" t="s">
        <v>391</v>
      </c>
      <c r="C137" s="183">
        <v>79</v>
      </c>
      <c r="D137" s="183">
        <v>107</v>
      </c>
      <c r="E137" s="183">
        <v>123</v>
      </c>
      <c r="F137" s="183">
        <f t="shared" si="27"/>
        <v>86</v>
      </c>
      <c r="G137" s="183">
        <v>75</v>
      </c>
      <c r="H137" s="183">
        <v>3</v>
      </c>
      <c r="I137" s="183">
        <v>5</v>
      </c>
      <c r="J137" s="183">
        <f t="shared" si="28"/>
        <v>3</v>
      </c>
      <c r="K137" s="183">
        <v>1</v>
      </c>
      <c r="L137" s="183">
        <v>1</v>
      </c>
      <c r="M137" s="183">
        <v>19</v>
      </c>
      <c r="N137" s="183">
        <f t="shared" si="29"/>
        <v>33</v>
      </c>
      <c r="O137" s="183">
        <v>33</v>
      </c>
      <c r="P137" s="183">
        <v>96</v>
      </c>
      <c r="Q137" s="183">
        <v>127</v>
      </c>
      <c r="R137" s="183">
        <f t="shared" si="30"/>
        <v>102</v>
      </c>
      <c r="S137" s="183">
        <v>120</v>
      </c>
      <c r="T137" s="183">
        <v>162</v>
      </c>
      <c r="U137" s="183">
        <v>189</v>
      </c>
      <c r="V137" s="183">
        <f t="shared" si="31"/>
        <v>129</v>
      </c>
      <c r="W137" s="183">
        <v>132</v>
      </c>
      <c r="X137" s="184">
        <v>172</v>
      </c>
    </row>
    <row r="138" spans="2:24" x14ac:dyDescent="0.4">
      <c r="B138" s="196" t="s">
        <v>392</v>
      </c>
      <c r="C138" s="183">
        <v>223</v>
      </c>
      <c r="D138" s="183">
        <v>229</v>
      </c>
      <c r="E138" s="183">
        <v>236</v>
      </c>
      <c r="F138" s="183">
        <f t="shared" si="27"/>
        <v>236</v>
      </c>
      <c r="G138" s="183">
        <v>247</v>
      </c>
      <c r="H138" s="183">
        <v>129</v>
      </c>
      <c r="I138" s="183">
        <v>66</v>
      </c>
      <c r="J138" s="183">
        <f t="shared" si="28"/>
        <v>79</v>
      </c>
      <c r="K138" s="183">
        <v>82</v>
      </c>
      <c r="L138" s="183">
        <v>87</v>
      </c>
      <c r="M138" s="183">
        <v>154</v>
      </c>
      <c r="N138" s="183">
        <f t="shared" si="29"/>
        <v>214</v>
      </c>
      <c r="O138" s="183">
        <v>241</v>
      </c>
      <c r="P138" s="183">
        <v>263</v>
      </c>
      <c r="Q138" s="183">
        <v>287</v>
      </c>
      <c r="R138" s="183">
        <f t="shared" si="30"/>
        <v>298</v>
      </c>
      <c r="S138" s="183">
        <v>304</v>
      </c>
      <c r="T138" s="183">
        <v>308</v>
      </c>
      <c r="U138" s="183">
        <v>324</v>
      </c>
      <c r="V138" s="183">
        <f t="shared" si="31"/>
        <v>326</v>
      </c>
      <c r="W138" s="183">
        <v>344</v>
      </c>
      <c r="X138" s="184">
        <v>331</v>
      </c>
    </row>
    <row r="139" spans="2:24" x14ac:dyDescent="0.4">
      <c r="B139" s="196" t="s">
        <v>393</v>
      </c>
      <c r="C139" s="183">
        <v>98</v>
      </c>
      <c r="D139" s="183">
        <v>101</v>
      </c>
      <c r="E139" s="183">
        <v>99</v>
      </c>
      <c r="F139" s="183">
        <f t="shared" si="27"/>
        <v>112</v>
      </c>
      <c r="G139" s="183">
        <v>125</v>
      </c>
      <c r="H139" s="183">
        <v>49</v>
      </c>
      <c r="I139" s="183">
        <v>48</v>
      </c>
      <c r="J139" s="183">
        <f t="shared" si="28"/>
        <v>43</v>
      </c>
      <c r="K139" s="183">
        <v>43</v>
      </c>
      <c r="L139" s="183">
        <v>54</v>
      </c>
      <c r="M139" s="183">
        <v>79</v>
      </c>
      <c r="N139" s="183">
        <f t="shared" si="29"/>
        <v>126</v>
      </c>
      <c r="O139" s="183">
        <v>136</v>
      </c>
      <c r="P139" s="183">
        <v>181</v>
      </c>
      <c r="Q139" s="183">
        <v>187</v>
      </c>
      <c r="R139" s="183">
        <f t="shared" si="30"/>
        <v>183</v>
      </c>
      <c r="S139" s="183">
        <v>195</v>
      </c>
      <c r="T139" s="183">
        <v>164</v>
      </c>
      <c r="U139" s="183">
        <v>171</v>
      </c>
      <c r="V139" s="183">
        <f t="shared" si="31"/>
        <v>187</v>
      </c>
      <c r="W139" s="183">
        <v>198</v>
      </c>
      <c r="X139" s="184">
        <v>175</v>
      </c>
    </row>
    <row r="140" spans="2:24" x14ac:dyDescent="0.4">
      <c r="B140" s="196" t="s">
        <v>394</v>
      </c>
      <c r="C140" s="183">
        <v>55</v>
      </c>
      <c r="D140" s="183">
        <v>54</v>
      </c>
      <c r="E140" s="183">
        <v>57</v>
      </c>
      <c r="F140" s="183">
        <f t="shared" si="27"/>
        <v>57</v>
      </c>
      <c r="G140" s="183">
        <v>49</v>
      </c>
      <c r="H140" s="183">
        <v>7</v>
      </c>
      <c r="I140" s="183">
        <v>3</v>
      </c>
      <c r="J140" s="183">
        <f t="shared" si="28"/>
        <v>6</v>
      </c>
      <c r="K140" s="183">
        <v>6</v>
      </c>
      <c r="L140" s="183">
        <v>4</v>
      </c>
      <c r="M140" s="183">
        <v>17</v>
      </c>
      <c r="N140" s="183">
        <f t="shared" si="29"/>
        <v>36</v>
      </c>
      <c r="O140" s="183">
        <v>40</v>
      </c>
      <c r="P140" s="183">
        <v>61</v>
      </c>
      <c r="Q140" s="183">
        <v>77</v>
      </c>
      <c r="R140" s="183">
        <f t="shared" si="30"/>
        <v>86</v>
      </c>
      <c r="S140" s="183">
        <v>96</v>
      </c>
      <c r="T140" s="183">
        <v>88</v>
      </c>
      <c r="U140" s="183">
        <v>88</v>
      </c>
      <c r="V140" s="183">
        <f t="shared" si="31"/>
        <v>86</v>
      </c>
      <c r="W140" s="183">
        <v>85</v>
      </c>
      <c r="X140" s="184">
        <v>77</v>
      </c>
    </row>
    <row r="141" spans="2:24" x14ac:dyDescent="0.4">
      <c r="B141" s="197" t="s">
        <v>395</v>
      </c>
      <c r="C141" s="198">
        <v>142</v>
      </c>
      <c r="D141" s="198">
        <v>169</v>
      </c>
      <c r="E141" s="198">
        <v>145</v>
      </c>
      <c r="F141" s="183">
        <f t="shared" si="27"/>
        <v>135</v>
      </c>
      <c r="G141" s="198">
        <v>166</v>
      </c>
      <c r="H141" s="198">
        <v>79</v>
      </c>
      <c r="I141" s="198">
        <v>64</v>
      </c>
      <c r="J141" s="198">
        <f t="shared" si="28"/>
        <v>66</v>
      </c>
      <c r="K141" s="198">
        <v>60</v>
      </c>
      <c r="L141" s="198">
        <v>97</v>
      </c>
      <c r="M141" s="198">
        <v>138</v>
      </c>
      <c r="N141" s="198">
        <f t="shared" si="29"/>
        <v>213</v>
      </c>
      <c r="O141" s="198">
        <v>199</v>
      </c>
      <c r="P141" s="198">
        <v>216</v>
      </c>
      <c r="Q141" s="198">
        <v>208</v>
      </c>
      <c r="R141" s="198">
        <f t="shared" si="30"/>
        <v>212</v>
      </c>
      <c r="S141" s="198">
        <v>156</v>
      </c>
      <c r="T141" s="198">
        <v>155</v>
      </c>
      <c r="U141" s="198">
        <v>165</v>
      </c>
      <c r="V141" s="198">
        <f t="shared" si="31"/>
        <v>172</v>
      </c>
      <c r="W141" s="198">
        <v>192</v>
      </c>
      <c r="X141" s="199">
        <v>199</v>
      </c>
    </row>
    <row r="142" spans="2:24" x14ac:dyDescent="0.4">
      <c r="B142" s="188" t="s">
        <v>139</v>
      </c>
      <c r="C142" s="189">
        <f t="shared" ref="C142:X142" si="32">C129-C135</f>
        <v>577</v>
      </c>
      <c r="D142" s="189">
        <f t="shared" si="32"/>
        <v>706</v>
      </c>
      <c r="E142" s="189">
        <f t="shared" si="32"/>
        <v>923</v>
      </c>
      <c r="F142" s="189">
        <f t="shared" si="32"/>
        <v>592</v>
      </c>
      <c r="G142" s="189">
        <f t="shared" si="32"/>
        <v>253</v>
      </c>
      <c r="H142" s="189">
        <f t="shared" si="32"/>
        <v>-285</v>
      </c>
      <c r="I142" s="189">
        <f t="shared" si="32"/>
        <v>-183</v>
      </c>
      <c r="J142" s="189">
        <f t="shared" si="32"/>
        <v>-198</v>
      </c>
      <c r="K142" s="189">
        <f t="shared" si="32"/>
        <v>-198</v>
      </c>
      <c r="L142" s="189">
        <f t="shared" si="32"/>
        <v>-245</v>
      </c>
      <c r="M142" s="189">
        <f t="shared" si="32"/>
        <v>-286</v>
      </c>
      <c r="N142" s="189">
        <f t="shared" si="32"/>
        <v>-231</v>
      </c>
      <c r="O142" s="189">
        <f t="shared" si="32"/>
        <v>-216</v>
      </c>
      <c r="P142" s="189">
        <f t="shared" si="32"/>
        <v>114</v>
      </c>
      <c r="Q142" s="189">
        <f t="shared" si="32"/>
        <v>377</v>
      </c>
      <c r="R142" s="189">
        <f t="shared" si="32"/>
        <v>301</v>
      </c>
      <c r="S142" s="189">
        <f t="shared" si="32"/>
        <v>541</v>
      </c>
      <c r="T142" s="189">
        <f t="shared" si="32"/>
        <v>821</v>
      </c>
      <c r="U142" s="189">
        <f t="shared" si="32"/>
        <v>1055</v>
      </c>
      <c r="V142" s="189">
        <f t="shared" si="32"/>
        <v>665</v>
      </c>
      <c r="W142" s="189">
        <f t="shared" si="32"/>
        <v>804</v>
      </c>
      <c r="X142" s="190">
        <f t="shared" si="32"/>
        <v>917</v>
      </c>
    </row>
    <row r="143" spans="2:24" x14ac:dyDescent="0.4">
      <c r="B143" s="191" t="s">
        <v>134</v>
      </c>
      <c r="C143" s="192"/>
      <c r="D143" s="192"/>
      <c r="E143" s="192"/>
      <c r="F143" s="192"/>
      <c r="G143" s="192">
        <f>G142/C142-1</f>
        <v>-0.5615251299826689</v>
      </c>
      <c r="H143" s="192">
        <f>H142/D142-1</f>
        <v>-1.4036827195467423</v>
      </c>
      <c r="I143" s="192"/>
      <c r="J143" s="192">
        <f t="shared" ref="J143:X143" si="33">J142/F142-1</f>
        <v>-1.3344594594594594</v>
      </c>
      <c r="K143" s="192">
        <f t="shared" si="33"/>
        <v>-1.7826086956521738</v>
      </c>
      <c r="L143" s="192">
        <f t="shared" si="33"/>
        <v>-0.14035087719298245</v>
      </c>
      <c r="M143" s="192">
        <f t="shared" si="33"/>
        <v>0.56284153005464477</v>
      </c>
      <c r="N143" s="192">
        <f t="shared" si="33"/>
        <v>0.16666666666666674</v>
      </c>
      <c r="O143" s="192">
        <f t="shared" si="33"/>
        <v>9.0909090909090828E-2</v>
      </c>
      <c r="P143" s="192">
        <f t="shared" si="33"/>
        <v>-1.4653061224489796</v>
      </c>
      <c r="Q143" s="192">
        <f t="shared" si="33"/>
        <v>-2.3181818181818183</v>
      </c>
      <c r="R143" s="192">
        <f t="shared" si="33"/>
        <v>-2.3030303030303028</v>
      </c>
      <c r="S143" s="192">
        <f t="shared" si="33"/>
        <v>-3.5046296296296298</v>
      </c>
      <c r="T143" s="192">
        <f t="shared" si="33"/>
        <v>6.2017543859649127</v>
      </c>
      <c r="U143" s="192">
        <f t="shared" si="33"/>
        <v>1.7984084880636604</v>
      </c>
      <c r="V143" s="192">
        <f t="shared" si="33"/>
        <v>1.2093023255813953</v>
      </c>
      <c r="W143" s="192">
        <f t="shared" si="33"/>
        <v>0.48613678373382618</v>
      </c>
      <c r="X143" s="193">
        <f t="shared" si="33"/>
        <v>0.11693057247259442</v>
      </c>
    </row>
    <row r="144" spans="2:24" x14ac:dyDescent="0.4">
      <c r="B144" s="191" t="s">
        <v>396</v>
      </c>
      <c r="C144" s="192">
        <f t="shared" ref="C144:X144" si="34">C142/C129</f>
        <v>0.41126158232359228</v>
      </c>
      <c r="D144" s="192">
        <f t="shared" si="34"/>
        <v>0.42427884615384615</v>
      </c>
      <c r="E144" s="192">
        <f t="shared" si="34"/>
        <v>0.48223615464994773</v>
      </c>
      <c r="F144" s="192">
        <f t="shared" si="34"/>
        <v>0.39972991222147197</v>
      </c>
      <c r="G144" s="192">
        <f t="shared" si="34"/>
        <v>0.20288692862870891</v>
      </c>
      <c r="H144" s="192">
        <f t="shared" si="34"/>
        <v>-16.764705882352942</v>
      </c>
      <c r="I144" s="192">
        <f t="shared" si="34"/>
        <v>-26.142857142857142</v>
      </c>
      <c r="J144" s="192">
        <f t="shared" si="34"/>
        <v>-22</v>
      </c>
      <c r="K144" s="192">
        <f t="shared" si="34"/>
        <v>-66</v>
      </c>
      <c r="L144" s="192">
        <f t="shared" si="34"/>
        <v>-49</v>
      </c>
      <c r="M144" s="192">
        <f t="shared" si="34"/>
        <v>-1.869281045751634</v>
      </c>
      <c r="N144" s="192">
        <f t="shared" si="34"/>
        <v>-0.47433264887063653</v>
      </c>
      <c r="O144" s="192">
        <f t="shared" si="34"/>
        <v>-0.41458733205374282</v>
      </c>
      <c r="P144" s="192">
        <f t="shared" si="34"/>
        <v>9.6040438079191243E-2</v>
      </c>
      <c r="Q144" s="192">
        <f t="shared" si="34"/>
        <v>0.2332920792079208</v>
      </c>
      <c r="R144" s="192">
        <f t="shared" si="34"/>
        <v>0.19802631578947369</v>
      </c>
      <c r="S144" s="192">
        <f t="shared" si="34"/>
        <v>0.29692645444566412</v>
      </c>
      <c r="T144" s="192">
        <f t="shared" si="34"/>
        <v>0.3723356009070295</v>
      </c>
      <c r="U144" s="192">
        <f t="shared" si="34"/>
        <v>0.41568163908589439</v>
      </c>
      <c r="V144" s="192">
        <f t="shared" si="34"/>
        <v>0.33501259445843828</v>
      </c>
      <c r="W144" s="192">
        <f t="shared" si="34"/>
        <v>0.36695572797809217</v>
      </c>
      <c r="X144" s="193">
        <f t="shared" si="34"/>
        <v>0.38659359190556492</v>
      </c>
    </row>
    <row r="145" spans="2:24" x14ac:dyDescent="0.4">
      <c r="B145" s="200" t="s">
        <v>397</v>
      </c>
      <c r="C145" s="180">
        <f t="shared" ref="C145:X145" si="35">SUM(C146:C147)</f>
        <v>297.43928729900324</v>
      </c>
      <c r="D145" s="180">
        <f t="shared" si="35"/>
        <v>359.63829551331776</v>
      </c>
      <c r="E145" s="180">
        <f t="shared" si="35"/>
        <v>394.29024871186158</v>
      </c>
      <c r="F145" s="180">
        <f t="shared" si="35"/>
        <v>294.11957460101718</v>
      </c>
      <c r="G145" s="180">
        <f t="shared" si="35"/>
        <v>302.38674561539221</v>
      </c>
      <c r="H145" s="180" t="e">
        <f t="shared" si="35"/>
        <v>#DIV/0!</v>
      </c>
      <c r="I145" s="180" t="e">
        <f t="shared" si="35"/>
        <v>#DIV/0!</v>
      </c>
      <c r="J145" s="180" t="e">
        <f t="shared" si="35"/>
        <v>#DIV/0!</v>
      </c>
      <c r="K145" s="180" t="e">
        <f t="shared" si="35"/>
        <v>#DIV/0!</v>
      </c>
      <c r="L145" s="180" t="e">
        <f t="shared" si="35"/>
        <v>#DIV/0!</v>
      </c>
      <c r="M145" s="180">
        <f t="shared" si="35"/>
        <v>218.15070934626078</v>
      </c>
      <c r="N145" s="180">
        <f t="shared" si="35"/>
        <v>182.0320533402508</v>
      </c>
      <c r="O145" s="180">
        <f t="shared" si="35"/>
        <v>174.92889526526909</v>
      </c>
      <c r="P145" s="180">
        <f t="shared" si="35"/>
        <v>255.85011968052146</v>
      </c>
      <c r="Q145" s="180">
        <f t="shared" si="35"/>
        <v>330.64513653945903</v>
      </c>
      <c r="R145" s="180">
        <f t="shared" si="35"/>
        <v>300.34385419412411</v>
      </c>
      <c r="S145" s="180">
        <f t="shared" si="35"/>
        <v>336.43877525206597</v>
      </c>
      <c r="T145" s="180">
        <f t="shared" si="35"/>
        <v>399.94282903414444</v>
      </c>
      <c r="U145" s="180">
        <f t="shared" si="35"/>
        <v>436.04890894996402</v>
      </c>
      <c r="V145" s="180">
        <f t="shared" si="35"/>
        <v>341.03904029380556</v>
      </c>
      <c r="W145" s="180">
        <f t="shared" si="35"/>
        <v>375.10603893330182</v>
      </c>
      <c r="X145" s="181">
        <f t="shared" si="35"/>
        <v>413.50083719973463</v>
      </c>
    </row>
    <row r="146" spans="2:24" x14ac:dyDescent="0.4">
      <c r="B146" s="201" t="s">
        <v>398</v>
      </c>
      <c r="C146" s="183">
        <f t="shared" ref="C146:X146" si="36">(C131*1000000)/C127</f>
        <v>206.2782797875482</v>
      </c>
      <c r="D146" s="183">
        <f t="shared" si="36"/>
        <v>254.81583558305385</v>
      </c>
      <c r="E146" s="183">
        <f t="shared" si="36"/>
        <v>283.0484857524022</v>
      </c>
      <c r="F146" s="183">
        <f t="shared" si="36"/>
        <v>196.80789900716275</v>
      </c>
      <c r="G146" s="183">
        <f t="shared" si="36"/>
        <v>203.93524704293893</v>
      </c>
      <c r="H146" s="183" t="e">
        <f t="shared" si="36"/>
        <v>#DIV/0!</v>
      </c>
      <c r="I146" s="183" t="e">
        <f t="shared" si="36"/>
        <v>#DIV/0!</v>
      </c>
      <c r="J146" s="183" t="e">
        <f t="shared" si="36"/>
        <v>#DIV/0!</v>
      </c>
      <c r="K146" s="183" t="e">
        <f t="shared" si="36"/>
        <v>#DIV/0!</v>
      </c>
      <c r="L146" s="183" t="e">
        <f t="shared" si="36"/>
        <v>#DIV/0!</v>
      </c>
      <c r="M146" s="183">
        <f t="shared" si="36"/>
        <v>122.62066015541455</v>
      </c>
      <c r="N146" s="183">
        <f t="shared" si="36"/>
        <v>114.00364736915091</v>
      </c>
      <c r="O146" s="183">
        <f t="shared" si="36"/>
        <v>114.82856464629948</v>
      </c>
      <c r="P146" s="183">
        <f t="shared" si="36"/>
        <v>171.14152908705478</v>
      </c>
      <c r="Q146" s="183">
        <f t="shared" si="36"/>
        <v>226.29549567613964</v>
      </c>
      <c r="R146" s="183">
        <f t="shared" si="36"/>
        <v>199.96577660819315</v>
      </c>
      <c r="S146" s="183">
        <f t="shared" si="36"/>
        <v>223.24614669580006</v>
      </c>
      <c r="T146" s="183">
        <f t="shared" si="36"/>
        <v>268.07959243195711</v>
      </c>
      <c r="U146" s="183">
        <f t="shared" si="36"/>
        <v>298.2588281864214</v>
      </c>
      <c r="V146" s="183">
        <f t="shared" si="36"/>
        <v>228.67655548163989</v>
      </c>
      <c r="W146" s="183">
        <f t="shared" si="36"/>
        <v>249.95655720795102</v>
      </c>
      <c r="X146" s="184">
        <f t="shared" si="36"/>
        <v>279.26995834484609</v>
      </c>
    </row>
    <row r="147" spans="2:24" x14ac:dyDescent="0.4">
      <c r="B147" s="201" t="s">
        <v>399</v>
      </c>
      <c r="C147" s="183">
        <f t="shared" ref="C147:X147" si="37">(C133*1000000)/C127</f>
        <v>91.161007511455011</v>
      </c>
      <c r="D147" s="183">
        <f t="shared" si="37"/>
        <v>104.82245993026389</v>
      </c>
      <c r="E147" s="183">
        <f t="shared" si="37"/>
        <v>111.24176295945938</v>
      </c>
      <c r="F147" s="183">
        <f t="shared" si="37"/>
        <v>97.311675593854432</v>
      </c>
      <c r="G147" s="183">
        <f t="shared" si="37"/>
        <v>98.451498572453275</v>
      </c>
      <c r="H147" s="183" t="e">
        <f t="shared" si="37"/>
        <v>#DIV/0!</v>
      </c>
      <c r="I147" s="183" t="e">
        <f t="shared" si="37"/>
        <v>#DIV/0!</v>
      </c>
      <c r="J147" s="183" t="e">
        <f t="shared" si="37"/>
        <v>#DIV/0!</v>
      </c>
      <c r="K147" s="183" t="e">
        <f t="shared" si="37"/>
        <v>#DIV/0!</v>
      </c>
      <c r="L147" s="183" t="e">
        <f t="shared" si="37"/>
        <v>#DIV/0!</v>
      </c>
      <c r="M147" s="183">
        <f t="shared" si="37"/>
        <v>95.530049190846228</v>
      </c>
      <c r="N147" s="183">
        <f t="shared" si="37"/>
        <v>68.028405971099886</v>
      </c>
      <c r="O147" s="183">
        <f t="shared" si="37"/>
        <v>60.100330618969615</v>
      </c>
      <c r="P147" s="183">
        <f t="shared" si="37"/>
        <v>84.708590593466667</v>
      </c>
      <c r="Q147" s="183">
        <f t="shared" si="37"/>
        <v>104.34964086331937</v>
      </c>
      <c r="R147" s="183">
        <f t="shared" si="37"/>
        <v>100.37807758593094</v>
      </c>
      <c r="S147" s="183">
        <f t="shared" si="37"/>
        <v>113.19262855626587</v>
      </c>
      <c r="T147" s="183">
        <f t="shared" si="37"/>
        <v>131.8632366021873</v>
      </c>
      <c r="U147" s="183">
        <f t="shared" si="37"/>
        <v>137.79008076354259</v>
      </c>
      <c r="V147" s="183">
        <f t="shared" si="37"/>
        <v>112.36248481216566</v>
      </c>
      <c r="W147" s="183">
        <f t="shared" si="37"/>
        <v>125.14948172535081</v>
      </c>
      <c r="X147" s="184">
        <f t="shared" si="37"/>
        <v>134.23087885488857</v>
      </c>
    </row>
    <row r="148" spans="2:24" x14ac:dyDescent="0.4">
      <c r="B148" s="202" t="s">
        <v>400</v>
      </c>
      <c r="C148" s="183">
        <f t="shared" ref="C148:X148" si="38">(C135*1000000)/C127</f>
        <v>175.1139353592136</v>
      </c>
      <c r="D148" s="183">
        <f t="shared" si="38"/>
        <v>207.05137446019134</v>
      </c>
      <c r="E148" s="183">
        <f t="shared" si="38"/>
        <v>204.14923535708195</v>
      </c>
      <c r="F148" s="183">
        <f t="shared" si="38"/>
        <v>176.55118286313589</v>
      </c>
      <c r="G148" s="183">
        <f t="shared" si="38"/>
        <v>241.03642753945456</v>
      </c>
      <c r="H148" s="183" t="e">
        <f t="shared" si="38"/>
        <v>#DIV/0!</v>
      </c>
      <c r="I148" s="183" t="e">
        <f t="shared" si="38"/>
        <v>#DIV/0!</v>
      </c>
      <c r="J148" s="183" t="e">
        <f t="shared" si="38"/>
        <v>#DIV/0!</v>
      </c>
      <c r="K148" s="183" t="e">
        <f t="shared" si="38"/>
        <v>#DIV/0!</v>
      </c>
      <c r="L148" s="183" t="e">
        <f t="shared" si="38"/>
        <v>#DIV/0!</v>
      </c>
      <c r="M148" s="183">
        <f t="shared" si="38"/>
        <v>625.93569544449986</v>
      </c>
      <c r="N148" s="183">
        <f t="shared" si="38"/>
        <v>268.37579938049299</v>
      </c>
      <c r="O148" s="183">
        <f t="shared" si="38"/>
        <v>247.45219925240562</v>
      </c>
      <c r="P148" s="183">
        <f t="shared" si="38"/>
        <v>231.27816210379066</v>
      </c>
      <c r="Q148" s="183">
        <f t="shared" si="38"/>
        <v>253.50824515618174</v>
      </c>
      <c r="R148" s="183">
        <f t="shared" si="38"/>
        <v>240.86786727805082</v>
      </c>
      <c r="S148" s="183">
        <f t="shared" si="38"/>
        <v>236.54120257842837</v>
      </c>
      <c r="T148" s="183">
        <f t="shared" si="38"/>
        <v>251.0298754572589</v>
      </c>
      <c r="U148" s="183">
        <f t="shared" si="38"/>
        <v>254.79138375602702</v>
      </c>
      <c r="V148" s="183">
        <f t="shared" si="38"/>
        <v>226.78666659336187</v>
      </c>
      <c r="W148" s="183">
        <f t="shared" si="38"/>
        <v>237.45872934755346</v>
      </c>
      <c r="X148" s="184">
        <f t="shared" si="38"/>
        <v>253.644063290731</v>
      </c>
    </row>
    <row r="149" spans="2:24" x14ac:dyDescent="0.4">
      <c r="B149" s="203" t="s">
        <v>401</v>
      </c>
      <c r="C149" s="189">
        <f t="shared" ref="C149:X149" si="39">C145-C148</f>
        <v>122.32535193978964</v>
      </c>
      <c r="D149" s="189">
        <f t="shared" si="39"/>
        <v>152.58692105312642</v>
      </c>
      <c r="E149" s="189">
        <f t="shared" si="39"/>
        <v>190.14101335477963</v>
      </c>
      <c r="F149" s="189">
        <f t="shared" si="39"/>
        <v>117.56839173788129</v>
      </c>
      <c r="G149" s="189">
        <f t="shared" si="39"/>
        <v>61.350318075937651</v>
      </c>
      <c r="H149" s="189" t="e">
        <f t="shared" si="39"/>
        <v>#DIV/0!</v>
      </c>
      <c r="I149" s="189" t="e">
        <f t="shared" si="39"/>
        <v>#DIV/0!</v>
      </c>
      <c r="J149" s="189" t="e">
        <f t="shared" si="39"/>
        <v>#DIV/0!</v>
      </c>
      <c r="K149" s="189" t="e">
        <f t="shared" si="39"/>
        <v>#DIV/0!</v>
      </c>
      <c r="L149" s="189" t="e">
        <f t="shared" si="39"/>
        <v>#DIV/0!</v>
      </c>
      <c r="M149" s="189">
        <f t="shared" si="39"/>
        <v>-407.78498609823907</v>
      </c>
      <c r="N149" s="189">
        <f t="shared" si="39"/>
        <v>-86.343746040242195</v>
      </c>
      <c r="O149" s="189">
        <f t="shared" si="39"/>
        <v>-72.523303987136529</v>
      </c>
      <c r="P149" s="189">
        <f t="shared" si="39"/>
        <v>24.571957576730796</v>
      </c>
      <c r="Q149" s="189">
        <f t="shared" si="39"/>
        <v>77.136891383277288</v>
      </c>
      <c r="R149" s="189">
        <f t="shared" si="39"/>
        <v>59.475986916073282</v>
      </c>
      <c r="S149" s="189">
        <f t="shared" si="39"/>
        <v>99.897572673637598</v>
      </c>
      <c r="T149" s="189">
        <f t="shared" si="39"/>
        <v>148.91295357688554</v>
      </c>
      <c r="U149" s="189">
        <f t="shared" si="39"/>
        <v>181.257525193937</v>
      </c>
      <c r="V149" s="189">
        <f t="shared" si="39"/>
        <v>114.25237370044368</v>
      </c>
      <c r="W149" s="189">
        <f t="shared" si="39"/>
        <v>137.64730958574836</v>
      </c>
      <c r="X149" s="190">
        <f t="shared" si="39"/>
        <v>159.85677390900364</v>
      </c>
    </row>
    <row r="150" spans="2:24" x14ac:dyDescent="0.4">
      <c r="B150" s="204" t="s">
        <v>402</v>
      </c>
      <c r="C150" s="205">
        <f t="shared" ref="C150:X150" si="40">SUM(C151:C153)</f>
        <v>419</v>
      </c>
      <c r="D150" s="205">
        <f t="shared" si="40"/>
        <v>397</v>
      </c>
      <c r="E150" s="205">
        <f t="shared" si="40"/>
        <v>411</v>
      </c>
      <c r="F150" s="205">
        <f t="shared" si="40"/>
        <v>394</v>
      </c>
      <c r="G150" s="205">
        <f t="shared" si="40"/>
        <v>2077</v>
      </c>
      <c r="H150" s="205">
        <f t="shared" si="40"/>
        <v>310</v>
      </c>
      <c r="I150" s="205">
        <f t="shared" si="40"/>
        <v>334</v>
      </c>
      <c r="J150" s="205">
        <f t="shared" si="40"/>
        <v>350</v>
      </c>
      <c r="K150" s="205">
        <f t="shared" si="40"/>
        <v>373</v>
      </c>
      <c r="L150" s="205">
        <f t="shared" si="40"/>
        <v>359</v>
      </c>
      <c r="M150" s="205">
        <f t="shared" si="40"/>
        <v>402</v>
      </c>
      <c r="N150" s="205">
        <f t="shared" si="40"/>
        <v>458</v>
      </c>
      <c r="O150" s="205">
        <f t="shared" si="40"/>
        <v>475</v>
      </c>
      <c r="P150" s="205">
        <f t="shared" si="40"/>
        <v>511</v>
      </c>
      <c r="Q150" s="205">
        <f t="shared" si="40"/>
        <v>562</v>
      </c>
      <c r="R150" s="205">
        <f t="shared" si="40"/>
        <v>580</v>
      </c>
      <c r="S150" s="205">
        <f t="shared" si="40"/>
        <v>531</v>
      </c>
      <c r="T150" s="205">
        <f t="shared" si="40"/>
        <v>549</v>
      </c>
      <c r="U150" s="205">
        <f t="shared" si="40"/>
        <v>530</v>
      </c>
      <c r="V150" s="205">
        <f t="shared" si="40"/>
        <v>540</v>
      </c>
      <c r="W150" s="205">
        <f t="shared" si="40"/>
        <v>585</v>
      </c>
      <c r="X150" s="206">
        <f t="shared" si="40"/>
        <v>576</v>
      </c>
    </row>
    <row r="151" spans="2:24" x14ac:dyDescent="0.4">
      <c r="B151" s="207" t="s">
        <v>403</v>
      </c>
      <c r="C151" s="180">
        <v>249</v>
      </c>
      <c r="D151" s="180">
        <v>241</v>
      </c>
      <c r="E151" s="180">
        <v>255</v>
      </c>
      <c r="F151" s="183">
        <f>E106-E151-D151-C151</f>
        <v>230</v>
      </c>
      <c r="G151" s="180">
        <v>271</v>
      </c>
      <c r="H151" s="180">
        <v>131</v>
      </c>
      <c r="I151" s="180">
        <v>157</v>
      </c>
      <c r="J151" s="180">
        <f>F106-I151-H151-G151</f>
        <v>186</v>
      </c>
      <c r="K151" s="180">
        <v>203</v>
      </c>
      <c r="L151" s="180">
        <v>185</v>
      </c>
      <c r="M151" s="180">
        <v>229</v>
      </c>
      <c r="N151" s="180">
        <f>G106-M151-L151-K151</f>
        <v>274</v>
      </c>
      <c r="O151" s="180">
        <v>296</v>
      </c>
      <c r="P151" s="180">
        <v>329</v>
      </c>
      <c r="Q151" s="180">
        <v>375</v>
      </c>
      <c r="R151" s="180">
        <f>H106-Q151-P151-O151</f>
        <v>379</v>
      </c>
      <c r="S151" s="180">
        <v>336</v>
      </c>
      <c r="T151" s="180">
        <v>352</v>
      </c>
      <c r="U151" s="180">
        <v>325</v>
      </c>
      <c r="V151" s="180">
        <f>I106-U151-T151-S151</f>
        <v>329</v>
      </c>
      <c r="W151" s="180">
        <v>362</v>
      </c>
      <c r="X151" s="181">
        <v>354</v>
      </c>
    </row>
    <row r="152" spans="2:24" x14ac:dyDescent="0.4">
      <c r="B152" s="196" t="s">
        <v>404</v>
      </c>
      <c r="C152" s="183">
        <v>170</v>
      </c>
      <c r="D152" s="183">
        <v>156</v>
      </c>
      <c r="E152" s="183">
        <v>156</v>
      </c>
      <c r="F152" s="183">
        <f>E107-E152-D152-C152</f>
        <v>164</v>
      </c>
      <c r="G152" s="183">
        <v>198</v>
      </c>
      <c r="H152" s="183">
        <v>179</v>
      </c>
      <c r="I152" s="183">
        <v>177</v>
      </c>
      <c r="J152" s="183">
        <f>F107-I152-H152-G152</f>
        <v>164</v>
      </c>
      <c r="K152" s="183">
        <v>170</v>
      </c>
      <c r="L152" s="183">
        <v>174</v>
      </c>
      <c r="M152" s="183">
        <v>173</v>
      </c>
      <c r="N152" s="183">
        <f>G107-M152-L152-K152</f>
        <v>184</v>
      </c>
      <c r="O152" s="183">
        <v>179</v>
      </c>
      <c r="P152" s="183">
        <v>182</v>
      </c>
      <c r="Q152" s="183">
        <v>187</v>
      </c>
      <c r="R152" s="183">
        <f>H107-Q152-P152-O152</f>
        <v>201</v>
      </c>
      <c r="S152" s="183">
        <v>195</v>
      </c>
      <c r="T152" s="183">
        <v>197</v>
      </c>
      <c r="U152" s="183">
        <v>205</v>
      </c>
      <c r="V152" s="183">
        <f>I107-U152-T152-S152</f>
        <v>211</v>
      </c>
      <c r="W152" s="183">
        <v>223</v>
      </c>
      <c r="X152" s="184">
        <v>222</v>
      </c>
    </row>
    <row r="153" spans="2:24" x14ac:dyDescent="0.4">
      <c r="B153" s="197" t="s">
        <v>405</v>
      </c>
      <c r="C153" s="198"/>
      <c r="D153" s="198"/>
      <c r="E153" s="198"/>
      <c r="F153" s="198"/>
      <c r="G153" s="198">
        <v>1608</v>
      </c>
      <c r="H153" s="198"/>
      <c r="I153" s="198"/>
      <c r="J153" s="198"/>
      <c r="K153" s="198"/>
      <c r="L153" s="198"/>
      <c r="M153" s="198"/>
      <c r="N153" s="198"/>
      <c r="O153" s="198"/>
      <c r="P153" s="198"/>
      <c r="Q153" s="198"/>
      <c r="R153" s="198"/>
      <c r="S153" s="198"/>
      <c r="T153" s="198"/>
      <c r="U153" s="198"/>
      <c r="V153" s="198"/>
      <c r="W153" s="198"/>
      <c r="X153" s="199"/>
    </row>
    <row r="154" spans="2:24" x14ac:dyDescent="0.4">
      <c r="B154" s="208" t="s">
        <v>142</v>
      </c>
      <c r="C154" s="189">
        <f t="shared" ref="C154:X154" si="41">C142-C150</f>
        <v>158</v>
      </c>
      <c r="D154" s="189">
        <f t="shared" si="41"/>
        <v>309</v>
      </c>
      <c r="E154" s="189">
        <f t="shared" si="41"/>
        <v>512</v>
      </c>
      <c r="F154" s="189">
        <f t="shared" si="41"/>
        <v>198</v>
      </c>
      <c r="G154" s="189">
        <f t="shared" si="41"/>
        <v>-1824</v>
      </c>
      <c r="H154" s="189">
        <f t="shared" si="41"/>
        <v>-595</v>
      </c>
      <c r="I154" s="189">
        <f t="shared" si="41"/>
        <v>-517</v>
      </c>
      <c r="J154" s="189">
        <f t="shared" si="41"/>
        <v>-548</v>
      </c>
      <c r="K154" s="189">
        <f t="shared" si="41"/>
        <v>-571</v>
      </c>
      <c r="L154" s="189">
        <f t="shared" si="41"/>
        <v>-604</v>
      </c>
      <c r="M154" s="189">
        <f t="shared" si="41"/>
        <v>-688</v>
      </c>
      <c r="N154" s="189">
        <f t="shared" si="41"/>
        <v>-689</v>
      </c>
      <c r="O154" s="189">
        <f t="shared" si="41"/>
        <v>-691</v>
      </c>
      <c r="P154" s="189">
        <f t="shared" si="41"/>
        <v>-397</v>
      </c>
      <c r="Q154" s="189">
        <f t="shared" si="41"/>
        <v>-185</v>
      </c>
      <c r="R154" s="189">
        <f t="shared" si="41"/>
        <v>-279</v>
      </c>
      <c r="S154" s="189">
        <f t="shared" si="41"/>
        <v>10</v>
      </c>
      <c r="T154" s="189">
        <f t="shared" si="41"/>
        <v>272</v>
      </c>
      <c r="U154" s="189">
        <f t="shared" si="41"/>
        <v>525</v>
      </c>
      <c r="V154" s="189">
        <f t="shared" si="41"/>
        <v>125</v>
      </c>
      <c r="W154" s="189">
        <f t="shared" si="41"/>
        <v>219</v>
      </c>
      <c r="X154" s="190">
        <f t="shared" si="41"/>
        <v>341</v>
      </c>
    </row>
    <row r="155" spans="2:24" x14ac:dyDescent="0.4">
      <c r="B155" s="191" t="s">
        <v>134</v>
      </c>
      <c r="C155" s="192"/>
      <c r="D155" s="192"/>
      <c r="E155" s="192"/>
      <c r="F155" s="192"/>
      <c r="G155" s="192">
        <f>G154/C154-1</f>
        <v>-12.544303797468354</v>
      </c>
      <c r="H155" s="192">
        <f>H154/D154-1</f>
        <v>-2.9255663430420711</v>
      </c>
      <c r="I155" s="192"/>
      <c r="J155" s="192">
        <f t="shared" ref="J155:X155" si="42">J154/F154-1</f>
        <v>-3.7676767676767677</v>
      </c>
      <c r="K155" s="192">
        <f t="shared" si="42"/>
        <v>-0.6869517543859649</v>
      </c>
      <c r="L155" s="192">
        <f t="shared" si="42"/>
        <v>1.5126050420168013E-2</v>
      </c>
      <c r="M155" s="192">
        <f t="shared" si="42"/>
        <v>0.33075435203094772</v>
      </c>
      <c r="N155" s="192">
        <f t="shared" si="42"/>
        <v>0.2572992700729928</v>
      </c>
      <c r="O155" s="192">
        <f t="shared" si="42"/>
        <v>0.21015761821366019</v>
      </c>
      <c r="P155" s="192">
        <f t="shared" si="42"/>
        <v>-0.3427152317880795</v>
      </c>
      <c r="Q155" s="192">
        <f t="shared" si="42"/>
        <v>-0.73110465116279078</v>
      </c>
      <c r="R155" s="192">
        <f t="shared" si="42"/>
        <v>-0.59506531204644419</v>
      </c>
      <c r="S155" s="192">
        <f t="shared" si="42"/>
        <v>-1.0144717800289436</v>
      </c>
      <c r="T155" s="192">
        <f t="shared" si="42"/>
        <v>-1.6851385390428213</v>
      </c>
      <c r="U155" s="192">
        <f t="shared" si="42"/>
        <v>-3.8378378378378377</v>
      </c>
      <c r="V155" s="192">
        <f t="shared" si="42"/>
        <v>-1.4480286738351253</v>
      </c>
      <c r="W155" s="192">
        <f t="shared" si="42"/>
        <v>20.9</v>
      </c>
      <c r="X155" s="193">
        <f t="shared" si="42"/>
        <v>0.25367647058823528</v>
      </c>
    </row>
    <row r="156" spans="2:24" x14ac:dyDescent="0.4">
      <c r="B156" s="191" t="s">
        <v>406</v>
      </c>
      <c r="C156" s="192">
        <f t="shared" ref="C156:X156" si="43">C154/C129</f>
        <v>0.11261582323592302</v>
      </c>
      <c r="D156" s="192">
        <f t="shared" si="43"/>
        <v>0.18569711538461539</v>
      </c>
      <c r="E156" s="192">
        <f t="shared" si="43"/>
        <v>0.26750261233019856</v>
      </c>
      <c r="F156" s="192">
        <f t="shared" si="43"/>
        <v>0.1336934503713707</v>
      </c>
      <c r="G156" s="192">
        <f t="shared" si="43"/>
        <v>-1.46271050521251</v>
      </c>
      <c r="H156" s="192">
        <f t="shared" si="43"/>
        <v>-35</v>
      </c>
      <c r="I156" s="192">
        <f t="shared" si="43"/>
        <v>-73.857142857142861</v>
      </c>
      <c r="J156" s="192">
        <f t="shared" si="43"/>
        <v>-60.888888888888886</v>
      </c>
      <c r="K156" s="192">
        <f t="shared" si="43"/>
        <v>-190.33333333333334</v>
      </c>
      <c r="L156" s="192">
        <f t="shared" si="43"/>
        <v>-120.8</v>
      </c>
      <c r="M156" s="192">
        <f t="shared" si="43"/>
        <v>-4.4967320261437909</v>
      </c>
      <c r="N156" s="192">
        <f t="shared" si="43"/>
        <v>-1.4147843942505134</v>
      </c>
      <c r="O156" s="192">
        <f t="shared" si="43"/>
        <v>-1.3262955854126679</v>
      </c>
      <c r="P156" s="192">
        <f t="shared" si="43"/>
        <v>-0.33445661331086773</v>
      </c>
      <c r="Q156" s="192">
        <f t="shared" si="43"/>
        <v>-0.11448019801980198</v>
      </c>
      <c r="R156" s="192">
        <f t="shared" si="43"/>
        <v>-0.18355263157894736</v>
      </c>
      <c r="S156" s="192">
        <f t="shared" si="43"/>
        <v>5.4884742041712408E-3</v>
      </c>
      <c r="T156" s="192">
        <f t="shared" si="43"/>
        <v>0.12335600907029479</v>
      </c>
      <c r="U156" s="192">
        <f t="shared" si="43"/>
        <v>0.20685579196217493</v>
      </c>
      <c r="V156" s="192">
        <f t="shared" si="43"/>
        <v>6.2972292191435769E-2</v>
      </c>
      <c r="W156" s="192">
        <f t="shared" si="43"/>
        <v>9.995435874030123E-2</v>
      </c>
      <c r="X156" s="193">
        <f t="shared" si="43"/>
        <v>0.14376053962900506</v>
      </c>
    </row>
    <row r="157" spans="2:24" x14ac:dyDescent="0.4">
      <c r="B157" s="209" t="s">
        <v>407</v>
      </c>
      <c r="C157" s="183">
        <v>-74</v>
      </c>
      <c r="D157" s="183">
        <v>-62</v>
      </c>
      <c r="E157" s="183">
        <v>-50</v>
      </c>
      <c r="F157" s="183">
        <f>E112-E157-D157-C157</f>
        <v>-81</v>
      </c>
      <c r="G157" s="183">
        <v>-63</v>
      </c>
      <c r="H157" s="183">
        <v>-129</v>
      </c>
      <c r="I157" s="183">
        <v>-163</v>
      </c>
      <c r="J157" s="183">
        <f>F112-I157-H157-G157</f>
        <v>-161</v>
      </c>
      <c r="K157" s="183">
        <v>-797</v>
      </c>
      <c r="L157" s="183">
        <v>-112</v>
      </c>
      <c r="M157" s="183">
        <v>-156</v>
      </c>
      <c r="N157" s="183">
        <f>G112-M157-L157-K157</f>
        <v>-884</v>
      </c>
      <c r="O157" s="183">
        <v>-289</v>
      </c>
      <c r="P157" s="183">
        <v>-113</v>
      </c>
      <c r="Q157" s="183">
        <v>-121</v>
      </c>
      <c r="R157" s="183">
        <f>H112-Q157-P157-O157</f>
        <v>-202</v>
      </c>
      <c r="S157" s="183">
        <v>-180</v>
      </c>
      <c r="T157" s="183">
        <v>-185</v>
      </c>
      <c r="U157" s="183">
        <v>-169</v>
      </c>
      <c r="V157" s="183">
        <f>I112-U157-T157-S157</f>
        <v>-234</v>
      </c>
      <c r="W157" s="183">
        <v>-200</v>
      </c>
      <c r="X157" s="184">
        <v>-177</v>
      </c>
    </row>
    <row r="158" spans="2:24" x14ac:dyDescent="0.4">
      <c r="B158" s="182" t="s">
        <v>408</v>
      </c>
      <c r="C158" s="183">
        <v>-74</v>
      </c>
      <c r="D158" s="183">
        <v>-66</v>
      </c>
      <c r="E158" s="183">
        <v>-60</v>
      </c>
      <c r="F158" s="183">
        <f>E113-E158-D158-C158</f>
        <v>-73</v>
      </c>
      <c r="G158" s="183">
        <v>-69</v>
      </c>
      <c r="H158" s="183">
        <v>-115</v>
      </c>
      <c r="I158" s="183">
        <v>-140</v>
      </c>
      <c r="J158" s="183">
        <f>F113-I158-H158-G158</f>
        <v>-158</v>
      </c>
      <c r="K158" s="183">
        <v>-824</v>
      </c>
      <c r="L158" s="183">
        <v>-137</v>
      </c>
      <c r="M158" s="183">
        <v>-161</v>
      </c>
      <c r="N158" s="183">
        <f>G113-M158-L158-K158</f>
        <v>-951</v>
      </c>
      <c r="O158" s="183">
        <v>-328</v>
      </c>
      <c r="P158" s="183">
        <v>-144</v>
      </c>
      <c r="Q158" s="183">
        <v>-152</v>
      </c>
      <c r="R158" s="183">
        <f>H113-Q158-P158-O158</f>
        <v>-178</v>
      </c>
      <c r="S158" s="183">
        <v>-171</v>
      </c>
      <c r="T158" s="183">
        <v>-178</v>
      </c>
      <c r="U158" s="183">
        <v>-181</v>
      </c>
      <c r="V158" s="183">
        <f>I113-U158-T158-S158</f>
        <v>-198</v>
      </c>
      <c r="W158" s="183">
        <v>-219</v>
      </c>
      <c r="X158" s="184">
        <v>-178</v>
      </c>
    </row>
    <row r="159" spans="2:24" x14ac:dyDescent="0.4">
      <c r="B159" s="210" t="s">
        <v>409</v>
      </c>
      <c r="C159" s="183">
        <v>34</v>
      </c>
      <c r="D159" s="183">
        <v>-6</v>
      </c>
      <c r="E159" s="183">
        <v>-11</v>
      </c>
      <c r="F159" s="183">
        <f>E114-E159-D159-C159</f>
        <v>2</v>
      </c>
      <c r="G159" s="183">
        <v>6</v>
      </c>
      <c r="H159" s="183">
        <v>9</v>
      </c>
      <c r="I159" s="183">
        <v>4</v>
      </c>
      <c r="J159" s="183">
        <f>F114-I159-H159-G159</f>
        <v>-31</v>
      </c>
      <c r="K159" s="183">
        <v>-2</v>
      </c>
      <c r="L159" s="183">
        <v>-1</v>
      </c>
      <c r="M159" s="183">
        <v>0</v>
      </c>
      <c r="N159" s="183">
        <f>G114-M159-L159-K159</f>
        <v>-2</v>
      </c>
      <c r="O159" s="183">
        <v>-4</v>
      </c>
      <c r="P159" s="183">
        <v>-1</v>
      </c>
      <c r="Q159" s="183">
        <v>11</v>
      </c>
      <c r="R159" s="183">
        <f>H114-Q159-P159-O159</f>
        <v>1</v>
      </c>
      <c r="S159" s="183">
        <v>10</v>
      </c>
      <c r="T159" s="183">
        <v>-1</v>
      </c>
      <c r="U159" s="183">
        <v>-8</v>
      </c>
      <c r="V159" s="183">
        <f>I114-U159-T159-S159</f>
        <v>2</v>
      </c>
      <c r="W159" s="183">
        <v>-1</v>
      </c>
      <c r="X159" s="184">
        <v>-2</v>
      </c>
    </row>
    <row r="160" spans="2:24" x14ac:dyDescent="0.4">
      <c r="B160" s="211" t="s">
        <v>146</v>
      </c>
      <c r="C160" s="198">
        <f t="shared" ref="C160:X160" si="44">C154+C157+C159</f>
        <v>118</v>
      </c>
      <c r="D160" s="198">
        <f t="shared" si="44"/>
        <v>241</v>
      </c>
      <c r="E160" s="198">
        <f t="shared" si="44"/>
        <v>451</v>
      </c>
      <c r="F160" s="198">
        <f t="shared" si="44"/>
        <v>119</v>
      </c>
      <c r="G160" s="198">
        <f t="shared" si="44"/>
        <v>-1881</v>
      </c>
      <c r="H160" s="198">
        <f t="shared" si="44"/>
        <v>-715</v>
      </c>
      <c r="I160" s="198">
        <f t="shared" si="44"/>
        <v>-676</v>
      </c>
      <c r="J160" s="198">
        <f t="shared" si="44"/>
        <v>-740</v>
      </c>
      <c r="K160" s="198">
        <f t="shared" si="44"/>
        <v>-1370</v>
      </c>
      <c r="L160" s="198">
        <f t="shared" si="44"/>
        <v>-717</v>
      </c>
      <c r="M160" s="198">
        <f t="shared" si="44"/>
        <v>-844</v>
      </c>
      <c r="N160" s="198">
        <f t="shared" si="44"/>
        <v>-1575</v>
      </c>
      <c r="O160" s="198">
        <f t="shared" si="44"/>
        <v>-984</v>
      </c>
      <c r="P160" s="198">
        <f t="shared" si="44"/>
        <v>-511</v>
      </c>
      <c r="Q160" s="198">
        <f t="shared" si="44"/>
        <v>-295</v>
      </c>
      <c r="R160" s="198">
        <f t="shared" si="44"/>
        <v>-480</v>
      </c>
      <c r="S160" s="198">
        <f t="shared" si="44"/>
        <v>-160</v>
      </c>
      <c r="T160" s="198">
        <f t="shared" si="44"/>
        <v>86</v>
      </c>
      <c r="U160" s="198">
        <f t="shared" si="44"/>
        <v>348</v>
      </c>
      <c r="V160" s="198">
        <f t="shared" si="44"/>
        <v>-107</v>
      </c>
      <c r="W160" s="198">
        <f t="shared" si="44"/>
        <v>18</v>
      </c>
      <c r="X160" s="199">
        <f t="shared" si="44"/>
        <v>162</v>
      </c>
    </row>
    <row r="161" spans="1:24" x14ac:dyDescent="0.4">
      <c r="B161" s="212" t="s">
        <v>410</v>
      </c>
      <c r="C161" s="180">
        <v>217241473</v>
      </c>
      <c r="D161" s="180">
        <v>215426441</v>
      </c>
      <c r="E161" s="180">
        <v>214207716</v>
      </c>
      <c r="F161" s="180">
        <f>E116</f>
        <v>214929977</v>
      </c>
      <c r="G161" s="180">
        <v>213630798</v>
      </c>
      <c r="H161" s="180">
        <v>239342745</v>
      </c>
      <c r="I161" s="180">
        <v>271435350</v>
      </c>
      <c r="J161" s="180">
        <f>F116</f>
        <v>254728932</v>
      </c>
      <c r="K161" s="180">
        <v>329377207</v>
      </c>
      <c r="L161" s="180">
        <v>366933159</v>
      </c>
      <c r="M161" s="180">
        <v>370016479</v>
      </c>
      <c r="N161" s="180">
        <f>G116</f>
        <v>365449967</v>
      </c>
      <c r="O161" s="180">
        <v>417734591</v>
      </c>
      <c r="P161" s="180">
        <v>419107330</v>
      </c>
      <c r="Q161" s="180">
        <v>420798538</v>
      </c>
      <c r="R161" s="180">
        <f>H116</f>
        <v>419773195</v>
      </c>
      <c r="S161" s="180">
        <v>422655215</v>
      </c>
      <c r="T161" s="180">
        <v>424178775</v>
      </c>
      <c r="U161" s="180">
        <v>425398415</v>
      </c>
      <c r="V161" s="180">
        <f>I116</f>
        <v>424424962</v>
      </c>
      <c r="W161" s="180">
        <v>426803519</v>
      </c>
      <c r="X161" s="181">
        <v>434807434</v>
      </c>
    </row>
    <row r="162" spans="1:24" x14ac:dyDescent="0.4">
      <c r="B162" s="210" t="s">
        <v>411</v>
      </c>
      <c r="C162" s="183">
        <v>218873272</v>
      </c>
      <c r="D162" s="183">
        <v>216810766</v>
      </c>
      <c r="E162" s="183">
        <v>215499462</v>
      </c>
      <c r="F162" s="183">
        <f>E117</f>
        <v>216475076</v>
      </c>
      <c r="G162" s="183">
        <v>213630798</v>
      </c>
      <c r="H162" s="183">
        <v>239342745</v>
      </c>
      <c r="I162" s="183">
        <v>271435350</v>
      </c>
      <c r="J162" s="183">
        <f>F117</f>
        <v>254728932</v>
      </c>
      <c r="K162" s="183">
        <v>329377207</v>
      </c>
      <c r="L162" s="183">
        <v>366933159</v>
      </c>
      <c r="M162" s="183">
        <v>370016479</v>
      </c>
      <c r="N162" s="183">
        <f>G117</f>
        <v>365449967</v>
      </c>
      <c r="O162" s="183">
        <v>417734591</v>
      </c>
      <c r="P162" s="183">
        <v>419107330</v>
      </c>
      <c r="Q162" s="183">
        <v>420798538</v>
      </c>
      <c r="R162" s="183">
        <f>H117</f>
        <v>419773195</v>
      </c>
      <c r="S162" s="183">
        <v>422655215</v>
      </c>
      <c r="T162" s="183">
        <v>461075240</v>
      </c>
      <c r="U162" s="183">
        <v>511585445</v>
      </c>
      <c r="V162" s="183">
        <f>I117</f>
        <v>427400849</v>
      </c>
      <c r="W162" s="183">
        <v>431019206</v>
      </c>
      <c r="X162" s="184">
        <v>513589734</v>
      </c>
    </row>
    <row r="163" spans="1:24" x14ac:dyDescent="0.4">
      <c r="B163" s="210"/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4"/>
    </row>
    <row r="164" spans="1:24" x14ac:dyDescent="0.4">
      <c r="B164" s="210" t="s">
        <v>412</v>
      </c>
      <c r="C164" s="213">
        <f t="shared" ref="C164:X164" si="45">(C160*1000000)/C161</f>
        <v>0.54317436891987936</v>
      </c>
      <c r="D164" s="213">
        <f t="shared" si="45"/>
        <v>1.118711328476155</v>
      </c>
      <c r="E164" s="213">
        <f t="shared" si="45"/>
        <v>2.1054330274451925</v>
      </c>
      <c r="F164" s="213">
        <f t="shared" si="45"/>
        <v>0.55366869554915554</v>
      </c>
      <c r="G164" s="213">
        <f t="shared" si="45"/>
        <v>-8.8049102358359406</v>
      </c>
      <c r="H164" s="213">
        <f t="shared" si="45"/>
        <v>-2.987347705066222</v>
      </c>
      <c r="I164" s="213">
        <f t="shared" si="45"/>
        <v>-2.4904641197250101</v>
      </c>
      <c r="J164" s="213">
        <f t="shared" si="45"/>
        <v>-2.905048885456011</v>
      </c>
      <c r="K164" s="213">
        <f t="shared" si="45"/>
        <v>-4.1593649192610949</v>
      </c>
      <c r="L164" s="213">
        <f t="shared" si="45"/>
        <v>-1.9540343586118909</v>
      </c>
      <c r="M164" s="213">
        <f t="shared" si="45"/>
        <v>-2.280979491186391</v>
      </c>
      <c r="N164" s="213">
        <f t="shared" si="45"/>
        <v>-4.3097554856257521</v>
      </c>
      <c r="O164" s="213">
        <f t="shared" si="45"/>
        <v>-2.3555626495867563</v>
      </c>
      <c r="P164" s="213">
        <f t="shared" si="45"/>
        <v>-1.2192580836035485</v>
      </c>
      <c r="Q164" s="213">
        <f t="shared" si="45"/>
        <v>-0.7010480630519681</v>
      </c>
      <c r="R164" s="213">
        <f t="shared" si="45"/>
        <v>-1.1434746327716327</v>
      </c>
      <c r="S164" s="213">
        <f t="shared" si="45"/>
        <v>-0.37855915252341082</v>
      </c>
      <c r="T164" s="213">
        <f t="shared" si="45"/>
        <v>0.20274470357457183</v>
      </c>
      <c r="U164" s="213">
        <f t="shared" si="45"/>
        <v>0.81805664461631811</v>
      </c>
      <c r="V164" s="213">
        <f t="shared" si="45"/>
        <v>-0.25210581275848709</v>
      </c>
      <c r="W164" s="213">
        <f t="shared" si="45"/>
        <v>4.2173972797070587E-2</v>
      </c>
      <c r="X164" s="214">
        <f t="shared" si="45"/>
        <v>0.37257872642536283</v>
      </c>
    </row>
    <row r="165" spans="1:24" ht="18" thickBot="1" x14ac:dyDescent="0.45">
      <c r="B165" s="215" t="s">
        <v>413</v>
      </c>
      <c r="C165" s="216">
        <f t="shared" ref="C165:X165" si="46">(C160*1000000)/C162</f>
        <v>0.53912475891528688</v>
      </c>
      <c r="D165" s="216">
        <f t="shared" si="46"/>
        <v>1.1115684172251852</v>
      </c>
      <c r="E165" s="216">
        <f t="shared" si="46"/>
        <v>2.09281264934202</v>
      </c>
      <c r="F165" s="216">
        <f t="shared" si="46"/>
        <v>0.5497168644024405</v>
      </c>
      <c r="G165" s="216">
        <f t="shared" si="46"/>
        <v>-8.8049102358359406</v>
      </c>
      <c r="H165" s="216">
        <f t="shared" si="46"/>
        <v>-2.987347705066222</v>
      </c>
      <c r="I165" s="216">
        <f t="shared" si="46"/>
        <v>-2.4904641197250101</v>
      </c>
      <c r="J165" s="216">
        <f t="shared" si="46"/>
        <v>-2.905048885456011</v>
      </c>
      <c r="K165" s="216">
        <f t="shared" si="46"/>
        <v>-4.1593649192610949</v>
      </c>
      <c r="L165" s="216">
        <f t="shared" si="46"/>
        <v>-1.9540343586118909</v>
      </c>
      <c r="M165" s="216">
        <f t="shared" si="46"/>
        <v>-2.280979491186391</v>
      </c>
      <c r="N165" s="216">
        <f t="shared" si="46"/>
        <v>-4.3097554856257521</v>
      </c>
      <c r="O165" s="216">
        <f t="shared" si="46"/>
        <v>-2.3555626495867563</v>
      </c>
      <c r="P165" s="216">
        <f t="shared" si="46"/>
        <v>-1.2192580836035485</v>
      </c>
      <c r="Q165" s="216">
        <f t="shared" si="46"/>
        <v>-0.7010480630519681</v>
      </c>
      <c r="R165" s="216">
        <f t="shared" si="46"/>
        <v>-1.1434746327716327</v>
      </c>
      <c r="S165" s="216">
        <f t="shared" si="46"/>
        <v>-0.37855915252341082</v>
      </c>
      <c r="T165" s="216">
        <f t="shared" si="46"/>
        <v>0.18652053404559307</v>
      </c>
      <c r="U165" s="216">
        <f t="shared" si="46"/>
        <v>0.68023827378435286</v>
      </c>
      <c r="V165" s="216">
        <f t="shared" si="46"/>
        <v>-0.25035046198516092</v>
      </c>
      <c r="W165" s="216">
        <f t="shared" si="46"/>
        <v>4.1761480113719107E-2</v>
      </c>
      <c r="X165" s="217">
        <f t="shared" si="46"/>
        <v>0.31542686560008226</v>
      </c>
    </row>
    <row r="166" spans="1:24" x14ac:dyDescent="0.4"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</row>
    <row r="167" spans="1:24" x14ac:dyDescent="0.4">
      <c r="A167" s="52"/>
      <c r="B167" s="43" t="s">
        <v>437</v>
      </c>
      <c r="C167" s="53"/>
      <c r="D167" s="53"/>
      <c r="E167" s="53"/>
      <c r="F167" s="53"/>
      <c r="G167" s="53"/>
      <c r="H167" s="53"/>
      <c r="I167" s="53"/>
      <c r="J167" s="53"/>
      <c r="K167" s="53"/>
      <c r="L167" s="53"/>
    </row>
    <row r="168" spans="1:24" ht="18" thickBot="1" x14ac:dyDescent="0.45">
      <c r="A168" s="52"/>
    </row>
    <row r="169" spans="1:24" x14ac:dyDescent="0.4">
      <c r="B169" s="223" t="s">
        <v>126</v>
      </c>
      <c r="C169" s="224"/>
      <c r="D169" s="225">
        <v>2017</v>
      </c>
      <c r="E169" s="225">
        <v>2018</v>
      </c>
      <c r="F169" s="225">
        <v>2019</v>
      </c>
      <c r="G169" s="225">
        <v>2020</v>
      </c>
      <c r="H169" s="225">
        <v>2021</v>
      </c>
      <c r="I169" s="225">
        <v>2022</v>
      </c>
      <c r="J169" s="225">
        <v>2023</v>
      </c>
      <c r="K169" s="225" t="s">
        <v>435</v>
      </c>
      <c r="L169" s="226" t="s">
        <v>436</v>
      </c>
    </row>
    <row r="170" spans="1:24" x14ac:dyDescent="0.4">
      <c r="B170" s="227" t="s">
        <v>160</v>
      </c>
      <c r="C170" s="228"/>
      <c r="D170" s="228">
        <v>176</v>
      </c>
      <c r="E170" s="228">
        <v>164</v>
      </c>
      <c r="F170" s="228">
        <v>253</v>
      </c>
      <c r="G170" s="228">
        <v>3300</v>
      </c>
      <c r="H170" s="228">
        <v>1747</v>
      </c>
      <c r="I170" s="228">
        <v>947</v>
      </c>
      <c r="J170" s="228">
        <v>402</v>
      </c>
      <c r="K170" s="228">
        <v>560</v>
      </c>
      <c r="L170" s="229">
        <v>594</v>
      </c>
    </row>
    <row r="171" spans="1:24" x14ac:dyDescent="0.4">
      <c r="B171" s="209" t="s">
        <v>163</v>
      </c>
      <c r="C171" s="21"/>
      <c r="D171" s="230"/>
      <c r="E171" s="230"/>
      <c r="F171" s="230">
        <v>75</v>
      </c>
      <c r="G171" s="230">
        <v>21</v>
      </c>
      <c r="H171" s="21">
        <v>1167</v>
      </c>
      <c r="I171" s="21">
        <v>326</v>
      </c>
      <c r="J171" s="21">
        <v>280</v>
      </c>
      <c r="K171" s="21">
        <v>282</v>
      </c>
      <c r="L171" s="231">
        <v>209</v>
      </c>
    </row>
    <row r="172" spans="1:24" x14ac:dyDescent="0.4">
      <c r="B172" s="209" t="s">
        <v>164</v>
      </c>
      <c r="C172" s="16"/>
      <c r="F172">
        <v>95</v>
      </c>
      <c r="G172">
        <v>82</v>
      </c>
      <c r="H172" s="16">
        <v>118</v>
      </c>
      <c r="I172" s="16">
        <v>149</v>
      </c>
      <c r="J172" s="16">
        <v>158</v>
      </c>
      <c r="K172" s="16">
        <v>158</v>
      </c>
      <c r="L172" s="232">
        <v>150</v>
      </c>
    </row>
    <row r="173" spans="1:24" x14ac:dyDescent="0.4">
      <c r="B173" s="209" t="s">
        <v>165</v>
      </c>
      <c r="C173" s="16"/>
      <c r="F173">
        <v>114</v>
      </c>
      <c r="G173">
        <v>102</v>
      </c>
      <c r="H173" s="16">
        <v>109</v>
      </c>
      <c r="I173" s="16">
        <v>84</v>
      </c>
      <c r="J173" s="16">
        <v>105</v>
      </c>
      <c r="K173" s="16">
        <v>567</v>
      </c>
      <c r="L173" s="232">
        <v>612</v>
      </c>
    </row>
    <row r="174" spans="1:24" x14ac:dyDescent="0.4">
      <c r="B174" s="209" t="s">
        <v>166</v>
      </c>
      <c r="C174" s="16"/>
      <c r="D174" s="233"/>
      <c r="E174" s="233"/>
      <c r="F174" s="233">
        <v>193</v>
      </c>
      <c r="G174" s="233">
        <v>53</v>
      </c>
      <c r="H174" s="41">
        <v>160</v>
      </c>
      <c r="I174" s="41">
        <v>367</v>
      </c>
      <c r="J174" s="41">
        <v>367</v>
      </c>
      <c r="K174" s="41">
        <v>23</v>
      </c>
      <c r="L174" s="234">
        <v>17</v>
      </c>
    </row>
    <row r="175" spans="1:24" x14ac:dyDescent="0.4">
      <c r="B175" s="235" t="s">
        <v>167</v>
      </c>
      <c r="C175" s="21"/>
      <c r="D175" s="2">
        <v>518</v>
      </c>
      <c r="E175" s="2">
        <v>550</v>
      </c>
      <c r="F175" s="2">
        <v>730</v>
      </c>
      <c r="G175" s="2">
        <v>3558</v>
      </c>
      <c r="H175" s="21">
        <v>3302</v>
      </c>
      <c r="I175" s="21">
        <v>1873</v>
      </c>
      <c r="J175" s="21">
        <v>1313</v>
      </c>
      <c r="K175" s="21">
        <v>1590</v>
      </c>
      <c r="L175" s="231">
        <v>1582</v>
      </c>
    </row>
    <row r="176" spans="1:24" x14ac:dyDescent="0.4">
      <c r="B176" s="235"/>
      <c r="C176" s="21"/>
      <c r="D176" s="2"/>
      <c r="E176" s="2"/>
      <c r="F176" s="2"/>
      <c r="G176" s="2"/>
      <c r="H176" s="21"/>
      <c r="I176" s="21"/>
      <c r="J176" s="21"/>
      <c r="K176" s="21"/>
      <c r="L176" s="231"/>
    </row>
    <row r="177" spans="2:12" x14ac:dyDescent="0.4">
      <c r="B177" s="209" t="s">
        <v>168</v>
      </c>
      <c r="C177" s="16"/>
      <c r="D177">
        <v>13922</v>
      </c>
      <c r="E177">
        <v>15525</v>
      </c>
      <c r="F177">
        <v>17356</v>
      </c>
      <c r="G177">
        <v>18046</v>
      </c>
      <c r="H177" s="16">
        <v>19388</v>
      </c>
      <c r="I177" s="16">
        <v>20988</v>
      </c>
      <c r="J177" s="16">
        <v>23721</v>
      </c>
      <c r="K177" s="16"/>
      <c r="L177" s="232"/>
    </row>
    <row r="178" spans="2:12" x14ac:dyDescent="0.4">
      <c r="B178" s="209" t="s">
        <v>169</v>
      </c>
      <c r="C178" s="16"/>
      <c r="D178" s="233">
        <v>-2881</v>
      </c>
      <c r="E178" s="233">
        <v>-3405</v>
      </c>
      <c r="F178" s="233">
        <v>-3984</v>
      </c>
      <c r="G178" s="233">
        <v>-4426</v>
      </c>
      <c r="H178" s="41">
        <v>-5065</v>
      </c>
      <c r="I178" s="41">
        <v>-5765</v>
      </c>
      <c r="J178" s="41">
        <v>-6534</v>
      </c>
      <c r="K178" s="41"/>
      <c r="L178" s="234"/>
    </row>
    <row r="179" spans="2:12" x14ac:dyDescent="0.4">
      <c r="B179" s="236" t="s">
        <v>170</v>
      </c>
      <c r="C179" s="237"/>
      <c r="D179" s="238">
        <f t="shared" ref="D179:J179" si="47">D177+D178</f>
        <v>11041</v>
      </c>
      <c r="E179" s="238">
        <f t="shared" si="47"/>
        <v>12120</v>
      </c>
      <c r="F179" s="238">
        <f t="shared" si="47"/>
        <v>13372</v>
      </c>
      <c r="G179" s="238">
        <f t="shared" si="47"/>
        <v>13620</v>
      </c>
      <c r="H179" s="238">
        <f t="shared" si="47"/>
        <v>14323</v>
      </c>
      <c r="I179" s="238">
        <f t="shared" si="47"/>
        <v>15223</v>
      </c>
      <c r="J179" s="238">
        <f t="shared" si="47"/>
        <v>17187</v>
      </c>
      <c r="K179" s="238">
        <v>17228</v>
      </c>
      <c r="L179" s="239">
        <v>17394</v>
      </c>
    </row>
    <row r="180" spans="2:12" x14ac:dyDescent="0.4">
      <c r="B180" s="179" t="s">
        <v>171</v>
      </c>
      <c r="C180" s="240"/>
      <c r="D180" s="241">
        <v>14095</v>
      </c>
      <c r="E180" s="241">
        <v>15206</v>
      </c>
      <c r="F180" s="241">
        <v>16685</v>
      </c>
      <c r="G180" s="241">
        <v>18399</v>
      </c>
      <c r="H180" s="48">
        <v>18730</v>
      </c>
      <c r="I180" s="48">
        <v>18558</v>
      </c>
      <c r="J180" s="48">
        <v>19493</v>
      </c>
      <c r="K180" s="48">
        <v>19825</v>
      </c>
      <c r="L180" s="242">
        <v>20114</v>
      </c>
    </row>
    <row r="181" spans="2:12" x14ac:dyDescent="0.4">
      <c r="B181" s="210"/>
      <c r="C181" s="16"/>
      <c r="H181" s="16"/>
      <c r="I181" s="16"/>
      <c r="J181" s="16"/>
      <c r="K181" s="16"/>
      <c r="L181" s="232"/>
    </row>
    <row r="182" spans="2:12" x14ac:dyDescent="0.4">
      <c r="B182" s="209" t="s">
        <v>172</v>
      </c>
      <c r="C182" s="16"/>
      <c r="D182">
        <v>53</v>
      </c>
      <c r="E182">
        <v>160</v>
      </c>
      <c r="F182">
        <v>101</v>
      </c>
      <c r="G182">
        <v>83</v>
      </c>
      <c r="H182" s="16">
        <v>233</v>
      </c>
      <c r="I182" s="16">
        <v>229</v>
      </c>
      <c r="J182" s="16">
        <v>174</v>
      </c>
      <c r="K182" s="16">
        <v>205</v>
      </c>
      <c r="L182" s="232">
        <v>182</v>
      </c>
    </row>
    <row r="183" spans="2:12" x14ac:dyDescent="0.4">
      <c r="B183" s="209" t="s">
        <v>173</v>
      </c>
      <c r="C183" s="16"/>
      <c r="D183">
        <v>509</v>
      </c>
      <c r="E183">
        <v>692</v>
      </c>
      <c r="F183">
        <v>708</v>
      </c>
      <c r="G183">
        <v>521</v>
      </c>
      <c r="H183" s="16">
        <v>926</v>
      </c>
      <c r="I183" s="16">
        <v>1101</v>
      </c>
      <c r="J183" s="16">
        <v>1023</v>
      </c>
      <c r="K183" s="16">
        <v>986</v>
      </c>
      <c r="L183" s="232">
        <v>1124</v>
      </c>
    </row>
    <row r="184" spans="2:12" x14ac:dyDescent="0.4">
      <c r="B184" s="209" t="s">
        <v>174</v>
      </c>
      <c r="C184" s="16"/>
      <c r="D184">
        <v>620</v>
      </c>
      <c r="E184">
        <v>681</v>
      </c>
      <c r="F184">
        <v>742</v>
      </c>
      <c r="G184">
        <v>127</v>
      </c>
      <c r="H184" s="16">
        <v>877</v>
      </c>
      <c r="I184" s="16">
        <v>991</v>
      </c>
      <c r="J184" s="16">
        <v>1744</v>
      </c>
      <c r="K184" s="16">
        <v>1744</v>
      </c>
      <c r="L184" s="232">
        <v>1525</v>
      </c>
    </row>
    <row r="185" spans="2:12" x14ac:dyDescent="0.4">
      <c r="B185" s="209" t="s">
        <v>190</v>
      </c>
      <c r="C185" s="16"/>
      <c r="D185">
        <v>1303</v>
      </c>
      <c r="E185">
        <v>1593</v>
      </c>
      <c r="F185">
        <v>1955</v>
      </c>
      <c r="G185">
        <v>1110</v>
      </c>
      <c r="H185" s="16">
        <v>1561</v>
      </c>
      <c r="I185" s="16">
        <v>2517</v>
      </c>
      <c r="J185" s="16">
        <v>3061</v>
      </c>
      <c r="K185" s="16">
        <v>3630</v>
      </c>
      <c r="L185" s="232">
        <v>3779</v>
      </c>
    </row>
    <row r="186" spans="2:12" x14ac:dyDescent="0.4">
      <c r="B186" s="235" t="s">
        <v>176</v>
      </c>
      <c r="C186" s="21"/>
      <c r="D186" s="2">
        <v>2490</v>
      </c>
      <c r="E186" s="2">
        <v>3151</v>
      </c>
      <c r="F186" s="2">
        <v>3584</v>
      </c>
      <c r="G186" s="2">
        <v>1914</v>
      </c>
      <c r="H186" s="21">
        <v>3730</v>
      </c>
      <c r="I186" s="21">
        <v>5055</v>
      </c>
      <c r="J186" s="21">
        <v>6039</v>
      </c>
      <c r="K186" s="21">
        <v>6599</v>
      </c>
      <c r="L186" s="231">
        <v>6634</v>
      </c>
    </row>
    <row r="187" spans="2:12" x14ac:dyDescent="0.4">
      <c r="B187" s="209"/>
      <c r="C187" s="16"/>
      <c r="H187" s="16"/>
      <c r="I187" s="16"/>
      <c r="J187" s="16"/>
      <c r="K187" s="16"/>
      <c r="L187" s="232"/>
    </row>
    <row r="188" spans="2:12" x14ac:dyDescent="0.4">
      <c r="B188" s="209" t="s">
        <v>177</v>
      </c>
      <c r="C188" s="16"/>
      <c r="D188">
        <v>5643</v>
      </c>
      <c r="E188">
        <v>5771</v>
      </c>
      <c r="F188">
        <v>6048</v>
      </c>
      <c r="G188">
        <v>11677</v>
      </c>
      <c r="H188" s="16">
        <v>11548</v>
      </c>
      <c r="I188" s="16">
        <v>12615</v>
      </c>
      <c r="J188" s="16">
        <v>12300</v>
      </c>
      <c r="K188" s="16">
        <v>12005</v>
      </c>
      <c r="L188" s="232">
        <v>11913</v>
      </c>
    </row>
    <row r="189" spans="2:12" x14ac:dyDescent="0.4">
      <c r="B189" s="209" t="s">
        <v>178</v>
      </c>
      <c r="C189" s="16"/>
      <c r="D189">
        <v>45</v>
      </c>
      <c r="E189">
        <v>40</v>
      </c>
      <c r="F189">
        <v>216</v>
      </c>
      <c r="G189">
        <v>190</v>
      </c>
      <c r="H189" s="16">
        <v>692</v>
      </c>
      <c r="I189" s="16">
        <v>603</v>
      </c>
      <c r="J189" s="16">
        <v>658</v>
      </c>
      <c r="K189" s="16">
        <v>648</v>
      </c>
      <c r="L189" s="232">
        <v>652</v>
      </c>
    </row>
    <row r="190" spans="2:12" x14ac:dyDescent="0.4">
      <c r="B190" s="243" t="s">
        <v>179</v>
      </c>
      <c r="C190" s="32"/>
      <c r="D190" s="30">
        <v>143</v>
      </c>
      <c r="E190" s="30">
        <v>258</v>
      </c>
      <c r="F190" s="30">
        <v>292</v>
      </c>
      <c r="G190" s="30">
        <v>234</v>
      </c>
      <c r="H190" s="32">
        <v>293</v>
      </c>
      <c r="I190" s="32">
        <v>188</v>
      </c>
      <c r="J190" s="32">
        <v>162</v>
      </c>
      <c r="K190" s="32">
        <v>211</v>
      </c>
      <c r="L190" s="244">
        <v>222</v>
      </c>
    </row>
    <row r="191" spans="2:12" x14ac:dyDescent="0.4">
      <c r="B191" s="227" t="s">
        <v>180</v>
      </c>
      <c r="C191" s="228"/>
      <c r="D191" s="228">
        <v>8345</v>
      </c>
      <c r="E191" s="228">
        <v>9243</v>
      </c>
      <c r="F191" s="228">
        <v>10169</v>
      </c>
      <c r="G191" s="228">
        <v>14045</v>
      </c>
      <c r="H191" s="228">
        <v>16297</v>
      </c>
      <c r="I191" s="228">
        <v>18489</v>
      </c>
      <c r="J191" s="228">
        <v>19192</v>
      </c>
      <c r="K191" s="228">
        <v>19463</v>
      </c>
      <c r="L191" s="229">
        <v>19421</v>
      </c>
    </row>
    <row r="192" spans="2:12" x14ac:dyDescent="0.4">
      <c r="B192" s="210"/>
      <c r="C192" s="16"/>
      <c r="D192" s="16"/>
      <c r="E192" s="16"/>
      <c r="F192" s="16"/>
      <c r="G192" s="16"/>
      <c r="H192" s="16"/>
      <c r="I192" s="16"/>
      <c r="J192" s="16"/>
      <c r="K192" s="16"/>
      <c r="L192" s="232"/>
    </row>
    <row r="193" spans="1:12" x14ac:dyDescent="0.4">
      <c r="B193" s="209" t="s">
        <v>181</v>
      </c>
      <c r="C193" s="16"/>
      <c r="D193">
        <v>3999</v>
      </c>
      <c r="E193">
        <v>4130</v>
      </c>
      <c r="F193">
        <v>4236</v>
      </c>
      <c r="G193">
        <v>4889</v>
      </c>
      <c r="H193" s="41">
        <v>7514</v>
      </c>
      <c r="I193" s="41">
        <v>7612</v>
      </c>
      <c r="J193" s="41">
        <v>7708</v>
      </c>
      <c r="K193" s="41">
        <v>7709</v>
      </c>
      <c r="L193" s="234">
        <v>7878</v>
      </c>
    </row>
    <row r="194" spans="1:12" x14ac:dyDescent="0.4">
      <c r="B194" s="209" t="s">
        <v>182</v>
      </c>
      <c r="C194" s="16"/>
      <c r="D194">
        <v>1963</v>
      </c>
      <c r="E194">
        <v>2899</v>
      </c>
      <c r="F194">
        <v>3829</v>
      </c>
      <c r="G194" s="233">
        <v>-295</v>
      </c>
      <c r="H194" s="41">
        <v>-4796</v>
      </c>
      <c r="I194" s="41">
        <v>-7066</v>
      </c>
      <c r="J194" s="41">
        <v>-6900</v>
      </c>
      <c r="K194" s="41">
        <v>-6883</v>
      </c>
      <c r="L194" s="234">
        <v>-6719</v>
      </c>
    </row>
    <row r="195" spans="1:12" x14ac:dyDescent="0.4">
      <c r="B195" s="209" t="s">
        <v>183</v>
      </c>
      <c r="C195" s="16"/>
      <c r="D195" s="233">
        <v>-239</v>
      </c>
      <c r="E195" s="233">
        <v>-904</v>
      </c>
      <c r="F195" s="233">
        <v>-1254</v>
      </c>
      <c r="G195" s="233"/>
      <c r="H195" s="41"/>
      <c r="I195" s="41"/>
      <c r="J195" s="41"/>
      <c r="K195" s="41"/>
      <c r="L195" s="234"/>
    </row>
    <row r="196" spans="1:12" x14ac:dyDescent="0.4">
      <c r="B196" s="209" t="s">
        <v>184</v>
      </c>
      <c r="C196" s="16"/>
      <c r="D196" s="233">
        <v>27</v>
      </c>
      <c r="E196" s="233">
        <v>-162</v>
      </c>
      <c r="F196" s="233">
        <v>-295</v>
      </c>
      <c r="G196" s="233">
        <v>-240</v>
      </c>
      <c r="H196" s="41">
        <v>-285</v>
      </c>
      <c r="I196" s="41">
        <v>-477</v>
      </c>
      <c r="J196" s="41">
        <v>-508</v>
      </c>
      <c r="K196" s="41">
        <v>-464</v>
      </c>
      <c r="L196" s="234">
        <v>-466</v>
      </c>
    </row>
    <row r="197" spans="1:12" x14ac:dyDescent="0.4">
      <c r="B197" s="211" t="s">
        <v>185</v>
      </c>
      <c r="C197" s="32"/>
      <c r="D197" s="245">
        <v>5750</v>
      </c>
      <c r="E197" s="245">
        <v>5963</v>
      </c>
      <c r="F197" s="245">
        <v>6516</v>
      </c>
      <c r="G197" s="245">
        <v>4354</v>
      </c>
      <c r="H197" s="51">
        <v>2433</v>
      </c>
      <c r="I197" s="51">
        <v>69</v>
      </c>
      <c r="J197" s="51">
        <v>301</v>
      </c>
      <c r="K197" s="51">
        <v>362</v>
      </c>
      <c r="L197" s="246">
        <v>693</v>
      </c>
    </row>
    <row r="198" spans="1:12" x14ac:dyDescent="0.4">
      <c r="B198" s="247" t="s">
        <v>187</v>
      </c>
      <c r="C198" s="248"/>
      <c r="D198" s="245">
        <v>5750</v>
      </c>
      <c r="E198" s="245">
        <v>5963</v>
      </c>
      <c r="F198" s="56">
        <v>6516</v>
      </c>
      <c r="G198" s="56">
        <v>4354</v>
      </c>
      <c r="H198" s="249">
        <v>2433</v>
      </c>
      <c r="I198" s="249">
        <v>69</v>
      </c>
      <c r="J198" s="249">
        <v>301</v>
      </c>
      <c r="K198" s="249">
        <v>362</v>
      </c>
      <c r="L198" s="250">
        <v>693</v>
      </c>
    </row>
    <row r="199" spans="1:12" ht="18" thickBot="1" x14ac:dyDescent="0.45">
      <c r="B199" s="251" t="s">
        <v>188</v>
      </c>
      <c r="C199" s="252"/>
      <c r="D199" s="253">
        <v>14095</v>
      </c>
      <c r="E199" s="253">
        <v>15205</v>
      </c>
      <c r="F199" s="253">
        <v>16685</v>
      </c>
      <c r="G199" s="253">
        <v>18399</v>
      </c>
      <c r="H199" s="254">
        <v>18730</v>
      </c>
      <c r="I199" s="254">
        <v>18558</v>
      </c>
      <c r="J199" s="254">
        <v>19493</v>
      </c>
      <c r="K199" s="254">
        <v>19825</v>
      </c>
      <c r="L199" s="255">
        <v>20114</v>
      </c>
    </row>
    <row r="200" spans="1:12" x14ac:dyDescent="0.4">
      <c r="A200" s="52"/>
    </row>
    <row r="201" spans="1:12" x14ac:dyDescent="0.4">
      <c r="A201" s="52"/>
      <c r="B201" s="43" t="s">
        <v>438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</row>
    <row r="202" spans="1:12" ht="18" thickBot="1" x14ac:dyDescent="0.45">
      <c r="A202" s="52"/>
    </row>
    <row r="203" spans="1:12" x14ac:dyDescent="0.4">
      <c r="B203" s="223" t="s">
        <v>126</v>
      </c>
      <c r="C203" s="224"/>
      <c r="D203" s="225">
        <v>2017</v>
      </c>
      <c r="E203" s="225">
        <v>2018</v>
      </c>
      <c r="F203" s="225">
        <v>2019</v>
      </c>
      <c r="G203" s="225">
        <v>2020</v>
      </c>
      <c r="H203" s="225">
        <v>2021</v>
      </c>
      <c r="I203" s="225">
        <v>2022</v>
      </c>
      <c r="J203" s="225">
        <v>2023</v>
      </c>
      <c r="K203" s="225" t="s">
        <v>435</v>
      </c>
      <c r="L203" s="226" t="s">
        <v>436</v>
      </c>
    </row>
    <row r="204" spans="1:12" x14ac:dyDescent="0.4">
      <c r="B204" s="256" t="s">
        <v>146</v>
      </c>
      <c r="C204" s="257"/>
      <c r="D204" s="257">
        <v>760</v>
      </c>
      <c r="E204" s="257">
        <v>955</v>
      </c>
      <c r="F204" s="257">
        <v>930</v>
      </c>
      <c r="G204" s="257">
        <v>-4013</v>
      </c>
      <c r="H204" s="257">
        <v>-4507</v>
      </c>
      <c r="I204" s="257">
        <v>-2270</v>
      </c>
      <c r="J204" s="257">
        <v>166</v>
      </c>
      <c r="K204" s="257">
        <v>17</v>
      </c>
      <c r="L204" s="258">
        <v>163</v>
      </c>
    </row>
    <row r="205" spans="1:12" x14ac:dyDescent="0.4">
      <c r="B205" s="182" t="s">
        <v>194</v>
      </c>
      <c r="C205" s="16"/>
      <c r="D205" s="4">
        <v>521</v>
      </c>
      <c r="E205" s="4">
        <v>567</v>
      </c>
      <c r="F205" s="4">
        <v>629</v>
      </c>
      <c r="G205" s="4">
        <v>740</v>
      </c>
      <c r="H205" s="4">
        <v>759</v>
      </c>
      <c r="I205" s="4">
        <v>810</v>
      </c>
      <c r="J205" s="4">
        <v>883</v>
      </c>
      <c r="K205" s="4">
        <v>245</v>
      </c>
      <c r="L205" s="232">
        <v>243</v>
      </c>
    </row>
    <row r="206" spans="1:12" ht="18" thickBot="1" x14ac:dyDescent="0.45">
      <c r="B206" s="259" t="s">
        <v>196</v>
      </c>
      <c r="C206" s="260"/>
      <c r="D206" s="261">
        <v>1601</v>
      </c>
      <c r="E206" s="261">
        <v>2075</v>
      </c>
      <c r="F206" s="261">
        <v>1823</v>
      </c>
      <c r="G206" s="261">
        <v>-2556</v>
      </c>
      <c r="H206" s="261">
        <v>-2468</v>
      </c>
      <c r="I206" s="261">
        <v>210</v>
      </c>
      <c r="J206" s="261">
        <v>2006</v>
      </c>
      <c r="K206" s="261">
        <v>807</v>
      </c>
      <c r="L206" s="262">
        <v>671</v>
      </c>
    </row>
    <row r="207" spans="1:12" x14ac:dyDescent="0.4">
      <c r="B207" s="182" t="s">
        <v>197</v>
      </c>
      <c r="C207" s="16"/>
      <c r="D207" s="233">
        <v>-1372</v>
      </c>
      <c r="E207" s="233">
        <v>-1567</v>
      </c>
      <c r="F207" s="233">
        <v>-1637</v>
      </c>
      <c r="G207" s="233">
        <v>-946</v>
      </c>
      <c r="H207" s="233">
        <v>-753</v>
      </c>
      <c r="I207" s="233">
        <v>-1784</v>
      </c>
      <c r="J207" s="233">
        <v>-2750</v>
      </c>
      <c r="K207" s="233">
        <v>-259</v>
      </c>
      <c r="L207" s="234">
        <v>-341</v>
      </c>
    </row>
    <row r="208" spans="1:12" ht="18" thickBot="1" x14ac:dyDescent="0.45">
      <c r="B208" s="259" t="s">
        <v>198</v>
      </c>
      <c r="C208" s="260"/>
      <c r="D208" s="261">
        <v>-1405</v>
      </c>
      <c r="E208" s="261">
        <v>-1503</v>
      </c>
      <c r="F208" s="261">
        <v>-1680</v>
      </c>
      <c r="G208" s="261">
        <v>-975</v>
      </c>
      <c r="H208" s="261">
        <v>-1004</v>
      </c>
      <c r="I208" s="261">
        <v>-1756</v>
      </c>
      <c r="J208" s="261">
        <v>-2897</v>
      </c>
      <c r="K208" s="261">
        <v>-255</v>
      </c>
      <c r="L208" s="262">
        <v>-366</v>
      </c>
    </row>
    <row r="209" spans="2:30" x14ac:dyDescent="0.4">
      <c r="B209" s="209"/>
      <c r="C209" s="16"/>
      <c r="L209" s="232"/>
    </row>
    <row r="210" spans="2:30" x14ac:dyDescent="0.4">
      <c r="B210" s="256" t="s">
        <v>199</v>
      </c>
      <c r="C210" s="257"/>
      <c r="D210" s="257">
        <v>1816</v>
      </c>
      <c r="E210" s="257">
        <v>1905</v>
      </c>
      <c r="F210" s="257">
        <v>4122</v>
      </c>
      <c r="G210" s="257">
        <v>6075</v>
      </c>
      <c r="H210" s="257">
        <v>2601</v>
      </c>
      <c r="I210" s="257">
        <v>3003</v>
      </c>
      <c r="J210" s="257">
        <v>4323</v>
      </c>
      <c r="K210" s="257">
        <v>4323</v>
      </c>
      <c r="L210" s="263">
        <v>4323</v>
      </c>
    </row>
    <row r="211" spans="2:30" x14ac:dyDescent="0.4">
      <c r="B211" s="256" t="s">
        <v>200</v>
      </c>
      <c r="C211" s="257"/>
      <c r="D211" s="264">
        <v>-1917</v>
      </c>
      <c r="E211" s="264">
        <v>-1716</v>
      </c>
      <c r="F211" s="264">
        <v>-3807</v>
      </c>
      <c r="G211" s="264">
        <v>-892</v>
      </c>
      <c r="H211" s="264">
        <v>-2113</v>
      </c>
      <c r="I211" s="264">
        <v>-1770</v>
      </c>
      <c r="J211" s="264">
        <v>-3758</v>
      </c>
      <c r="K211" s="264">
        <v>-3758</v>
      </c>
      <c r="L211" s="258">
        <v>-3758</v>
      </c>
    </row>
    <row r="212" spans="2:30" x14ac:dyDescent="0.4">
      <c r="B212" s="256" t="s">
        <v>201</v>
      </c>
      <c r="C212" s="257"/>
      <c r="D212" s="257">
        <v>30</v>
      </c>
      <c r="E212" s="257">
        <v>29</v>
      </c>
      <c r="F212" s="257">
        <v>32</v>
      </c>
      <c r="G212" s="257">
        <v>1547</v>
      </c>
      <c r="H212" s="257">
        <v>2669</v>
      </c>
      <c r="I212" s="257">
        <v>5</v>
      </c>
      <c r="J212" s="257">
        <v>5</v>
      </c>
      <c r="K212" s="257">
        <v>5</v>
      </c>
      <c r="L212" s="263">
        <v>5</v>
      </c>
    </row>
    <row r="213" spans="2:30" x14ac:dyDescent="0.4">
      <c r="B213" s="265" t="s">
        <v>439</v>
      </c>
      <c r="C213" s="264"/>
      <c r="D213" s="264">
        <v>-6</v>
      </c>
      <c r="E213" s="264">
        <v>-679</v>
      </c>
      <c r="F213" s="264">
        <v>-371</v>
      </c>
      <c r="G213" s="264">
        <v>-15</v>
      </c>
      <c r="H213" s="264">
        <v>-17</v>
      </c>
      <c r="I213" s="264">
        <v>-21</v>
      </c>
      <c r="J213" s="264">
        <v>-27</v>
      </c>
      <c r="K213" s="264">
        <v>-22</v>
      </c>
      <c r="L213" s="258">
        <v>0</v>
      </c>
    </row>
    <row r="214" spans="2:30" ht="18" thickBot="1" x14ac:dyDescent="0.45">
      <c r="B214" s="259" t="s">
        <v>202</v>
      </c>
      <c r="C214" s="260"/>
      <c r="D214" s="261">
        <v>-149</v>
      </c>
      <c r="E214" s="261">
        <v>-585</v>
      </c>
      <c r="F214" s="261">
        <v>-53</v>
      </c>
      <c r="G214" s="261">
        <v>6579</v>
      </c>
      <c r="H214" s="261">
        <v>1678</v>
      </c>
      <c r="I214" s="261">
        <v>986</v>
      </c>
      <c r="J214" s="261">
        <v>347</v>
      </c>
      <c r="K214" s="261">
        <v>-395</v>
      </c>
      <c r="L214" s="262">
        <v>-271</v>
      </c>
    </row>
    <row r="215" spans="2:30" x14ac:dyDescent="0.4">
      <c r="B215" s="209"/>
      <c r="C215" s="16"/>
      <c r="L215" s="232"/>
    </row>
    <row r="216" spans="2:30" ht="18" thickBot="1" x14ac:dyDescent="0.45">
      <c r="B216" s="259" t="s">
        <v>203</v>
      </c>
      <c r="C216" s="260"/>
      <c r="D216" s="261">
        <v>48</v>
      </c>
      <c r="E216" s="261">
        <v>-12</v>
      </c>
      <c r="F216" s="261">
        <v>89</v>
      </c>
      <c r="G216" s="261">
        <v>3048</v>
      </c>
      <c r="H216" s="261">
        <v>-1794</v>
      </c>
      <c r="I216" s="261">
        <v>-560</v>
      </c>
      <c r="J216" s="261">
        <v>-545</v>
      </c>
      <c r="K216" s="261">
        <v>157</v>
      </c>
      <c r="L216" s="262">
        <v>34</v>
      </c>
    </row>
    <row r="217" spans="2:30" x14ac:dyDescent="0.4">
      <c r="B217" s="299"/>
      <c r="C217" s="10"/>
      <c r="D217" s="10"/>
      <c r="E217" s="10"/>
      <c r="F217" s="10"/>
      <c r="G217" s="10"/>
      <c r="H217" s="10"/>
      <c r="I217" s="10"/>
      <c r="J217" s="10"/>
      <c r="K217" s="10"/>
    </row>
    <row r="218" spans="2:30" x14ac:dyDescent="0.4">
      <c r="B218" s="299"/>
    </row>
    <row r="219" spans="2:30" x14ac:dyDescent="0.4">
      <c r="B219" s="168" t="s">
        <v>593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2:30" x14ac:dyDescent="0.4">
      <c r="B220" s="101" t="s">
        <v>517</v>
      </c>
    </row>
    <row r="221" spans="2:30" x14ac:dyDescent="0.4">
      <c r="B221" s="101"/>
    </row>
    <row r="222" spans="2:30" x14ac:dyDescent="0.4">
      <c r="B222" s="102" t="s">
        <v>518</v>
      </c>
    </row>
    <row r="223" spans="2:30" x14ac:dyDescent="0.4">
      <c r="B223" s="101"/>
    </row>
    <row r="224" spans="2:30" x14ac:dyDescent="0.4">
      <c r="B224" s="101" t="s">
        <v>210</v>
      </c>
      <c r="AD224" t="s">
        <v>485</v>
      </c>
    </row>
    <row r="225" spans="2:5" x14ac:dyDescent="0.4">
      <c r="B225" s="101"/>
    </row>
    <row r="226" spans="2:5" x14ac:dyDescent="0.4">
      <c r="B226" s="368" t="s">
        <v>519</v>
      </c>
      <c r="C226" s="369"/>
      <c r="D226" s="103" t="s">
        <v>212</v>
      </c>
      <c r="E226" s="104" t="s">
        <v>213</v>
      </c>
    </row>
    <row r="227" spans="2:5" x14ac:dyDescent="0.4">
      <c r="B227" s="107" t="s">
        <v>520</v>
      </c>
      <c r="C227" s="108"/>
      <c r="D227" s="109">
        <v>19</v>
      </c>
      <c r="E227" s="109">
        <v>56000</v>
      </c>
    </row>
    <row r="228" spans="2:5" x14ac:dyDescent="0.4">
      <c r="B228" s="107" t="s">
        <v>521</v>
      </c>
      <c r="C228" s="106"/>
      <c r="D228" s="104">
        <v>7</v>
      </c>
      <c r="E228" s="104">
        <v>6300</v>
      </c>
    </row>
    <row r="229" spans="2:5" x14ac:dyDescent="0.4">
      <c r="B229" s="29" t="s">
        <v>522</v>
      </c>
      <c r="C229" s="111"/>
      <c r="D229" s="112">
        <v>6</v>
      </c>
      <c r="E229" s="112">
        <v>4100</v>
      </c>
    </row>
    <row r="230" spans="2:5" x14ac:dyDescent="0.4">
      <c r="B230" s="101"/>
    </row>
    <row r="231" spans="2:5" x14ac:dyDescent="0.4">
      <c r="B231" s="101" t="s">
        <v>523</v>
      </c>
    </row>
    <row r="232" spans="2:5" x14ac:dyDescent="0.4">
      <c r="B232" s="101" t="s">
        <v>524</v>
      </c>
    </row>
    <row r="233" spans="2:5" x14ac:dyDescent="0.4">
      <c r="B233" s="101" t="s">
        <v>525</v>
      </c>
    </row>
    <row r="234" spans="2:5" x14ac:dyDescent="0.4">
      <c r="B234" s="101"/>
    </row>
    <row r="235" spans="2:5" x14ac:dyDescent="0.4">
      <c r="B235" s="101" t="s">
        <v>526</v>
      </c>
    </row>
    <row r="236" spans="2:5" x14ac:dyDescent="0.4">
      <c r="B236" s="101"/>
    </row>
    <row r="237" spans="2:5" x14ac:dyDescent="0.4">
      <c r="B237" s="101"/>
    </row>
    <row r="238" spans="2:5" x14ac:dyDescent="0.4">
      <c r="B238" s="101"/>
    </row>
    <row r="239" spans="2:5" x14ac:dyDescent="0.4">
      <c r="B239" s="101"/>
    </row>
    <row r="240" spans="2:5" x14ac:dyDescent="0.4">
      <c r="B240" s="101"/>
    </row>
    <row r="241" spans="1:15" x14ac:dyDescent="0.4">
      <c r="B241" s="101"/>
    </row>
    <row r="242" spans="1:15" x14ac:dyDescent="0.4">
      <c r="B242" s="101"/>
    </row>
    <row r="243" spans="1:15" x14ac:dyDescent="0.4">
      <c r="B243" s="101"/>
    </row>
    <row r="244" spans="1:15" x14ac:dyDescent="0.4">
      <c r="B244" s="101"/>
    </row>
    <row r="245" spans="1:15" x14ac:dyDescent="0.4">
      <c r="B245" s="131"/>
    </row>
    <row r="246" spans="1:15" x14ac:dyDescent="0.4">
      <c r="B246" s="300" t="s">
        <v>234</v>
      </c>
      <c r="C246" s="132"/>
      <c r="D246" s="132"/>
      <c r="E246" s="132"/>
      <c r="F246" s="132"/>
      <c r="G246" s="132"/>
      <c r="H246" s="132"/>
      <c r="I246" s="132"/>
      <c r="J246" s="132"/>
      <c r="K246" s="132"/>
      <c r="L246" s="132"/>
    </row>
    <row r="247" spans="1:15" x14ac:dyDescent="0.4">
      <c r="B247" s="101" t="s">
        <v>235</v>
      </c>
    </row>
    <row r="248" spans="1:15" x14ac:dyDescent="0.4">
      <c r="B248" s="101" t="s">
        <v>527</v>
      </c>
      <c r="O248" s="301"/>
    </row>
    <row r="249" spans="1:15" x14ac:dyDescent="0.4">
      <c r="B249" s="101"/>
      <c r="O249" s="301"/>
    </row>
    <row r="250" spans="1:15" x14ac:dyDescent="0.4">
      <c r="A250" s="52"/>
      <c r="B250" t="s">
        <v>239</v>
      </c>
      <c r="O250" s="301"/>
    </row>
    <row r="251" spans="1:15" x14ac:dyDescent="0.4">
      <c r="A251" s="52"/>
      <c r="B251" t="s">
        <v>240</v>
      </c>
    </row>
    <row r="252" spans="1:15" x14ac:dyDescent="0.4">
      <c r="A252" s="52"/>
      <c r="B252" t="s">
        <v>528</v>
      </c>
    </row>
    <row r="253" spans="1:15" x14ac:dyDescent="0.4">
      <c r="A253" s="52"/>
    </row>
    <row r="254" spans="1:15" x14ac:dyDescent="0.4">
      <c r="B254" s="101"/>
    </row>
    <row r="255" spans="1:15" x14ac:dyDescent="0.4">
      <c r="B255" s="302" t="s">
        <v>243</v>
      </c>
      <c r="C255" s="133"/>
      <c r="D255" s="133"/>
      <c r="E255" s="134"/>
    </row>
    <row r="256" spans="1:15" x14ac:dyDescent="0.4">
      <c r="B256" s="365" t="s">
        <v>245</v>
      </c>
      <c r="C256" s="366"/>
      <c r="D256" s="366"/>
      <c r="E256" s="367"/>
      <c r="F256" t="s">
        <v>246</v>
      </c>
    </row>
    <row r="257" spans="2:6" x14ac:dyDescent="0.4">
      <c r="B257" s="365" t="s">
        <v>247</v>
      </c>
      <c r="C257" s="366"/>
      <c r="D257" s="366"/>
      <c r="E257" s="367"/>
      <c r="F257" t="s">
        <v>248</v>
      </c>
    </row>
    <row r="258" spans="2:6" x14ac:dyDescent="0.4">
      <c r="B258" s="365" t="s">
        <v>249</v>
      </c>
      <c r="C258" s="366"/>
      <c r="D258" s="366"/>
      <c r="E258" s="367"/>
      <c r="F258" t="s">
        <v>250</v>
      </c>
    </row>
    <row r="259" spans="2:6" x14ac:dyDescent="0.4">
      <c r="B259" s="365" t="s">
        <v>251</v>
      </c>
      <c r="C259" s="366"/>
      <c r="D259" s="366"/>
      <c r="E259" s="367"/>
      <c r="F259" t="s">
        <v>252</v>
      </c>
    </row>
    <row r="260" spans="2:6" x14ac:dyDescent="0.4">
      <c r="B260" s="365" t="s">
        <v>253</v>
      </c>
      <c r="C260" s="366"/>
      <c r="D260" s="366"/>
      <c r="E260" s="367"/>
      <c r="F260" t="s">
        <v>254</v>
      </c>
    </row>
    <row r="261" spans="2:6" x14ac:dyDescent="0.4">
      <c r="B261" s="365" t="s">
        <v>255</v>
      </c>
      <c r="C261" s="366"/>
      <c r="D261" s="366"/>
      <c r="E261" s="367"/>
    </row>
    <row r="262" spans="2:6" x14ac:dyDescent="0.4">
      <c r="B262" s="101"/>
    </row>
    <row r="263" spans="2:6" x14ac:dyDescent="0.4">
      <c r="B263" s="101" t="s">
        <v>529</v>
      </c>
    </row>
    <row r="264" spans="2:6" x14ac:dyDescent="0.4">
      <c r="B264" s="101"/>
    </row>
    <row r="265" spans="2:6" x14ac:dyDescent="0.4">
      <c r="B265" s="101" t="s">
        <v>530</v>
      </c>
    </row>
    <row r="266" spans="2:6" x14ac:dyDescent="0.4">
      <c r="B266" s="101" t="s">
        <v>531</v>
      </c>
    </row>
    <row r="267" spans="2:6" x14ac:dyDescent="0.4">
      <c r="B267" s="101"/>
    </row>
    <row r="268" spans="2:6" x14ac:dyDescent="0.4">
      <c r="B268" s="101" t="s">
        <v>532</v>
      </c>
    </row>
    <row r="269" spans="2:6" x14ac:dyDescent="0.4">
      <c r="B269" s="101"/>
    </row>
    <row r="270" spans="2:6" x14ac:dyDescent="0.4">
      <c r="B270" s="170" t="s">
        <v>533</v>
      </c>
    </row>
    <row r="271" spans="2:6" x14ac:dyDescent="0.4">
      <c r="B271" s="170" t="s">
        <v>534</v>
      </c>
    </row>
    <row r="272" spans="2:6" x14ac:dyDescent="0.4">
      <c r="B272" s="170" t="s">
        <v>535</v>
      </c>
    </row>
    <row r="273" spans="1:12" x14ac:dyDescent="0.4">
      <c r="B273" s="101"/>
    </row>
    <row r="274" spans="1:12" x14ac:dyDescent="0.4">
      <c r="B274" s="170" t="s">
        <v>536</v>
      </c>
    </row>
    <row r="275" spans="1:12" x14ac:dyDescent="0.4">
      <c r="B275" s="170" t="s">
        <v>537</v>
      </c>
    </row>
    <row r="276" spans="1:12" x14ac:dyDescent="0.4">
      <c r="A276" s="52"/>
    </row>
    <row r="277" spans="1:12" x14ac:dyDescent="0.4">
      <c r="A277" s="52"/>
      <c r="B277" s="137" t="s">
        <v>258</v>
      </c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</row>
    <row r="278" spans="1:12" x14ac:dyDescent="0.4">
      <c r="A278" s="52"/>
      <c r="B278" s="2" t="s">
        <v>259</v>
      </c>
    </row>
    <row r="279" spans="1:12" x14ac:dyDescent="0.4">
      <c r="A279" s="52"/>
    </row>
    <row r="280" spans="1:12" x14ac:dyDescent="0.4">
      <c r="A280" s="52"/>
      <c r="B280" s="138"/>
      <c r="C280" s="138"/>
      <c r="D280" s="139"/>
    </row>
    <row r="281" spans="1:12" x14ac:dyDescent="0.35">
      <c r="A281" s="52"/>
      <c r="B281" s="142" t="s">
        <v>260</v>
      </c>
      <c r="C281" s="143"/>
      <c r="D281" s="144"/>
    </row>
    <row r="282" spans="1:12" x14ac:dyDescent="0.35">
      <c r="A282" s="52"/>
      <c r="B282" s="143" t="s">
        <v>261</v>
      </c>
      <c r="C282" s="143"/>
      <c r="D282" s="144"/>
    </row>
    <row r="283" spans="1:12" x14ac:dyDescent="0.35">
      <c r="A283" s="52"/>
      <c r="B283" s="143" t="s">
        <v>262</v>
      </c>
      <c r="C283" s="143"/>
      <c r="D283" s="144"/>
    </row>
    <row r="284" spans="1:12" x14ac:dyDescent="0.35">
      <c r="A284" s="52"/>
      <c r="B284" s="147" t="s">
        <v>263</v>
      </c>
      <c r="C284" s="147"/>
      <c r="D284" s="148"/>
    </row>
    <row r="285" spans="1:12" x14ac:dyDescent="0.4">
      <c r="A285" s="52"/>
    </row>
    <row r="286" spans="1:12" x14ac:dyDescent="0.35">
      <c r="A286" s="52"/>
      <c r="B286" s="151" t="s">
        <v>264</v>
      </c>
    </row>
    <row r="287" spans="1:12" x14ac:dyDescent="0.35">
      <c r="A287" s="52"/>
      <c r="B287" s="143" t="s">
        <v>265</v>
      </c>
    </row>
    <row r="288" spans="1:12" x14ac:dyDescent="0.4">
      <c r="B288" s="101"/>
    </row>
    <row r="289" spans="2:20" x14ac:dyDescent="0.4">
      <c r="B289" s="300" t="s">
        <v>594</v>
      </c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</row>
    <row r="290" spans="2:20" x14ac:dyDescent="0.4">
      <c r="B290" s="101"/>
    </row>
    <row r="291" spans="2:20" x14ac:dyDescent="0.4">
      <c r="B291" s="101"/>
    </row>
    <row r="292" spans="2:20" ht="18" thickBot="1" x14ac:dyDescent="0.45">
      <c r="B292" s="101" t="s">
        <v>538</v>
      </c>
    </row>
    <row r="293" spans="2:20" x14ac:dyDescent="0.4">
      <c r="B293" s="303" t="s">
        <v>539</v>
      </c>
      <c r="C293" s="18"/>
      <c r="D293" s="18"/>
      <c r="E293" s="18"/>
      <c r="F293" s="18"/>
      <c r="G293" s="175"/>
      <c r="I293" s="304" t="s">
        <v>540</v>
      </c>
      <c r="J293" s="219"/>
      <c r="K293" s="219"/>
      <c r="L293" s="219"/>
      <c r="M293" s="219"/>
      <c r="N293" s="219"/>
      <c r="O293" s="219"/>
      <c r="P293" s="219"/>
      <c r="Q293" s="219"/>
      <c r="R293" s="219"/>
      <c r="S293" s="219"/>
      <c r="T293" s="220"/>
    </row>
    <row r="294" spans="2:20" x14ac:dyDescent="0.4">
      <c r="B294" s="305"/>
      <c r="C294" s="177">
        <v>2017</v>
      </c>
      <c r="D294" s="177" t="s">
        <v>127</v>
      </c>
      <c r="E294" s="177" t="s">
        <v>128</v>
      </c>
      <c r="F294" s="177" t="s">
        <v>541</v>
      </c>
      <c r="G294" s="178" t="s">
        <v>132</v>
      </c>
      <c r="I294" s="221"/>
      <c r="J294" s="45" t="s">
        <v>415</v>
      </c>
      <c r="K294" s="45" t="s">
        <v>416</v>
      </c>
      <c r="L294" s="45" t="s">
        <v>417</v>
      </c>
      <c r="M294" s="45" t="s">
        <v>418</v>
      </c>
      <c r="N294" s="45" t="s">
        <v>541</v>
      </c>
      <c r="O294" s="45" t="s">
        <v>431</v>
      </c>
      <c r="P294" s="45" t="s">
        <v>432</v>
      </c>
      <c r="Q294" s="45" t="s">
        <v>433</v>
      </c>
      <c r="R294" s="45" t="s">
        <v>434</v>
      </c>
      <c r="S294" s="45" t="s">
        <v>435</v>
      </c>
      <c r="T294" s="222" t="s">
        <v>436</v>
      </c>
    </row>
    <row r="295" spans="2:20" x14ac:dyDescent="0.4">
      <c r="B295" s="306" t="s">
        <v>261</v>
      </c>
      <c r="C295" s="307">
        <v>18523030</v>
      </c>
      <c r="D295" s="307">
        <v>20276568</v>
      </c>
      <c r="E295" s="307">
        <v>20637949</v>
      </c>
      <c r="F295" s="307"/>
      <c r="G295" s="308">
        <v>23311672</v>
      </c>
      <c r="I295" s="309" t="s">
        <v>261</v>
      </c>
      <c r="J295" s="307">
        <v>4975440</v>
      </c>
      <c r="K295" s="307">
        <v>5014083</v>
      </c>
      <c r="L295" s="307">
        <v>5387662</v>
      </c>
      <c r="M295" s="307">
        <v>5260764</v>
      </c>
      <c r="N295" s="307"/>
      <c r="O295" s="307">
        <v>5497106</v>
      </c>
      <c r="P295" s="307">
        <v>5781750</v>
      </c>
      <c r="Q295" s="307">
        <v>6176403</v>
      </c>
      <c r="R295" s="307">
        <v>5856413</v>
      </c>
      <c r="S295" s="307">
        <v>6112370</v>
      </c>
      <c r="T295" s="308">
        <v>6077574</v>
      </c>
    </row>
    <row r="296" spans="2:20" x14ac:dyDescent="0.4">
      <c r="B296" s="306" t="s">
        <v>542</v>
      </c>
      <c r="C296" s="307">
        <v>17363422</v>
      </c>
      <c r="D296" s="307">
        <v>18841678</v>
      </c>
      <c r="E296" s="307">
        <v>19233459</v>
      </c>
      <c r="F296" s="307"/>
      <c r="G296" s="308">
        <v>17566069</v>
      </c>
      <c r="I296" s="309" t="s">
        <v>542</v>
      </c>
      <c r="J296" s="307">
        <v>4716929</v>
      </c>
      <c r="K296" s="307">
        <v>4626871</v>
      </c>
      <c r="L296" s="307">
        <v>4854292</v>
      </c>
      <c r="M296" s="307">
        <v>5035367</v>
      </c>
      <c r="N296" s="307"/>
      <c r="O296" s="307">
        <v>5415547</v>
      </c>
      <c r="P296" s="307">
        <v>5513288</v>
      </c>
      <c r="Q296" s="307">
        <v>5820448</v>
      </c>
      <c r="R296" s="307">
        <v>5820448</v>
      </c>
      <c r="S296" s="307">
        <v>5841015</v>
      </c>
      <c r="T296" s="308">
        <v>5736385</v>
      </c>
    </row>
    <row r="297" spans="2:20" ht="18" thickBot="1" x14ac:dyDescent="0.45">
      <c r="B297" s="310" t="s">
        <v>543</v>
      </c>
      <c r="C297" s="311">
        <v>1.0667845312980355</v>
      </c>
      <c r="D297" s="311">
        <v>1.0761551067797677</v>
      </c>
      <c r="E297" s="311">
        <v>1.0730232663817778</v>
      </c>
      <c r="F297" s="311"/>
      <c r="G297" s="312">
        <v>1.3270853029212171</v>
      </c>
      <c r="I297" s="313" t="s">
        <v>543</v>
      </c>
      <c r="J297" s="311">
        <v>1.0548049377041715</v>
      </c>
      <c r="K297" s="311">
        <v>1.0836876584629223</v>
      </c>
      <c r="L297" s="311">
        <v>1.1098759613142348</v>
      </c>
      <c r="M297" s="311">
        <v>1.044762774987404</v>
      </c>
      <c r="N297" s="311"/>
      <c r="O297" s="311">
        <v>1.0150601592046011</v>
      </c>
      <c r="P297" s="311">
        <v>1.0486936289198026</v>
      </c>
      <c r="Q297" s="311">
        <v>1.0611559453842729</v>
      </c>
      <c r="R297" s="311">
        <v>1.0061790776242654</v>
      </c>
      <c r="S297" s="311">
        <v>1.0464568230007969</v>
      </c>
      <c r="T297" s="312">
        <v>1.0594780510722346</v>
      </c>
    </row>
    <row r="298" spans="2:20" x14ac:dyDescent="0.4">
      <c r="B298" s="306"/>
      <c r="C298" s="314"/>
      <c r="D298" s="314"/>
      <c r="E298" s="314"/>
      <c r="F298" s="314"/>
      <c r="G298" s="314"/>
      <c r="I298" s="315"/>
      <c r="J298" s="314"/>
      <c r="K298" s="314"/>
      <c r="L298" s="314"/>
      <c r="M298" s="314"/>
      <c r="N298" s="314"/>
      <c r="O298" s="314"/>
      <c r="P298" s="314"/>
      <c r="Q298" s="314"/>
      <c r="R298" s="314"/>
      <c r="S298" s="314"/>
      <c r="T298" s="314"/>
    </row>
    <row r="299" spans="2:20" x14ac:dyDescent="0.4">
      <c r="B299" s="316" t="s">
        <v>544</v>
      </c>
      <c r="C299" s="314"/>
      <c r="D299" s="314"/>
      <c r="E299" s="314"/>
      <c r="F299" s="314"/>
      <c r="G299" s="314"/>
      <c r="I299" s="315"/>
      <c r="J299" s="314"/>
      <c r="K299" s="314"/>
      <c r="L299" s="314"/>
      <c r="M299" s="314"/>
      <c r="N299" s="314"/>
      <c r="O299" s="314"/>
      <c r="P299" s="314"/>
      <c r="Q299" s="314"/>
      <c r="R299" s="314"/>
      <c r="S299" s="314"/>
      <c r="T299" s="314"/>
    </row>
    <row r="300" spans="2:20" x14ac:dyDescent="0.4">
      <c r="B300" s="316" t="s">
        <v>545</v>
      </c>
      <c r="C300" s="314"/>
      <c r="D300" s="314"/>
      <c r="E300" s="314"/>
      <c r="F300" s="314"/>
      <c r="G300" s="314"/>
      <c r="I300" s="315"/>
      <c r="J300" s="314"/>
      <c r="K300" s="314"/>
      <c r="L300" s="314"/>
      <c r="M300" s="314"/>
      <c r="N300" s="314"/>
      <c r="O300" s="314"/>
      <c r="P300" s="314"/>
      <c r="Q300" s="314"/>
      <c r="R300" s="314"/>
      <c r="S300" s="314"/>
      <c r="T300" s="314"/>
    </row>
    <row r="301" spans="2:20" x14ac:dyDescent="0.4">
      <c r="B301" s="316" t="s">
        <v>546</v>
      </c>
      <c r="C301" s="314"/>
      <c r="D301" s="314"/>
      <c r="E301" s="314"/>
      <c r="F301" s="314"/>
      <c r="G301" s="314"/>
      <c r="I301" s="315"/>
      <c r="J301" s="314"/>
      <c r="K301" s="314"/>
      <c r="L301" s="314"/>
      <c r="M301" s="314"/>
      <c r="N301" s="314"/>
      <c r="O301" s="314"/>
      <c r="P301" s="314"/>
      <c r="Q301" s="314"/>
      <c r="R301" s="314"/>
      <c r="S301" s="314"/>
      <c r="T301" s="314"/>
    </row>
    <row r="302" spans="2:20" x14ac:dyDescent="0.4">
      <c r="B302" s="316" t="s">
        <v>547</v>
      </c>
      <c r="C302" s="314"/>
      <c r="D302" s="314"/>
      <c r="E302" s="314"/>
      <c r="F302" s="314"/>
      <c r="G302" s="314"/>
      <c r="I302" s="315"/>
      <c r="J302" s="314"/>
      <c r="K302" s="314"/>
      <c r="L302" s="314"/>
      <c r="M302" s="314"/>
      <c r="N302" s="314"/>
      <c r="O302" s="314"/>
      <c r="P302" s="314"/>
      <c r="Q302" s="314"/>
      <c r="R302" s="314"/>
      <c r="S302" s="314"/>
      <c r="T302" s="314"/>
    </row>
    <row r="303" spans="2:20" x14ac:dyDescent="0.4">
      <c r="B303" s="306"/>
      <c r="C303" s="314"/>
      <c r="D303" s="314"/>
      <c r="E303" s="314"/>
      <c r="F303" s="314"/>
      <c r="G303" s="314"/>
      <c r="I303" s="315"/>
      <c r="J303" s="314"/>
      <c r="K303" s="314"/>
      <c r="L303" s="314"/>
      <c r="M303" s="314"/>
      <c r="N303" s="314"/>
      <c r="O303" s="314"/>
      <c r="P303" s="314"/>
      <c r="Q303" s="314"/>
      <c r="R303" s="314"/>
      <c r="S303" s="314"/>
      <c r="T303" s="314"/>
    </row>
    <row r="304" spans="2:20" x14ac:dyDescent="0.4">
      <c r="B304" s="316" t="s">
        <v>548</v>
      </c>
      <c r="C304" s="314"/>
      <c r="D304" s="314"/>
      <c r="E304" s="314"/>
      <c r="F304" s="314"/>
      <c r="G304" s="314"/>
      <c r="I304" s="315"/>
      <c r="J304" s="314"/>
      <c r="K304" s="314"/>
      <c r="L304" s="314"/>
      <c r="M304" s="314"/>
      <c r="N304" s="314"/>
      <c r="O304" s="314"/>
      <c r="P304" s="314"/>
      <c r="Q304" s="314"/>
      <c r="R304" s="314"/>
      <c r="S304" s="314"/>
      <c r="T304" s="314"/>
    </row>
    <row r="305" spans="2:20" x14ac:dyDescent="0.4">
      <c r="B305" s="101"/>
      <c r="C305" s="314"/>
      <c r="D305" s="314"/>
      <c r="E305" s="314"/>
      <c r="F305" s="314"/>
      <c r="G305" s="314"/>
      <c r="I305" s="315"/>
      <c r="J305" s="314"/>
      <c r="K305" s="314"/>
      <c r="L305" s="314"/>
      <c r="M305" s="314"/>
      <c r="N305" s="314"/>
      <c r="O305" s="314"/>
      <c r="P305" s="314"/>
      <c r="Q305" s="314"/>
      <c r="R305" s="314"/>
      <c r="S305" s="314"/>
      <c r="T305" s="314"/>
    </row>
    <row r="306" spans="2:20" x14ac:dyDescent="0.4">
      <c r="B306" s="317" t="s">
        <v>549</v>
      </c>
      <c r="C306" s="314"/>
      <c r="D306" s="314"/>
      <c r="E306" s="314"/>
      <c r="F306" s="314"/>
      <c r="G306" s="314"/>
      <c r="I306" s="315"/>
      <c r="J306" s="314"/>
      <c r="K306" s="314"/>
      <c r="L306" s="314"/>
      <c r="M306" s="314"/>
      <c r="N306" s="314"/>
      <c r="O306" s="314"/>
      <c r="P306" s="314"/>
      <c r="Q306" s="314"/>
      <c r="R306" s="314"/>
      <c r="S306" s="314"/>
      <c r="T306" s="314"/>
    </row>
    <row r="307" spans="2:20" x14ac:dyDescent="0.4">
      <c r="B307" s="306" t="s">
        <v>550</v>
      </c>
      <c r="C307" s="314"/>
      <c r="D307" s="314"/>
      <c r="E307" s="314"/>
      <c r="F307" s="314"/>
      <c r="G307" s="314"/>
      <c r="I307" s="315"/>
      <c r="J307" s="314"/>
      <c r="K307" s="314"/>
      <c r="L307" s="314"/>
      <c r="M307" s="314"/>
      <c r="N307" s="314"/>
      <c r="O307" s="314"/>
      <c r="P307" s="314"/>
      <c r="Q307" s="314"/>
      <c r="R307" s="314"/>
      <c r="S307" s="314"/>
      <c r="T307" s="314"/>
    </row>
    <row r="308" spans="2:20" x14ac:dyDescent="0.4">
      <c r="B308" s="306"/>
      <c r="C308" s="314"/>
      <c r="D308" s="314"/>
      <c r="E308" s="314"/>
      <c r="F308" s="314"/>
      <c r="G308" s="314"/>
      <c r="I308" s="315"/>
      <c r="J308" s="314"/>
      <c r="K308" s="314"/>
      <c r="L308" s="314"/>
      <c r="M308" s="314"/>
      <c r="N308" s="314"/>
      <c r="O308" s="314"/>
      <c r="P308" s="314"/>
      <c r="Q308" s="314"/>
      <c r="R308" s="314"/>
      <c r="S308" s="314"/>
      <c r="T308" s="314"/>
    </row>
    <row r="309" spans="2:20" x14ac:dyDescent="0.4">
      <c r="B309" s="306"/>
      <c r="C309" s="314"/>
      <c r="D309" s="314"/>
      <c r="E309" s="314"/>
      <c r="F309" s="314"/>
      <c r="G309" s="314"/>
      <c r="I309" s="315"/>
      <c r="J309" s="314"/>
      <c r="K309" s="314"/>
      <c r="L309" s="314"/>
      <c r="M309" s="314"/>
      <c r="N309" s="314"/>
      <c r="O309" s="314"/>
      <c r="P309" s="314"/>
      <c r="Q309" s="314"/>
      <c r="R309" s="314"/>
      <c r="S309" s="314"/>
      <c r="T309" s="314"/>
    </row>
    <row r="310" spans="2:20" x14ac:dyDescent="0.4">
      <c r="B310" s="306"/>
      <c r="C310" s="314"/>
      <c r="D310" s="314"/>
      <c r="E310" s="314"/>
      <c r="F310" s="314"/>
      <c r="G310" s="314"/>
      <c r="I310" s="315"/>
      <c r="J310" s="314"/>
      <c r="K310" s="314"/>
      <c r="L310" s="314"/>
      <c r="M310" s="314"/>
      <c r="N310" s="314"/>
      <c r="O310" s="314"/>
      <c r="P310" s="314"/>
      <c r="Q310" s="314"/>
      <c r="R310" s="314"/>
      <c r="S310" s="314"/>
      <c r="T310" s="314"/>
    </row>
    <row r="311" spans="2:20" x14ac:dyDescent="0.4">
      <c r="B311" s="306" t="s">
        <v>551</v>
      </c>
      <c r="C311" s="314"/>
      <c r="D311" s="314"/>
      <c r="E311" s="314"/>
      <c r="F311" s="314"/>
      <c r="G311" s="314"/>
      <c r="I311" s="315"/>
      <c r="J311" s="314"/>
      <c r="K311" s="314"/>
      <c r="L311" s="314"/>
      <c r="M311" s="314"/>
      <c r="N311" s="314"/>
      <c r="O311" s="314"/>
      <c r="P311" s="314"/>
      <c r="Q311" s="314"/>
      <c r="R311" s="314"/>
      <c r="S311" s="314"/>
      <c r="T311" s="314"/>
    </row>
    <row r="312" spans="2:20" ht="18" thickBot="1" x14ac:dyDescent="0.45">
      <c r="B312" s="318"/>
      <c r="C312" s="319"/>
      <c r="D312" s="319"/>
      <c r="E312" s="319"/>
      <c r="F312" s="319"/>
      <c r="G312" s="319"/>
      <c r="I312" s="320"/>
      <c r="J312" s="319"/>
      <c r="K312" s="319"/>
      <c r="L312" s="319"/>
      <c r="M312" s="319"/>
      <c r="N312" s="319"/>
      <c r="O312" s="319"/>
      <c r="P312" s="319"/>
      <c r="Q312" s="319"/>
      <c r="R312" s="319"/>
      <c r="S312" s="319"/>
      <c r="T312" s="319"/>
    </row>
    <row r="313" spans="2:20" x14ac:dyDescent="0.4">
      <c r="B313" s="303" t="s">
        <v>552</v>
      </c>
      <c r="C313" s="18"/>
      <c r="D313" s="18"/>
      <c r="E313" s="18"/>
      <c r="F313" s="18"/>
      <c r="G313" s="175"/>
      <c r="I313" s="304" t="s">
        <v>553</v>
      </c>
      <c r="J313" s="219"/>
      <c r="K313" s="219"/>
      <c r="L313" s="219"/>
      <c r="M313" s="219"/>
      <c r="N313" s="219"/>
      <c r="O313" s="219"/>
      <c r="P313" s="219"/>
      <c r="Q313" s="219"/>
      <c r="R313" s="219"/>
      <c r="S313" s="219"/>
      <c r="T313" s="220"/>
    </row>
    <row r="314" spans="2:20" x14ac:dyDescent="0.4">
      <c r="B314" s="305"/>
      <c r="C314" s="177">
        <v>2017</v>
      </c>
      <c r="D314" s="177" t="s">
        <v>127</v>
      </c>
      <c r="E314" s="177" t="s">
        <v>128</v>
      </c>
      <c r="F314" s="177" t="s">
        <v>541</v>
      </c>
      <c r="G314" s="178" t="s">
        <v>132</v>
      </c>
      <c r="I314" s="221"/>
      <c r="J314" s="45" t="s">
        <v>415</v>
      </c>
      <c r="K314" s="45" t="s">
        <v>416</v>
      </c>
      <c r="L314" s="45" t="s">
        <v>417</v>
      </c>
      <c r="M314" s="45" t="s">
        <v>418</v>
      </c>
      <c r="N314" s="45" t="s">
        <v>541</v>
      </c>
      <c r="O314" s="45" t="s">
        <v>431</v>
      </c>
      <c r="P314" s="45" t="s">
        <v>432</v>
      </c>
      <c r="Q314" s="45" t="s">
        <v>433</v>
      </c>
      <c r="R314" s="45" t="s">
        <v>434</v>
      </c>
      <c r="S314" s="45" t="s">
        <v>435</v>
      </c>
      <c r="T314" s="222" t="s">
        <v>436</v>
      </c>
    </row>
    <row r="315" spans="2:20" x14ac:dyDescent="0.4">
      <c r="B315" s="321" t="s">
        <v>554</v>
      </c>
      <c r="C315" s="322">
        <v>310.76823451045539</v>
      </c>
      <c r="D315" s="322">
        <v>321.36203580169456</v>
      </c>
      <c r="E315" s="322">
        <v>335.9770075679055</v>
      </c>
      <c r="F315" s="322"/>
      <c r="G315" s="323">
        <v>486.73382758544329</v>
      </c>
      <c r="I315" s="324" t="s">
        <v>554</v>
      </c>
      <c r="J315" s="322">
        <v>297.43928729900324</v>
      </c>
      <c r="K315" s="322">
        <v>359.63829551331776</v>
      </c>
      <c r="L315" s="322">
        <v>394.29024871186158</v>
      </c>
      <c r="M315" s="322">
        <v>294.11957460101718</v>
      </c>
      <c r="N315" s="307"/>
      <c r="O315" s="322">
        <v>336.43877525206597</v>
      </c>
      <c r="P315" s="322">
        <v>399.94282903414444</v>
      </c>
      <c r="Q315" s="322">
        <v>436.04890894996402</v>
      </c>
      <c r="R315" s="322">
        <v>341.03904029380556</v>
      </c>
      <c r="S315" s="322">
        <v>375.10603893330182</v>
      </c>
      <c r="T315" s="323">
        <v>413.50083719973463</v>
      </c>
    </row>
    <row r="316" spans="2:20" x14ac:dyDescent="0.4">
      <c r="B316" s="325" t="s">
        <v>555</v>
      </c>
      <c r="C316" s="307">
        <v>215.97125267127643</v>
      </c>
      <c r="D316" s="307">
        <v>226.09451238897088</v>
      </c>
      <c r="E316" s="307">
        <v>234.85115183909457</v>
      </c>
      <c r="F316" s="307"/>
      <c r="G316" s="308">
        <v>327.56332677504571</v>
      </c>
      <c r="I316" s="326" t="s">
        <v>555</v>
      </c>
      <c r="J316" s="307">
        <v>206.2782797875482</v>
      </c>
      <c r="K316" s="307">
        <v>254.81583558305385</v>
      </c>
      <c r="L316" s="307">
        <v>283.0484857524022</v>
      </c>
      <c r="M316" s="307">
        <v>196.80789900716275</v>
      </c>
      <c r="N316" s="307"/>
      <c r="O316" s="307">
        <v>223.24614669580006</v>
      </c>
      <c r="P316" s="307">
        <v>268.07959243195711</v>
      </c>
      <c r="Q316" s="307">
        <v>298.2588281864214</v>
      </c>
      <c r="R316" s="307">
        <v>228.67655548163989</v>
      </c>
      <c r="S316" s="307">
        <v>249.95655720795102</v>
      </c>
      <c r="T316" s="308">
        <v>279.26995834484609</v>
      </c>
    </row>
    <row r="317" spans="2:20" x14ac:dyDescent="0.4">
      <c r="B317" s="325" t="s">
        <v>556</v>
      </c>
      <c r="C317" s="307">
        <v>94.79698183917894</v>
      </c>
      <c r="D317" s="307">
        <v>95.267523412723648</v>
      </c>
      <c r="E317" s="307">
        <v>101.12585572881092</v>
      </c>
      <c r="F317" s="307"/>
      <c r="G317" s="308">
        <v>159.17050081039758</v>
      </c>
      <c r="I317" s="326" t="s">
        <v>556</v>
      </c>
      <c r="J317" s="307">
        <v>91.161007511455011</v>
      </c>
      <c r="K317" s="307">
        <v>104.82245993026389</v>
      </c>
      <c r="L317" s="307">
        <v>111.24176295945938</v>
      </c>
      <c r="M317" s="307">
        <v>97.311675593854432</v>
      </c>
      <c r="N317" s="307"/>
      <c r="O317" s="307">
        <v>113.19262855626587</v>
      </c>
      <c r="P317" s="307">
        <v>131.8632366021873</v>
      </c>
      <c r="Q317" s="307">
        <v>137.79008076354259</v>
      </c>
      <c r="R317" s="307">
        <v>112.36248481216566</v>
      </c>
      <c r="S317" s="307">
        <v>125.14948172535081</v>
      </c>
      <c r="T317" s="308">
        <v>134.23087885488857</v>
      </c>
    </row>
    <row r="318" spans="2:20" x14ac:dyDescent="0.4">
      <c r="B318" s="327" t="s">
        <v>557</v>
      </c>
      <c r="C318" s="307">
        <v>176.40531918189859</v>
      </c>
      <c r="D318" s="307">
        <v>179.28339503519803</v>
      </c>
      <c r="E318" s="307">
        <v>190.50135495648496</v>
      </c>
      <c r="F318" s="307"/>
      <c r="G318" s="308">
        <v>311.28193792247998</v>
      </c>
      <c r="I318" s="328" t="s">
        <v>557</v>
      </c>
      <c r="J318" s="307">
        <v>175.1139353592136</v>
      </c>
      <c r="K318" s="307">
        <v>207.05137446019134</v>
      </c>
      <c r="L318" s="307">
        <v>204.14923535708195</v>
      </c>
      <c r="M318" s="307">
        <v>176.55118286313589</v>
      </c>
      <c r="N318" s="307"/>
      <c r="O318" s="307">
        <v>236.54120257842837</v>
      </c>
      <c r="P318" s="307">
        <v>251.0298754572589</v>
      </c>
      <c r="Q318" s="307">
        <v>254.79138375602702</v>
      </c>
      <c r="R318" s="307">
        <v>226.78666659336187</v>
      </c>
      <c r="S318" s="307">
        <v>237.45872934755346</v>
      </c>
      <c r="T318" s="308">
        <v>253.644063290731</v>
      </c>
    </row>
    <row r="319" spans="2:20" ht="18" thickBot="1" x14ac:dyDescent="0.45">
      <c r="B319" s="329" t="s">
        <v>401</v>
      </c>
      <c r="C319" s="330">
        <v>134.3629153285568</v>
      </c>
      <c r="D319" s="330">
        <v>142.07864076649653</v>
      </c>
      <c r="E319" s="330">
        <v>145.47565261142054</v>
      </c>
      <c r="F319" s="330"/>
      <c r="G319" s="331">
        <v>175.45188966296331</v>
      </c>
      <c r="I319" s="332" t="s">
        <v>558</v>
      </c>
      <c r="J319" s="330">
        <v>122.32535193978964</v>
      </c>
      <c r="K319" s="330">
        <v>152.58692105312642</v>
      </c>
      <c r="L319" s="330">
        <v>190.14101335477963</v>
      </c>
      <c r="M319" s="330">
        <v>117.56839173788129</v>
      </c>
      <c r="N319" s="330"/>
      <c r="O319" s="330">
        <v>99.897572673637598</v>
      </c>
      <c r="P319" s="330">
        <v>148.91295357688554</v>
      </c>
      <c r="Q319" s="330">
        <v>181.257525193937</v>
      </c>
      <c r="R319" s="330">
        <v>114.25237370044368</v>
      </c>
      <c r="S319" s="330">
        <v>137.64730958574836</v>
      </c>
      <c r="T319" s="331">
        <v>159.85677390900364</v>
      </c>
    </row>
    <row r="320" spans="2:20" ht="18" thickBot="1" x14ac:dyDescent="0.45">
      <c r="B320" s="333"/>
      <c r="C320" s="189"/>
      <c r="D320" s="189"/>
      <c r="E320" s="189"/>
      <c r="F320" s="189"/>
      <c r="G320" s="189"/>
      <c r="I320" s="334"/>
      <c r="J320" s="189"/>
      <c r="K320" s="189"/>
      <c r="L320" s="189"/>
      <c r="M320" s="189"/>
      <c r="N320" s="189"/>
      <c r="O320" s="189"/>
      <c r="P320" s="189"/>
      <c r="Q320" s="189"/>
      <c r="R320" s="189"/>
      <c r="S320" s="189"/>
      <c r="T320" s="189"/>
    </row>
    <row r="321" spans="2:20" x14ac:dyDescent="0.4">
      <c r="B321" s="303" t="s">
        <v>559</v>
      </c>
      <c r="C321" s="18"/>
      <c r="D321" s="18"/>
      <c r="E321" s="18"/>
      <c r="F321" s="18"/>
      <c r="G321" s="175"/>
      <c r="I321" s="304" t="s">
        <v>560</v>
      </c>
      <c r="J321" s="219"/>
      <c r="K321" s="219"/>
      <c r="L321" s="219"/>
      <c r="M321" s="219"/>
      <c r="N321" s="219"/>
      <c r="O321" s="219"/>
      <c r="P321" s="219"/>
      <c r="Q321" s="219"/>
      <c r="R321" s="219"/>
      <c r="S321" s="219"/>
      <c r="T321" s="220"/>
    </row>
    <row r="322" spans="2:20" x14ac:dyDescent="0.4">
      <c r="B322" s="305"/>
      <c r="C322" s="177">
        <v>2017</v>
      </c>
      <c r="D322" s="177" t="s">
        <v>127</v>
      </c>
      <c r="E322" s="177" t="s">
        <v>128</v>
      </c>
      <c r="F322" s="177" t="s">
        <v>541</v>
      </c>
      <c r="G322" s="178" t="s">
        <v>132</v>
      </c>
      <c r="I322" s="221"/>
      <c r="J322" s="45" t="s">
        <v>415</v>
      </c>
      <c r="K322" s="45" t="s">
        <v>416</v>
      </c>
      <c r="L322" s="45" t="s">
        <v>417</v>
      </c>
      <c r="M322" s="45" t="s">
        <v>418</v>
      </c>
      <c r="N322" s="45" t="s">
        <v>541</v>
      </c>
      <c r="O322" s="45" t="s">
        <v>431</v>
      </c>
      <c r="P322" s="45" t="s">
        <v>432</v>
      </c>
      <c r="Q322" s="45" t="s">
        <v>433</v>
      </c>
      <c r="R322" s="45" t="s">
        <v>434</v>
      </c>
      <c r="S322" s="45" t="s">
        <v>435</v>
      </c>
      <c r="T322" s="222" t="s">
        <v>436</v>
      </c>
    </row>
    <row r="323" spans="2:20" x14ac:dyDescent="0.4">
      <c r="B323" s="335" t="s">
        <v>402</v>
      </c>
      <c r="C323" s="336">
        <f>SUM(C324:C327)</f>
        <v>1284</v>
      </c>
      <c r="D323" s="336">
        <f t="shared" ref="D323:E323" si="48">SUM(D324:D327)</f>
        <v>1459</v>
      </c>
      <c r="E323" s="336">
        <f t="shared" si="48"/>
        <v>1621</v>
      </c>
      <c r="F323" s="307"/>
      <c r="G323" s="337">
        <v>2150</v>
      </c>
      <c r="I323" s="338" t="s">
        <v>402</v>
      </c>
      <c r="J323" s="336">
        <v>419</v>
      </c>
      <c r="K323" s="336">
        <v>397</v>
      </c>
      <c r="L323" s="336">
        <v>411</v>
      </c>
      <c r="M323" s="336">
        <v>394</v>
      </c>
      <c r="N323" s="307"/>
      <c r="O323" s="336">
        <v>531</v>
      </c>
      <c r="P323" s="336">
        <v>549</v>
      </c>
      <c r="Q323" s="336">
        <v>530</v>
      </c>
      <c r="R323" s="336">
        <v>540</v>
      </c>
      <c r="S323" s="336">
        <v>585</v>
      </c>
      <c r="T323" s="337">
        <v>576</v>
      </c>
    </row>
    <row r="324" spans="2:20" x14ac:dyDescent="0.4">
      <c r="B324" s="339" t="s">
        <v>403</v>
      </c>
      <c r="C324" s="322">
        <v>774</v>
      </c>
      <c r="D324" s="322">
        <v>898</v>
      </c>
      <c r="E324" s="322">
        <v>975</v>
      </c>
      <c r="F324" s="307"/>
      <c r="G324" s="323">
        <v>1342</v>
      </c>
      <c r="I324" s="340" t="s">
        <v>403</v>
      </c>
      <c r="J324" s="322">
        <v>249</v>
      </c>
      <c r="K324" s="322">
        <v>241</v>
      </c>
      <c r="L324" s="322">
        <v>255</v>
      </c>
      <c r="M324" s="307">
        <v>230</v>
      </c>
      <c r="N324" s="307"/>
      <c r="O324" s="322">
        <v>336</v>
      </c>
      <c r="P324" s="322">
        <v>352</v>
      </c>
      <c r="Q324" s="322">
        <v>325</v>
      </c>
      <c r="R324" s="322">
        <v>329</v>
      </c>
      <c r="S324" s="322">
        <v>362</v>
      </c>
      <c r="T324" s="323">
        <v>354</v>
      </c>
    </row>
    <row r="325" spans="2:20" ht="18" thickBot="1" x14ac:dyDescent="0.45">
      <c r="B325" s="341" t="s">
        <v>404</v>
      </c>
      <c r="C325" s="342">
        <v>510</v>
      </c>
      <c r="D325" s="342">
        <v>561</v>
      </c>
      <c r="E325" s="342">
        <v>646</v>
      </c>
      <c r="F325" s="342"/>
      <c r="G325" s="343">
        <v>808</v>
      </c>
      <c r="I325" s="344" t="s">
        <v>404</v>
      </c>
      <c r="J325" s="342">
        <v>170</v>
      </c>
      <c r="K325" s="342">
        <v>156</v>
      </c>
      <c r="L325" s="342">
        <v>156</v>
      </c>
      <c r="M325" s="342">
        <v>164</v>
      </c>
      <c r="N325" s="342"/>
      <c r="O325" s="342">
        <v>195</v>
      </c>
      <c r="P325" s="342">
        <v>197</v>
      </c>
      <c r="Q325" s="342">
        <v>205</v>
      </c>
      <c r="R325" s="342">
        <v>211</v>
      </c>
      <c r="S325" s="342">
        <v>223</v>
      </c>
      <c r="T325" s="343">
        <v>222</v>
      </c>
    </row>
    <row r="326" spans="2:20" ht="18" thickBot="1" x14ac:dyDescent="0.45">
      <c r="B326" s="345"/>
      <c r="C326" s="183"/>
      <c r="D326" s="183"/>
      <c r="E326" s="183"/>
      <c r="F326" s="183"/>
      <c r="G326" s="183"/>
      <c r="I326" s="346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</row>
    <row r="327" spans="2:20" x14ac:dyDescent="0.4">
      <c r="B327" s="303" t="s">
        <v>561</v>
      </c>
      <c r="C327" s="18"/>
      <c r="D327" s="18"/>
      <c r="E327" s="18"/>
      <c r="F327" s="18"/>
      <c r="G327" s="175"/>
      <c r="I327" s="304" t="s">
        <v>562</v>
      </c>
      <c r="J327" s="219"/>
      <c r="K327" s="219"/>
      <c r="L327" s="219"/>
      <c r="M327" s="219"/>
      <c r="N327" s="219"/>
      <c r="O327" s="219"/>
      <c r="P327" s="219"/>
      <c r="Q327" s="219"/>
      <c r="R327" s="219"/>
      <c r="S327" s="219"/>
      <c r="T327" s="220"/>
    </row>
    <row r="328" spans="2:20" x14ac:dyDescent="0.4">
      <c r="B328" s="305"/>
      <c r="C328" s="177">
        <v>2017</v>
      </c>
      <c r="D328" s="177" t="s">
        <v>127</v>
      </c>
      <c r="E328" s="177" t="s">
        <v>128</v>
      </c>
      <c r="F328" s="177" t="s">
        <v>541</v>
      </c>
      <c r="G328" s="178" t="s">
        <v>132</v>
      </c>
      <c r="I328" s="221"/>
      <c r="J328" s="45" t="s">
        <v>415</v>
      </c>
      <c r="K328" s="45" t="s">
        <v>416</v>
      </c>
      <c r="L328" s="45" t="s">
        <v>417</v>
      </c>
      <c r="M328" s="45" t="s">
        <v>418</v>
      </c>
      <c r="N328" s="45" t="s">
        <v>541</v>
      </c>
      <c r="O328" s="45" t="s">
        <v>431</v>
      </c>
      <c r="P328" s="45" t="s">
        <v>432</v>
      </c>
      <c r="Q328" s="45" t="s">
        <v>433</v>
      </c>
      <c r="R328" s="45" t="s">
        <v>434</v>
      </c>
      <c r="S328" s="45" t="s">
        <v>435</v>
      </c>
      <c r="T328" s="222" t="s">
        <v>436</v>
      </c>
    </row>
    <row r="329" spans="2:20" x14ac:dyDescent="0.4">
      <c r="B329" s="347" t="s">
        <v>563</v>
      </c>
      <c r="C329" s="348">
        <v>1049</v>
      </c>
      <c r="D329" s="348">
        <v>1218</v>
      </c>
      <c r="E329" s="348">
        <v>1177</v>
      </c>
      <c r="F329" s="10"/>
      <c r="G329" s="349">
        <v>932</v>
      </c>
      <c r="I329" s="350" t="s">
        <v>563</v>
      </c>
      <c r="J329" s="348">
        <v>158</v>
      </c>
      <c r="K329" s="348">
        <v>309</v>
      </c>
      <c r="L329" s="348">
        <v>512</v>
      </c>
      <c r="M329" s="348">
        <v>198</v>
      </c>
      <c r="N329" s="348"/>
      <c r="O329" s="348">
        <v>10</v>
      </c>
      <c r="P329" s="348">
        <v>272</v>
      </c>
      <c r="Q329" s="348">
        <v>525</v>
      </c>
      <c r="R329" s="348">
        <v>125</v>
      </c>
      <c r="S329" s="348">
        <v>219</v>
      </c>
      <c r="T329" s="349">
        <v>341</v>
      </c>
    </row>
    <row r="330" spans="2:20" ht="18" thickBot="1" x14ac:dyDescent="0.45">
      <c r="B330" s="351" t="s">
        <v>564</v>
      </c>
      <c r="C330" s="352">
        <v>0.19440326167531505</v>
      </c>
      <c r="D330" s="352">
        <v>0.20115606936416186</v>
      </c>
      <c r="E330" s="352">
        <v>0.18214175177963479</v>
      </c>
      <c r="F330" s="287"/>
      <c r="G330" s="353">
        <v>0.10900584795321637</v>
      </c>
      <c r="I330" s="354" t="s">
        <v>564</v>
      </c>
      <c r="J330" s="352">
        <v>0.11261582323592302</v>
      </c>
      <c r="K330" s="352">
        <v>0.18569711538461539</v>
      </c>
      <c r="L330" s="352">
        <v>0.26750261233019856</v>
      </c>
      <c r="M330" s="352">
        <v>0.1336934503713707</v>
      </c>
      <c r="N330" s="352"/>
      <c r="O330" s="352">
        <v>5.4884742041712408E-3</v>
      </c>
      <c r="P330" s="352">
        <v>0.12335600907029479</v>
      </c>
      <c r="Q330" s="352">
        <v>0.20685579196217493</v>
      </c>
      <c r="R330" s="352">
        <v>6.2972292191435769E-2</v>
      </c>
      <c r="S330" s="352">
        <v>9.995435874030123E-2</v>
      </c>
      <c r="T330" s="353">
        <v>0.14376053962900506</v>
      </c>
    </row>
    <row r="331" spans="2:20" x14ac:dyDescent="0.4">
      <c r="B331" s="101"/>
    </row>
    <row r="332" spans="2:20" x14ac:dyDescent="0.4">
      <c r="B332" s="101"/>
    </row>
    <row r="333" spans="2:20" x14ac:dyDescent="0.4">
      <c r="B333" s="101" t="s">
        <v>565</v>
      </c>
    </row>
    <row r="334" spans="2:20" x14ac:dyDescent="0.4">
      <c r="B334" s="101" t="s">
        <v>566</v>
      </c>
    </row>
    <row r="335" spans="2:20" x14ac:dyDescent="0.4">
      <c r="B335" s="170" t="s">
        <v>567</v>
      </c>
    </row>
    <row r="336" spans="2:20" x14ac:dyDescent="0.4">
      <c r="B336" s="101"/>
    </row>
    <row r="337" spans="2:12" x14ac:dyDescent="0.4">
      <c r="B337" s="101" t="s">
        <v>568</v>
      </c>
    </row>
    <row r="338" spans="2:12" x14ac:dyDescent="0.4">
      <c r="B338" s="321" t="s">
        <v>569</v>
      </c>
    </row>
    <row r="339" spans="2:12" x14ac:dyDescent="0.4">
      <c r="B339" s="101"/>
    </row>
    <row r="340" spans="2:12" x14ac:dyDescent="0.4">
      <c r="B340" s="101" t="s">
        <v>570</v>
      </c>
    </row>
    <row r="341" spans="2:12" x14ac:dyDescent="0.4">
      <c r="B341" s="101" t="s">
        <v>571</v>
      </c>
    </row>
    <row r="342" spans="2:12" x14ac:dyDescent="0.4">
      <c r="B342" s="101" t="s">
        <v>572</v>
      </c>
    </row>
    <row r="343" spans="2:12" x14ac:dyDescent="0.4">
      <c r="B343" s="101"/>
    </row>
    <row r="344" spans="2:12" x14ac:dyDescent="0.4">
      <c r="B344" s="101" t="s">
        <v>573</v>
      </c>
    </row>
    <row r="345" spans="2:12" x14ac:dyDescent="0.4">
      <c r="B345" s="101"/>
    </row>
    <row r="346" spans="2:12" x14ac:dyDescent="0.4">
      <c r="B346" s="300" t="s">
        <v>595</v>
      </c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</row>
    <row r="347" spans="2:12" x14ac:dyDescent="0.4">
      <c r="B347" s="101"/>
    </row>
    <row r="348" spans="2:12" x14ac:dyDescent="0.4">
      <c r="B348" s="170" t="s">
        <v>574</v>
      </c>
    </row>
    <row r="349" spans="2:12" x14ac:dyDescent="0.4">
      <c r="B349" s="101"/>
    </row>
    <row r="350" spans="2:12" x14ac:dyDescent="0.4">
      <c r="B350" s="170" t="s">
        <v>575</v>
      </c>
    </row>
    <row r="351" spans="2:12" x14ac:dyDescent="0.4">
      <c r="B351" s="101" t="s">
        <v>576</v>
      </c>
    </row>
    <row r="352" spans="2:12" x14ac:dyDescent="0.4">
      <c r="B352" s="101" t="s">
        <v>577</v>
      </c>
    </row>
    <row r="353" spans="2:2" x14ac:dyDescent="0.4">
      <c r="B353" s="101"/>
    </row>
    <row r="354" spans="2:2" x14ac:dyDescent="0.4">
      <c r="B354" s="101"/>
    </row>
    <row r="355" spans="2:2" x14ac:dyDescent="0.4">
      <c r="B355" s="101"/>
    </row>
    <row r="356" spans="2:2" x14ac:dyDescent="0.4">
      <c r="B356" s="101"/>
    </row>
    <row r="357" spans="2:2" x14ac:dyDescent="0.4">
      <c r="B357" s="101"/>
    </row>
    <row r="358" spans="2:2" x14ac:dyDescent="0.4">
      <c r="B358" s="101"/>
    </row>
    <row r="359" spans="2:2" x14ac:dyDescent="0.4">
      <c r="B359" s="101"/>
    </row>
    <row r="360" spans="2:2" x14ac:dyDescent="0.4">
      <c r="B360" s="101"/>
    </row>
    <row r="361" spans="2:2" x14ac:dyDescent="0.4">
      <c r="B361" s="101"/>
    </row>
    <row r="362" spans="2:2" x14ac:dyDescent="0.4">
      <c r="B362" s="101"/>
    </row>
    <row r="363" spans="2:2" x14ac:dyDescent="0.4">
      <c r="B363" s="170" t="s">
        <v>578</v>
      </c>
    </row>
    <row r="364" spans="2:2" x14ac:dyDescent="0.4">
      <c r="B364" s="101"/>
    </row>
    <row r="365" spans="2:2" x14ac:dyDescent="0.4">
      <c r="B365" s="101"/>
    </row>
    <row r="366" spans="2:2" x14ac:dyDescent="0.4">
      <c r="B366" s="101"/>
    </row>
    <row r="367" spans="2:2" x14ac:dyDescent="0.4">
      <c r="B367" s="101"/>
    </row>
    <row r="368" spans="2:2" x14ac:dyDescent="0.4">
      <c r="B368" s="101" t="s">
        <v>579</v>
      </c>
    </row>
    <row r="369" spans="2:2" x14ac:dyDescent="0.4">
      <c r="B369" s="101" t="s">
        <v>580</v>
      </c>
    </row>
    <row r="370" spans="2:2" x14ac:dyDescent="0.4">
      <c r="B370" s="101" t="s">
        <v>581</v>
      </c>
    </row>
    <row r="371" spans="2:2" x14ac:dyDescent="0.4">
      <c r="B371" s="101" t="s">
        <v>582</v>
      </c>
    </row>
    <row r="372" spans="2:2" x14ac:dyDescent="0.4">
      <c r="B372" s="101"/>
    </row>
    <row r="373" spans="2:2" x14ac:dyDescent="0.4">
      <c r="B373" s="101" t="s">
        <v>583</v>
      </c>
    </row>
    <row r="374" spans="2:2" x14ac:dyDescent="0.4">
      <c r="B374" s="101"/>
    </row>
    <row r="375" spans="2:2" x14ac:dyDescent="0.4">
      <c r="B375" s="266" t="s">
        <v>584</v>
      </c>
    </row>
    <row r="376" spans="2:2" x14ac:dyDescent="0.4">
      <c r="B376" s="101" t="s">
        <v>585</v>
      </c>
    </row>
    <row r="377" spans="2:2" x14ac:dyDescent="0.4">
      <c r="B377" s="101" t="s">
        <v>362</v>
      </c>
    </row>
    <row r="378" spans="2:2" x14ac:dyDescent="0.4">
      <c r="B378" s="101" t="s">
        <v>363</v>
      </c>
    </row>
    <row r="379" spans="2:2" x14ac:dyDescent="0.4">
      <c r="B379" s="101"/>
    </row>
    <row r="380" spans="2:2" x14ac:dyDescent="0.4">
      <c r="B380" s="355" t="s">
        <v>586</v>
      </c>
    </row>
    <row r="381" spans="2:2" x14ac:dyDescent="0.4">
      <c r="B381" s="101"/>
    </row>
    <row r="382" spans="2:2" x14ac:dyDescent="0.4">
      <c r="B382" s="101"/>
    </row>
    <row r="383" spans="2:2" x14ac:dyDescent="0.4">
      <c r="B383" s="170" t="s">
        <v>587</v>
      </c>
    </row>
    <row r="384" spans="2:2" x14ac:dyDescent="0.4">
      <c r="B384" s="101"/>
    </row>
    <row r="385" spans="2:2" x14ac:dyDescent="0.4">
      <c r="B385" s="101" t="s">
        <v>588</v>
      </c>
    </row>
    <row r="386" spans="2:2" x14ac:dyDescent="0.4">
      <c r="B386" s="101" t="s">
        <v>589</v>
      </c>
    </row>
    <row r="387" spans="2:2" x14ac:dyDescent="0.4">
      <c r="B387" s="101"/>
    </row>
    <row r="388" spans="2:2" x14ac:dyDescent="0.4">
      <c r="B388" s="101"/>
    </row>
    <row r="389" spans="2:2" x14ac:dyDescent="0.4">
      <c r="B389" s="101"/>
    </row>
    <row r="390" spans="2:2" x14ac:dyDescent="0.4">
      <c r="B390" s="101"/>
    </row>
    <row r="391" spans="2:2" x14ac:dyDescent="0.4">
      <c r="B391" s="101"/>
    </row>
    <row r="392" spans="2:2" x14ac:dyDescent="0.4">
      <c r="B392" s="101"/>
    </row>
    <row r="393" spans="2:2" x14ac:dyDescent="0.4">
      <c r="B393" s="101"/>
    </row>
    <row r="394" spans="2:2" x14ac:dyDescent="0.4">
      <c r="B394" s="101"/>
    </row>
    <row r="395" spans="2:2" x14ac:dyDescent="0.4">
      <c r="B395" s="101"/>
    </row>
    <row r="396" spans="2:2" x14ac:dyDescent="0.4">
      <c r="B396" s="101"/>
    </row>
    <row r="397" spans="2:2" x14ac:dyDescent="0.4">
      <c r="B397" s="101"/>
    </row>
    <row r="398" spans="2:2" x14ac:dyDescent="0.4">
      <c r="B398" s="101"/>
    </row>
    <row r="399" spans="2:2" x14ac:dyDescent="0.4">
      <c r="B399" s="101"/>
    </row>
    <row r="400" spans="2:2" x14ac:dyDescent="0.4">
      <c r="B400" s="101"/>
    </row>
    <row r="401" spans="2:2" x14ac:dyDescent="0.4">
      <c r="B401" s="101"/>
    </row>
    <row r="402" spans="2:2" x14ac:dyDescent="0.4">
      <c r="B402" s="101"/>
    </row>
    <row r="403" spans="2:2" x14ac:dyDescent="0.4">
      <c r="B403" s="101"/>
    </row>
    <row r="404" spans="2:2" x14ac:dyDescent="0.4">
      <c r="B404" s="101"/>
    </row>
    <row r="405" spans="2:2" x14ac:dyDescent="0.4">
      <c r="B405" s="101"/>
    </row>
    <row r="406" spans="2:2" x14ac:dyDescent="0.4">
      <c r="B406" s="101"/>
    </row>
    <row r="407" spans="2:2" x14ac:dyDescent="0.4">
      <c r="B407" s="101"/>
    </row>
    <row r="408" spans="2:2" x14ac:dyDescent="0.4">
      <c r="B408" s="101"/>
    </row>
    <row r="409" spans="2:2" x14ac:dyDescent="0.4">
      <c r="B409" s="101"/>
    </row>
    <row r="410" spans="2:2" x14ac:dyDescent="0.4">
      <c r="B410" s="101"/>
    </row>
    <row r="411" spans="2:2" x14ac:dyDescent="0.4">
      <c r="B411" s="101"/>
    </row>
    <row r="412" spans="2:2" x14ac:dyDescent="0.4">
      <c r="B412" s="101"/>
    </row>
    <row r="413" spans="2:2" x14ac:dyDescent="0.4">
      <c r="B413" s="101"/>
    </row>
    <row r="414" spans="2:2" x14ac:dyDescent="0.4">
      <c r="B414" s="101"/>
    </row>
    <row r="415" spans="2:2" x14ac:dyDescent="0.4">
      <c r="B415" s="101"/>
    </row>
    <row r="416" spans="2:2" x14ac:dyDescent="0.4">
      <c r="B416" s="101"/>
    </row>
    <row r="417" spans="2:2" x14ac:dyDescent="0.4">
      <c r="B417" s="101"/>
    </row>
  </sheetData>
  <mergeCells count="7">
    <mergeCell ref="B226:C226"/>
    <mergeCell ref="B256:E256"/>
    <mergeCell ref="B257:E257"/>
    <mergeCell ref="B258:E258"/>
    <mergeCell ref="B259:E259"/>
    <mergeCell ref="B260:E260"/>
    <mergeCell ref="B261:E26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E72E-816B-4889-9374-DB7A25380A54}">
  <dimension ref="A2:S167"/>
  <sheetViews>
    <sheetView showGridLines="0" workbookViewId="0">
      <selection activeCell="H20" sqref="H20"/>
    </sheetView>
  </sheetViews>
  <sheetFormatPr defaultRowHeight="17.399999999999999" x14ac:dyDescent="0.4"/>
  <cols>
    <col min="1" max="1" width="5.19921875" customWidth="1"/>
  </cols>
  <sheetData>
    <row r="2" spans="2:19" x14ac:dyDescent="0.4">
      <c r="B2" s="11" t="s">
        <v>204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4">
      <c r="B3" s="101" t="s">
        <v>205</v>
      </c>
    </row>
    <row r="4" spans="2:19" x14ac:dyDescent="0.4">
      <c r="B4" s="102"/>
    </row>
    <row r="5" spans="2:19" x14ac:dyDescent="0.4">
      <c r="B5" s="102" t="s">
        <v>206</v>
      </c>
    </row>
    <row r="6" spans="2:19" x14ac:dyDescent="0.4">
      <c r="B6" s="102" t="s">
        <v>207</v>
      </c>
    </row>
    <row r="7" spans="2:19" x14ac:dyDescent="0.4">
      <c r="B7" s="101"/>
    </row>
    <row r="8" spans="2:19" x14ac:dyDescent="0.4">
      <c r="B8" s="101" t="s">
        <v>208</v>
      </c>
    </row>
    <row r="9" spans="2:19" x14ac:dyDescent="0.4">
      <c r="B9" s="101" t="s">
        <v>209</v>
      </c>
    </row>
    <row r="10" spans="2:19" x14ac:dyDescent="0.4">
      <c r="B10" s="101"/>
    </row>
    <row r="11" spans="2:19" x14ac:dyDescent="0.4">
      <c r="B11" s="101" t="s">
        <v>210</v>
      </c>
    </row>
    <row r="12" spans="2:19" x14ac:dyDescent="0.4">
      <c r="B12" s="101"/>
    </row>
    <row r="13" spans="2:19" x14ac:dyDescent="0.4">
      <c r="B13" s="368" t="s">
        <v>211</v>
      </c>
      <c r="C13" s="369"/>
      <c r="D13" s="103" t="s">
        <v>212</v>
      </c>
      <c r="E13" s="104" t="s">
        <v>213</v>
      </c>
      <c r="F13" s="370" t="s">
        <v>214</v>
      </c>
      <c r="G13" s="371"/>
      <c r="I13" s="368" t="s">
        <v>215</v>
      </c>
      <c r="J13" s="369"/>
      <c r="K13" s="103" t="s">
        <v>212</v>
      </c>
      <c r="L13" s="104" t="s">
        <v>213</v>
      </c>
      <c r="M13" s="105" t="s">
        <v>214</v>
      </c>
      <c r="N13" s="106"/>
    </row>
    <row r="14" spans="2:19" x14ac:dyDescent="0.4">
      <c r="B14" s="107" t="s">
        <v>216</v>
      </c>
      <c r="C14" s="108"/>
      <c r="D14" s="109">
        <v>26</v>
      </c>
      <c r="E14" s="109">
        <v>94100</v>
      </c>
      <c r="F14" s="359" t="s">
        <v>217</v>
      </c>
      <c r="G14" s="361"/>
      <c r="I14" s="359" t="s">
        <v>218</v>
      </c>
      <c r="J14" s="361"/>
      <c r="K14" s="104">
        <v>6</v>
      </c>
      <c r="L14" s="104">
        <v>15800</v>
      </c>
      <c r="M14" s="359" t="s">
        <v>219</v>
      </c>
      <c r="N14" s="361"/>
    </row>
    <row r="15" spans="2:19" x14ac:dyDescent="0.4">
      <c r="B15" s="107" t="s">
        <v>220</v>
      </c>
      <c r="C15" s="106"/>
      <c r="D15" s="104">
        <v>16</v>
      </c>
      <c r="E15" s="104">
        <v>35715</v>
      </c>
      <c r="F15" s="359" t="s">
        <v>221</v>
      </c>
      <c r="G15" s="361"/>
      <c r="I15" s="359" t="s">
        <v>222</v>
      </c>
      <c r="J15" s="361"/>
      <c r="K15" s="104">
        <v>5</v>
      </c>
      <c r="L15" s="104">
        <v>1590</v>
      </c>
      <c r="M15" s="359">
        <v>0</v>
      </c>
      <c r="N15" s="361"/>
    </row>
    <row r="16" spans="2:19" x14ac:dyDescent="0.4">
      <c r="B16" s="29" t="s">
        <v>223</v>
      </c>
      <c r="C16" s="111"/>
      <c r="D16" s="112">
        <v>11</v>
      </c>
      <c r="E16" s="112">
        <v>4770</v>
      </c>
      <c r="F16" s="359" t="s">
        <v>224</v>
      </c>
      <c r="G16" s="361"/>
    </row>
    <row r="17" spans="1:12" x14ac:dyDescent="0.4">
      <c r="B17" s="101"/>
    </row>
    <row r="18" spans="1:12" x14ac:dyDescent="0.4">
      <c r="B18" s="113" t="s">
        <v>225</v>
      </c>
      <c r="C18" s="114"/>
      <c r="D18" s="115"/>
      <c r="E18" s="113" t="s">
        <v>226</v>
      </c>
      <c r="F18" s="114"/>
      <c r="G18" s="115"/>
      <c r="H18" s="113" t="s">
        <v>227</v>
      </c>
      <c r="I18" s="114"/>
      <c r="J18" s="115"/>
      <c r="L18" t="s">
        <v>228</v>
      </c>
    </row>
    <row r="19" spans="1:12" x14ac:dyDescent="0.4">
      <c r="B19" s="116" t="s">
        <v>229</v>
      </c>
      <c r="C19" s="117"/>
      <c r="D19" s="118"/>
      <c r="E19" s="119">
        <v>469000</v>
      </c>
      <c r="F19" s="120"/>
      <c r="G19" s="121"/>
      <c r="H19" s="119">
        <v>112700</v>
      </c>
      <c r="I19" s="120"/>
      <c r="J19" s="121"/>
    </row>
    <row r="20" spans="1:12" x14ac:dyDescent="0.4">
      <c r="B20" s="116" t="s">
        <v>230</v>
      </c>
      <c r="C20" s="117"/>
      <c r="D20" s="118"/>
      <c r="E20" s="122">
        <v>493000</v>
      </c>
      <c r="F20" s="123"/>
      <c r="G20" s="124"/>
      <c r="H20" s="122">
        <v>123270</v>
      </c>
      <c r="I20" s="123"/>
      <c r="J20" s="124"/>
    </row>
    <row r="21" spans="1:12" x14ac:dyDescent="0.4">
      <c r="B21" s="116" t="s">
        <v>231</v>
      </c>
      <c r="C21" s="117"/>
      <c r="D21" s="118"/>
      <c r="E21" s="122">
        <v>515000</v>
      </c>
      <c r="F21" s="123"/>
      <c r="G21" s="124"/>
      <c r="H21" s="122">
        <v>124070</v>
      </c>
      <c r="I21" s="123"/>
      <c r="J21" s="124"/>
    </row>
    <row r="22" spans="1:12" x14ac:dyDescent="0.4">
      <c r="B22" s="116" t="s">
        <v>127</v>
      </c>
      <c r="C22" s="117"/>
      <c r="D22" s="118"/>
      <c r="E22" s="122">
        <v>546000</v>
      </c>
      <c r="F22" s="123"/>
      <c r="G22" s="124"/>
      <c r="H22" s="122">
        <v>135520</v>
      </c>
      <c r="I22" s="123"/>
      <c r="J22" s="124"/>
    </row>
    <row r="23" spans="1:12" x14ac:dyDescent="0.4">
      <c r="B23" s="116" t="s">
        <v>128</v>
      </c>
      <c r="C23" s="117"/>
      <c r="D23" s="118"/>
      <c r="E23" s="122">
        <v>579000</v>
      </c>
      <c r="F23" s="123"/>
      <c r="G23" s="124"/>
      <c r="H23" s="122">
        <v>141570</v>
      </c>
      <c r="I23" s="123"/>
      <c r="J23" s="124"/>
    </row>
    <row r="24" spans="1:12" x14ac:dyDescent="0.4">
      <c r="B24" s="116" t="s">
        <v>131</v>
      </c>
      <c r="C24" s="117"/>
      <c r="D24" s="118"/>
      <c r="E24" s="123">
        <v>634000</v>
      </c>
      <c r="F24" s="123"/>
      <c r="G24" s="123"/>
      <c r="H24" s="122">
        <v>150005</v>
      </c>
      <c r="I24" s="123"/>
      <c r="J24" s="124"/>
    </row>
    <row r="25" spans="1:12" x14ac:dyDescent="0.4">
      <c r="B25" s="125" t="s">
        <v>132</v>
      </c>
      <c r="C25" s="126"/>
      <c r="D25" s="127"/>
      <c r="E25" s="128">
        <v>650000</v>
      </c>
      <c r="F25" s="128"/>
      <c r="G25" s="128"/>
      <c r="H25" s="129">
        <v>157575</v>
      </c>
      <c r="I25" s="128"/>
      <c r="J25" s="130"/>
    </row>
    <row r="26" spans="1:12" x14ac:dyDescent="0.4">
      <c r="B26" s="131"/>
    </row>
    <row r="27" spans="1:12" x14ac:dyDescent="0.4">
      <c r="B27" s="101" t="s">
        <v>232</v>
      </c>
    </row>
    <row r="28" spans="1:12" x14ac:dyDescent="0.4">
      <c r="B28" s="101" t="s">
        <v>233</v>
      </c>
    </row>
    <row r="29" spans="1:12" x14ac:dyDescent="0.4">
      <c r="A29" s="52"/>
    </row>
    <row r="30" spans="1:12" x14ac:dyDescent="0.4">
      <c r="A30" s="52"/>
      <c r="B30" s="137" t="s">
        <v>234</v>
      </c>
      <c r="C30" s="132"/>
      <c r="D30" s="132"/>
      <c r="E30" s="132"/>
      <c r="F30" s="132"/>
      <c r="G30" s="132"/>
      <c r="H30" s="132"/>
      <c r="I30" s="132"/>
      <c r="J30" s="132"/>
      <c r="K30" s="132"/>
      <c r="L30" s="132"/>
    </row>
    <row r="31" spans="1:12" x14ac:dyDescent="0.4">
      <c r="A31" s="52"/>
      <c r="B31" t="s">
        <v>235</v>
      </c>
    </row>
    <row r="32" spans="1:12" x14ac:dyDescent="0.4">
      <c r="A32" s="52"/>
      <c r="B32" t="s">
        <v>236</v>
      </c>
    </row>
    <row r="33" spans="1:2" x14ac:dyDescent="0.4">
      <c r="A33" s="52"/>
    </row>
    <row r="34" spans="1:2" x14ac:dyDescent="0.4">
      <c r="A34" s="52"/>
    </row>
    <row r="35" spans="1:2" x14ac:dyDescent="0.4">
      <c r="A35" s="52"/>
    </row>
    <row r="36" spans="1:2" x14ac:dyDescent="0.4">
      <c r="A36" s="52"/>
    </row>
    <row r="37" spans="1:2" x14ac:dyDescent="0.4">
      <c r="A37" s="52"/>
    </row>
    <row r="38" spans="1:2" x14ac:dyDescent="0.4">
      <c r="A38" s="52"/>
    </row>
    <row r="39" spans="1:2" x14ac:dyDescent="0.4">
      <c r="A39" s="52"/>
    </row>
    <row r="40" spans="1:2" x14ac:dyDescent="0.4">
      <c r="A40" s="52"/>
      <c r="B40" t="s">
        <v>237</v>
      </c>
    </row>
    <row r="41" spans="1:2" x14ac:dyDescent="0.4">
      <c r="A41" s="52"/>
    </row>
    <row r="42" spans="1:2" x14ac:dyDescent="0.4">
      <c r="A42" s="52"/>
    </row>
    <row r="43" spans="1:2" x14ac:dyDescent="0.4">
      <c r="A43" s="52"/>
    </row>
    <row r="44" spans="1:2" x14ac:dyDescent="0.4">
      <c r="A44" s="52"/>
    </row>
    <row r="45" spans="1:2" x14ac:dyDescent="0.4">
      <c r="A45" s="52"/>
      <c r="B45" t="s">
        <v>238</v>
      </c>
    </row>
    <row r="46" spans="1:2" x14ac:dyDescent="0.4">
      <c r="A46" s="52"/>
    </row>
    <row r="47" spans="1:2" x14ac:dyDescent="0.4">
      <c r="A47" s="52"/>
      <c r="B47" t="s">
        <v>239</v>
      </c>
    </row>
    <row r="48" spans="1:2" x14ac:dyDescent="0.4">
      <c r="A48" s="52"/>
      <c r="B48" t="s">
        <v>240</v>
      </c>
    </row>
    <row r="49" spans="1:7" x14ac:dyDescent="0.4">
      <c r="A49" s="52"/>
      <c r="B49" t="s">
        <v>241</v>
      </c>
    </row>
    <row r="50" spans="1:7" x14ac:dyDescent="0.4">
      <c r="A50" s="52"/>
    </row>
    <row r="51" spans="1:7" x14ac:dyDescent="0.4">
      <c r="A51" s="52"/>
      <c r="B51" t="s">
        <v>242</v>
      </c>
    </row>
    <row r="52" spans="1:7" x14ac:dyDescent="0.4">
      <c r="A52" s="52"/>
    </row>
    <row r="53" spans="1:7" x14ac:dyDescent="0.4">
      <c r="A53" s="52"/>
      <c r="B53" s="133" t="s">
        <v>243</v>
      </c>
      <c r="C53" s="133"/>
      <c r="D53" s="133"/>
      <c r="E53" s="134"/>
      <c r="F53" s="135" t="s">
        <v>244</v>
      </c>
    </row>
    <row r="54" spans="1:7" x14ac:dyDescent="0.4">
      <c r="A54" s="52"/>
      <c r="B54" s="372" t="s">
        <v>245</v>
      </c>
      <c r="C54" s="366"/>
      <c r="D54" s="366"/>
      <c r="E54" s="367"/>
      <c r="F54" s="136">
        <v>0.14399999999999999</v>
      </c>
      <c r="G54" t="s">
        <v>246</v>
      </c>
    </row>
    <row r="55" spans="1:7" x14ac:dyDescent="0.4">
      <c r="A55" s="52"/>
      <c r="B55" s="372" t="s">
        <v>247</v>
      </c>
      <c r="C55" s="366"/>
      <c r="D55" s="366"/>
      <c r="E55" s="367"/>
      <c r="F55" s="136">
        <v>5.8000000000000003E-2</v>
      </c>
      <c r="G55" t="s">
        <v>248</v>
      </c>
    </row>
    <row r="56" spans="1:7" x14ac:dyDescent="0.4">
      <c r="A56" s="52"/>
      <c r="B56" s="372" t="s">
        <v>249</v>
      </c>
      <c r="C56" s="366"/>
      <c r="D56" s="366"/>
      <c r="E56" s="367"/>
      <c r="F56" s="136">
        <v>8.5999999999999993E-2</v>
      </c>
      <c r="G56" t="s">
        <v>250</v>
      </c>
    </row>
    <row r="57" spans="1:7" x14ac:dyDescent="0.4">
      <c r="A57" s="52"/>
      <c r="B57" s="372" t="s">
        <v>251</v>
      </c>
      <c r="C57" s="366"/>
      <c r="D57" s="366"/>
      <c r="E57" s="367"/>
      <c r="F57" s="136">
        <v>5.8999999999999997E-2</v>
      </c>
      <c r="G57" t="s">
        <v>252</v>
      </c>
    </row>
    <row r="58" spans="1:7" x14ac:dyDescent="0.4">
      <c r="A58" s="52"/>
      <c r="B58" s="372" t="s">
        <v>253</v>
      </c>
      <c r="C58" s="366"/>
      <c r="D58" s="366"/>
      <c r="E58" s="367"/>
      <c r="F58" s="136">
        <v>8.3000000000000004E-2</v>
      </c>
      <c r="G58" t="s">
        <v>254</v>
      </c>
    </row>
    <row r="59" spans="1:7" x14ac:dyDescent="0.4">
      <c r="A59" s="52"/>
      <c r="B59" s="372" t="s">
        <v>255</v>
      </c>
      <c r="C59" s="366"/>
      <c r="D59" s="366"/>
      <c r="E59" s="367"/>
      <c r="F59" s="136">
        <v>0.129</v>
      </c>
    </row>
    <row r="60" spans="1:7" x14ac:dyDescent="0.4">
      <c r="A60" s="52"/>
    </row>
    <row r="61" spans="1:7" x14ac:dyDescent="0.4">
      <c r="A61" s="52"/>
      <c r="B61" t="s">
        <v>256</v>
      </c>
    </row>
    <row r="62" spans="1:7" x14ac:dyDescent="0.4">
      <c r="A62" s="52"/>
      <c r="B62" t="s">
        <v>257</v>
      </c>
    </row>
    <row r="63" spans="1:7" x14ac:dyDescent="0.4">
      <c r="A63" s="52"/>
    </row>
    <row r="64" spans="1:7" x14ac:dyDescent="0.4">
      <c r="A64" s="52"/>
    </row>
    <row r="65" spans="1:12" x14ac:dyDescent="0.4">
      <c r="A65" s="52"/>
      <c r="B65" s="137" t="s">
        <v>258</v>
      </c>
      <c r="C65" s="132"/>
      <c r="D65" s="132"/>
      <c r="E65" s="132"/>
      <c r="F65" s="132"/>
      <c r="G65" s="132"/>
      <c r="H65" s="132"/>
      <c r="I65" s="132"/>
      <c r="J65" s="132"/>
      <c r="K65" s="132"/>
      <c r="L65" s="132"/>
    </row>
    <row r="66" spans="1:12" x14ac:dyDescent="0.4">
      <c r="A66" s="52"/>
      <c r="B66" s="2" t="s">
        <v>259</v>
      </c>
    </row>
    <row r="67" spans="1:12" x14ac:dyDescent="0.4">
      <c r="A67" s="52"/>
    </row>
    <row r="68" spans="1:12" x14ac:dyDescent="0.4">
      <c r="A68" s="52"/>
      <c r="B68" s="138"/>
      <c r="C68" s="138"/>
      <c r="D68" s="139"/>
      <c r="E68" s="140">
        <v>2019</v>
      </c>
      <c r="F68" s="140">
        <v>2020</v>
      </c>
      <c r="G68" s="140">
        <v>2021</v>
      </c>
      <c r="H68" s="140">
        <v>2022</v>
      </c>
      <c r="I68" s="141">
        <v>2023</v>
      </c>
    </row>
    <row r="69" spans="1:12" x14ac:dyDescent="0.35">
      <c r="A69" s="52"/>
      <c r="B69" s="142" t="s">
        <v>260</v>
      </c>
      <c r="C69" s="143"/>
      <c r="D69" s="144"/>
      <c r="E69" s="145">
        <v>6553865</v>
      </c>
      <c r="F69" s="145">
        <v>1295144</v>
      </c>
      <c r="G69" s="145">
        <v>1030403</v>
      </c>
      <c r="H69" s="145">
        <v>5536335</v>
      </c>
      <c r="I69" s="146">
        <v>7646203</v>
      </c>
    </row>
    <row r="70" spans="1:12" x14ac:dyDescent="0.35">
      <c r="A70" s="52"/>
      <c r="B70" s="143" t="s">
        <v>261</v>
      </c>
      <c r="C70" s="143"/>
      <c r="D70" s="144"/>
      <c r="E70" s="145">
        <v>44803953</v>
      </c>
      <c r="F70" s="145">
        <v>8697893</v>
      </c>
      <c r="G70" s="145">
        <v>5802582</v>
      </c>
      <c r="H70" s="145">
        <v>35051935</v>
      </c>
      <c r="I70" s="146">
        <v>49549127</v>
      </c>
    </row>
    <row r="71" spans="1:12" x14ac:dyDescent="0.35">
      <c r="A71" s="52"/>
      <c r="B71" s="143" t="s">
        <v>262</v>
      </c>
      <c r="C71" s="143"/>
      <c r="D71" s="144"/>
      <c r="E71" s="145">
        <v>41432451</v>
      </c>
      <c r="F71" s="145">
        <v>8539903</v>
      </c>
      <c r="G71" s="145">
        <v>11767441</v>
      </c>
      <c r="H71" s="145">
        <v>41197650</v>
      </c>
      <c r="I71" s="146">
        <v>46916259</v>
      </c>
    </row>
    <row r="72" spans="1:12" x14ac:dyDescent="0.35">
      <c r="A72" s="52"/>
      <c r="B72" s="147" t="s">
        <v>263</v>
      </c>
      <c r="C72" s="147"/>
      <c r="D72" s="148"/>
      <c r="E72" s="149">
        <v>1.081</v>
      </c>
      <c r="F72" s="149">
        <v>1.0189999999999999</v>
      </c>
      <c r="G72" s="149">
        <v>0.49299999999999999</v>
      </c>
      <c r="H72" s="149">
        <v>0.85099999999999998</v>
      </c>
      <c r="I72" s="150">
        <v>1.056</v>
      </c>
    </row>
    <row r="73" spans="1:12" x14ac:dyDescent="0.4">
      <c r="A73" s="52"/>
    </row>
    <row r="74" spans="1:12" x14ac:dyDescent="0.35">
      <c r="A74" s="52"/>
      <c r="B74" s="151" t="s">
        <v>264</v>
      </c>
    </row>
    <row r="75" spans="1:12" x14ac:dyDescent="0.35">
      <c r="A75" s="52"/>
      <c r="B75" s="143" t="s">
        <v>265</v>
      </c>
    </row>
    <row r="76" spans="1:12" x14ac:dyDescent="0.4">
      <c r="A76" s="52"/>
    </row>
    <row r="77" spans="1:12" x14ac:dyDescent="0.35">
      <c r="A77" s="52"/>
      <c r="B77" s="143" t="s">
        <v>266</v>
      </c>
    </row>
    <row r="78" spans="1:12" x14ac:dyDescent="0.4">
      <c r="A78" s="52"/>
    </row>
    <row r="79" spans="1:12" x14ac:dyDescent="0.4">
      <c r="A79" s="52"/>
      <c r="B79" s="2" t="s">
        <v>267</v>
      </c>
    </row>
    <row r="80" spans="1:12" x14ac:dyDescent="0.4">
      <c r="A80" s="52"/>
      <c r="B80" t="s">
        <v>268</v>
      </c>
    </row>
    <row r="81" spans="1:9" x14ac:dyDescent="0.4">
      <c r="A81" s="52"/>
      <c r="B81" t="s">
        <v>269</v>
      </c>
    </row>
    <row r="82" spans="1:9" x14ac:dyDescent="0.4">
      <c r="A82" s="52"/>
    </row>
    <row r="83" spans="1:9" x14ac:dyDescent="0.4">
      <c r="A83" s="52"/>
      <c r="B83" s="2" t="s">
        <v>270</v>
      </c>
    </row>
    <row r="84" spans="1:9" x14ac:dyDescent="0.4">
      <c r="A84" s="52"/>
      <c r="B84" t="s">
        <v>271</v>
      </c>
    </row>
    <row r="85" spans="1:9" x14ac:dyDescent="0.4">
      <c r="A85" s="52"/>
      <c r="B85" t="s">
        <v>272</v>
      </c>
    </row>
    <row r="86" spans="1:9" x14ac:dyDescent="0.4">
      <c r="A86" s="52"/>
    </row>
    <row r="87" spans="1:9" x14ac:dyDescent="0.4">
      <c r="A87" s="52"/>
      <c r="B87" t="s">
        <v>273</v>
      </c>
    </row>
    <row r="88" spans="1:9" x14ac:dyDescent="0.4">
      <c r="A88" s="52"/>
      <c r="B88" t="s">
        <v>274</v>
      </c>
    </row>
    <row r="89" spans="1:9" x14ac:dyDescent="0.4">
      <c r="A89" s="52"/>
      <c r="B89" s="73"/>
      <c r="C89" s="73"/>
      <c r="D89" s="106"/>
      <c r="E89" s="152">
        <v>2019</v>
      </c>
      <c r="F89" s="84">
        <v>2020</v>
      </c>
      <c r="G89" s="152">
        <v>2021</v>
      </c>
      <c r="H89" s="152">
        <v>2022</v>
      </c>
      <c r="I89" s="108">
        <v>2023</v>
      </c>
    </row>
    <row r="90" spans="1:9" x14ac:dyDescent="0.35">
      <c r="A90" s="52"/>
      <c r="B90" s="153" t="s">
        <v>261</v>
      </c>
      <c r="C90" s="153"/>
      <c r="D90" s="154"/>
      <c r="E90" s="155">
        <v>44803953</v>
      </c>
      <c r="F90" s="156">
        <v>8697893</v>
      </c>
      <c r="G90" s="155">
        <v>5802582</v>
      </c>
      <c r="H90" s="155">
        <v>35051935</v>
      </c>
      <c r="I90" s="157">
        <v>49549127</v>
      </c>
    </row>
    <row r="91" spans="1:9" x14ac:dyDescent="0.4">
      <c r="A91" s="52"/>
      <c r="B91" t="s">
        <v>275</v>
      </c>
      <c r="D91" s="52"/>
      <c r="E91" s="158">
        <v>7857</v>
      </c>
      <c r="F91">
        <v>1505</v>
      </c>
      <c r="G91" s="158">
        <v>941</v>
      </c>
      <c r="H91" s="158">
        <v>5793</v>
      </c>
      <c r="I91" s="52">
        <v>9568</v>
      </c>
    </row>
    <row r="92" spans="1:9" x14ac:dyDescent="0.4">
      <c r="A92" s="52"/>
      <c r="B92" t="s">
        <v>276</v>
      </c>
      <c r="D92" s="52"/>
      <c r="E92" s="159">
        <f t="shared" ref="E92:G92" si="0">E91*0.209</f>
        <v>1642.1129999999998</v>
      </c>
      <c r="F92" s="160">
        <f t="shared" si="0"/>
        <v>314.54499999999996</v>
      </c>
      <c r="G92" s="159">
        <f t="shared" si="0"/>
        <v>196.66899999999998</v>
      </c>
      <c r="H92" s="159">
        <f>H91*0.209</f>
        <v>1210.7369999999999</v>
      </c>
      <c r="I92" s="161">
        <v>2002</v>
      </c>
    </row>
    <row r="93" spans="1:9" x14ac:dyDescent="0.4">
      <c r="A93" s="52"/>
      <c r="B93" t="s">
        <v>277</v>
      </c>
      <c r="D93" s="52"/>
      <c r="E93" s="159">
        <f>E91-E92</f>
        <v>6214.8870000000006</v>
      </c>
      <c r="F93" s="160">
        <f t="shared" ref="F93:I93" si="1">F91-F92</f>
        <v>1190.4549999999999</v>
      </c>
      <c r="G93" s="159">
        <f t="shared" si="1"/>
        <v>744.33100000000002</v>
      </c>
      <c r="H93" s="159">
        <f t="shared" si="1"/>
        <v>4582.2629999999999</v>
      </c>
      <c r="I93" s="161">
        <f t="shared" si="1"/>
        <v>7566</v>
      </c>
    </row>
    <row r="94" spans="1:9" x14ac:dyDescent="0.4">
      <c r="A94" s="52"/>
      <c r="B94" s="56" t="s">
        <v>278</v>
      </c>
      <c r="C94" s="56"/>
      <c r="D94" s="162"/>
      <c r="E94" s="163">
        <f>E93*1000000/E90</f>
        <v>138.71291669286416</v>
      </c>
      <c r="F94" s="164">
        <f t="shared" ref="F94:H94" si="2">F93*1000000/F90</f>
        <v>136.86705504425038</v>
      </c>
      <c r="G94" s="163">
        <f t="shared" si="2"/>
        <v>128.275826175313</v>
      </c>
      <c r="H94" s="163">
        <f t="shared" si="2"/>
        <v>130.72781859261121</v>
      </c>
      <c r="I94" s="165">
        <f>I93*1000000/I90</f>
        <v>152.69693853536512</v>
      </c>
    </row>
    <row r="95" spans="1:9" x14ac:dyDescent="0.4">
      <c r="A95" s="52"/>
    </row>
    <row r="96" spans="1:9" x14ac:dyDescent="0.4">
      <c r="B96" s="101" t="s">
        <v>279</v>
      </c>
    </row>
    <row r="97" spans="1:19" x14ac:dyDescent="0.4">
      <c r="B97" s="101" t="s">
        <v>280</v>
      </c>
    </row>
    <row r="98" spans="1:19" x14ac:dyDescent="0.4">
      <c r="B98" s="101"/>
    </row>
    <row r="99" spans="1:19" x14ac:dyDescent="0.4">
      <c r="A99" s="52"/>
    </row>
    <row r="100" spans="1:19" x14ac:dyDescent="0.4">
      <c r="A100" s="52"/>
      <c r="B100" s="11" t="s">
        <v>323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x14ac:dyDescent="0.4">
      <c r="A101" s="52"/>
      <c r="B101" s="2" t="s">
        <v>281</v>
      </c>
    </row>
    <row r="102" spans="1:19" x14ac:dyDescent="0.4">
      <c r="A102" s="52"/>
      <c r="B102" s="2" t="s">
        <v>282</v>
      </c>
    </row>
    <row r="103" spans="1:19" x14ac:dyDescent="0.4">
      <c r="A103" s="52"/>
      <c r="B103" t="s">
        <v>283</v>
      </c>
    </row>
    <row r="104" spans="1:19" x14ac:dyDescent="0.4">
      <c r="A104" s="52"/>
    </row>
    <row r="105" spans="1:19" x14ac:dyDescent="0.4">
      <c r="A105" s="52"/>
      <c r="B105" t="s">
        <v>284</v>
      </c>
    </row>
    <row r="106" spans="1:19" x14ac:dyDescent="0.4">
      <c r="A106" s="52"/>
      <c r="B106" t="s">
        <v>285</v>
      </c>
    </row>
    <row r="107" spans="1:19" x14ac:dyDescent="0.4">
      <c r="A107" s="52"/>
      <c r="B107" t="s">
        <v>286</v>
      </c>
    </row>
    <row r="108" spans="1:19" x14ac:dyDescent="0.4">
      <c r="A108" s="52"/>
      <c r="K108" t="s">
        <v>287</v>
      </c>
    </row>
    <row r="109" spans="1:19" x14ac:dyDescent="0.4">
      <c r="A109" s="52"/>
      <c r="B109" t="s">
        <v>288</v>
      </c>
    </row>
    <row r="110" spans="1:19" x14ac:dyDescent="0.4">
      <c r="A110" s="52"/>
      <c r="B110" t="s">
        <v>289</v>
      </c>
      <c r="R110" t="s">
        <v>290</v>
      </c>
    </row>
    <row r="111" spans="1:19" x14ac:dyDescent="0.4">
      <c r="A111" s="52"/>
      <c r="B111" t="s">
        <v>291</v>
      </c>
    </row>
    <row r="112" spans="1:19" x14ac:dyDescent="0.4">
      <c r="A112" s="52"/>
      <c r="B112" s="2" t="s">
        <v>292</v>
      </c>
    </row>
    <row r="113" spans="1:13" x14ac:dyDescent="0.4">
      <c r="A113" s="52"/>
    </row>
    <row r="114" spans="1:13" x14ac:dyDescent="0.4">
      <c r="A114" s="52"/>
      <c r="B114" s="2" t="s">
        <v>293</v>
      </c>
    </row>
    <row r="115" spans="1:13" x14ac:dyDescent="0.4">
      <c r="A115" s="52"/>
      <c r="B115" t="s">
        <v>294</v>
      </c>
    </row>
    <row r="116" spans="1:13" x14ac:dyDescent="0.4">
      <c r="A116" s="52"/>
      <c r="B116" s="4" t="s">
        <v>295</v>
      </c>
    </row>
    <row r="117" spans="1:13" x14ac:dyDescent="0.4">
      <c r="A117" s="52"/>
    </row>
    <row r="118" spans="1:13" x14ac:dyDescent="0.4">
      <c r="A118" s="52"/>
      <c r="B118" t="s">
        <v>296</v>
      </c>
    </row>
    <row r="119" spans="1:13" x14ac:dyDescent="0.4">
      <c r="A119" s="52"/>
    </row>
    <row r="120" spans="1:13" x14ac:dyDescent="0.4">
      <c r="A120" s="52"/>
      <c r="B120" t="s">
        <v>297</v>
      </c>
    </row>
    <row r="121" spans="1:13" x14ac:dyDescent="0.4">
      <c r="A121" s="52"/>
      <c r="B121" t="s">
        <v>298</v>
      </c>
      <c r="M121" t="s">
        <v>299</v>
      </c>
    </row>
    <row r="122" spans="1:13" x14ac:dyDescent="0.4">
      <c r="A122" s="52"/>
    </row>
    <row r="123" spans="1:13" x14ac:dyDescent="0.4">
      <c r="A123" s="52"/>
      <c r="B123" s="12" t="s">
        <v>300</v>
      </c>
    </row>
    <row r="124" spans="1:13" x14ac:dyDescent="0.4">
      <c r="A124" s="52"/>
    </row>
    <row r="125" spans="1:13" x14ac:dyDescent="0.4">
      <c r="A125" s="52"/>
    </row>
    <row r="126" spans="1:13" x14ac:dyDescent="0.4">
      <c r="A126" s="52"/>
      <c r="B126" s="2" t="s">
        <v>301</v>
      </c>
    </row>
    <row r="127" spans="1:13" x14ac:dyDescent="0.4">
      <c r="A127" s="52"/>
      <c r="B127" t="s">
        <v>302</v>
      </c>
    </row>
    <row r="128" spans="1:13" x14ac:dyDescent="0.4">
      <c r="A128" s="52"/>
      <c r="B128" t="s">
        <v>303</v>
      </c>
    </row>
    <row r="129" spans="1:13" x14ac:dyDescent="0.4">
      <c r="A129" s="52"/>
      <c r="B129" t="s">
        <v>304</v>
      </c>
    </row>
    <row r="130" spans="1:13" x14ac:dyDescent="0.4">
      <c r="A130" s="52"/>
      <c r="M130" t="s">
        <v>305</v>
      </c>
    </row>
    <row r="131" spans="1:13" x14ac:dyDescent="0.4">
      <c r="A131" s="52"/>
      <c r="B131" t="s">
        <v>306</v>
      </c>
    </row>
    <row r="132" spans="1:13" x14ac:dyDescent="0.4">
      <c r="A132" s="52"/>
    </row>
    <row r="133" spans="1:13" x14ac:dyDescent="0.4">
      <c r="A133" s="52"/>
      <c r="B133" s="12" t="s">
        <v>307</v>
      </c>
    </row>
    <row r="134" spans="1:13" x14ac:dyDescent="0.4">
      <c r="A134" s="52"/>
    </row>
    <row r="135" spans="1:13" x14ac:dyDescent="0.4">
      <c r="A135" s="52"/>
    </row>
    <row r="136" spans="1:13" x14ac:dyDescent="0.4">
      <c r="A136" s="52"/>
      <c r="B136" s="2" t="s">
        <v>308</v>
      </c>
    </row>
    <row r="137" spans="1:13" x14ac:dyDescent="0.4">
      <c r="A137" s="52"/>
      <c r="B137" t="s">
        <v>309</v>
      </c>
    </row>
    <row r="138" spans="1:13" x14ac:dyDescent="0.4">
      <c r="A138" s="52"/>
      <c r="B138" t="s">
        <v>310</v>
      </c>
    </row>
    <row r="139" spans="1:13" x14ac:dyDescent="0.4">
      <c r="A139" s="52"/>
      <c r="B139" t="s">
        <v>311</v>
      </c>
    </row>
    <row r="140" spans="1:13" x14ac:dyDescent="0.4">
      <c r="A140" s="52"/>
    </row>
    <row r="141" spans="1:13" x14ac:dyDescent="0.4">
      <c r="A141" s="52"/>
      <c r="B141" t="s">
        <v>312</v>
      </c>
    </row>
    <row r="142" spans="1:13" x14ac:dyDescent="0.4">
      <c r="A142" s="52"/>
      <c r="B142" t="s">
        <v>313</v>
      </c>
    </row>
    <row r="143" spans="1:13" x14ac:dyDescent="0.4">
      <c r="A143" s="52"/>
      <c r="B143" t="s">
        <v>314</v>
      </c>
    </row>
    <row r="144" spans="1:13" x14ac:dyDescent="0.4">
      <c r="A144" s="52"/>
    </row>
    <row r="145" spans="1:19" x14ac:dyDescent="0.4">
      <c r="A145" s="52"/>
      <c r="B145" t="s">
        <v>315</v>
      </c>
    </row>
    <row r="146" spans="1:19" x14ac:dyDescent="0.4">
      <c r="A146" s="52"/>
    </row>
    <row r="147" spans="1:19" x14ac:dyDescent="0.4">
      <c r="A147" s="52"/>
      <c r="K147" s="4" t="s">
        <v>316</v>
      </c>
    </row>
    <row r="148" spans="1:19" x14ac:dyDescent="0.4">
      <c r="A148" s="52"/>
      <c r="K148" s="4" t="s">
        <v>317</v>
      </c>
    </row>
    <row r="149" spans="1:19" x14ac:dyDescent="0.4">
      <c r="A149" s="52"/>
      <c r="K149" t="s">
        <v>318</v>
      </c>
    </row>
    <row r="150" spans="1:19" x14ac:dyDescent="0.4">
      <c r="A150" s="52"/>
    </row>
    <row r="151" spans="1:19" x14ac:dyDescent="0.4">
      <c r="A151" s="52"/>
      <c r="K151" s="2" t="s">
        <v>319</v>
      </c>
    </row>
    <row r="152" spans="1:19" x14ac:dyDescent="0.4">
      <c r="A152" s="52"/>
      <c r="B152" t="s">
        <v>320</v>
      </c>
    </row>
    <row r="153" spans="1:19" x14ac:dyDescent="0.4">
      <c r="A153" s="52"/>
      <c r="K153" s="4" t="s">
        <v>321</v>
      </c>
    </row>
    <row r="154" spans="1:19" x14ac:dyDescent="0.4">
      <c r="A154" s="52"/>
      <c r="K154" s="4" t="s">
        <v>322</v>
      </c>
    </row>
    <row r="155" spans="1:19" x14ac:dyDescent="0.4">
      <c r="A155" s="52"/>
    </row>
    <row r="156" spans="1:19" x14ac:dyDescent="0.4">
      <c r="A156" s="52"/>
      <c r="B156" s="166" t="s">
        <v>332</v>
      </c>
      <c r="C156" s="167"/>
      <c r="D156" s="167"/>
      <c r="E156" s="167"/>
      <c r="F156" s="167"/>
      <c r="G156" s="167"/>
      <c r="H156" s="167"/>
      <c r="I156" s="167"/>
      <c r="J156" s="167"/>
      <c r="K156" s="167"/>
      <c r="L156" s="167"/>
      <c r="M156" s="167"/>
      <c r="N156" s="167"/>
      <c r="O156" s="167"/>
      <c r="P156" s="167"/>
      <c r="Q156" s="167"/>
      <c r="R156" s="167"/>
      <c r="S156" s="167"/>
    </row>
    <row r="157" spans="1:19" x14ac:dyDescent="0.4">
      <c r="A157" s="52"/>
      <c r="B157" s="2" t="s">
        <v>324</v>
      </c>
    </row>
    <row r="158" spans="1:19" x14ac:dyDescent="0.4">
      <c r="A158" s="52"/>
      <c r="B158" t="s">
        <v>325</v>
      </c>
    </row>
    <row r="159" spans="1:19" x14ac:dyDescent="0.4">
      <c r="A159" s="52"/>
      <c r="B159" t="s">
        <v>326</v>
      </c>
    </row>
    <row r="160" spans="1:19" x14ac:dyDescent="0.4">
      <c r="A160" s="52"/>
      <c r="B160" t="s">
        <v>327</v>
      </c>
    </row>
    <row r="161" spans="1:2" x14ac:dyDescent="0.4">
      <c r="A161" s="52"/>
    </row>
    <row r="162" spans="1:2" x14ac:dyDescent="0.4">
      <c r="A162" s="52"/>
      <c r="B162" t="s">
        <v>328</v>
      </c>
    </row>
    <row r="163" spans="1:2" x14ac:dyDescent="0.4">
      <c r="A163" s="52"/>
    </row>
    <row r="164" spans="1:2" x14ac:dyDescent="0.4">
      <c r="A164" s="52"/>
      <c r="B164" t="s">
        <v>329</v>
      </c>
    </row>
    <row r="165" spans="1:2" x14ac:dyDescent="0.4">
      <c r="A165" s="52"/>
      <c r="B165" t="s">
        <v>330</v>
      </c>
    </row>
    <row r="166" spans="1:2" x14ac:dyDescent="0.4">
      <c r="A166" s="52"/>
      <c r="B166" t="s">
        <v>331</v>
      </c>
    </row>
    <row r="167" spans="1:2" x14ac:dyDescent="0.4">
      <c r="A167" s="52"/>
    </row>
  </sheetData>
  <mergeCells count="16">
    <mergeCell ref="B56:E56"/>
    <mergeCell ref="B57:E57"/>
    <mergeCell ref="B58:E58"/>
    <mergeCell ref="B59:E59"/>
    <mergeCell ref="F15:G15"/>
    <mergeCell ref="I15:J15"/>
    <mergeCell ref="M15:N15"/>
    <mergeCell ref="F16:G16"/>
    <mergeCell ref="B54:E54"/>
    <mergeCell ref="B55:E55"/>
    <mergeCell ref="M14:N14"/>
    <mergeCell ref="B13:C13"/>
    <mergeCell ref="F13:G13"/>
    <mergeCell ref="I13:J13"/>
    <mergeCell ref="F14:G14"/>
    <mergeCell ref="I14:J14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14F46-CD3A-4B3C-A87A-C934D044193D}">
  <dimension ref="A3:S60"/>
  <sheetViews>
    <sheetView showGridLines="0" zoomScale="70" zoomScaleNormal="70" workbookViewId="0">
      <selection activeCell="K30" sqref="K30"/>
    </sheetView>
  </sheetViews>
  <sheetFormatPr defaultRowHeight="17.399999999999999" x14ac:dyDescent="0.4"/>
  <cols>
    <col min="1" max="1" width="5.09765625" customWidth="1"/>
    <col min="2" max="2" width="20.59765625" customWidth="1"/>
  </cols>
  <sheetData>
    <row r="3" spans="1:19" x14ac:dyDescent="0.4">
      <c r="A3" s="52"/>
      <c r="B3" s="13" t="s">
        <v>124</v>
      </c>
      <c r="C3" s="13"/>
      <c r="D3" s="13"/>
      <c r="E3" s="13"/>
      <c r="F3" s="13"/>
      <c r="G3" s="13"/>
      <c r="H3" s="13"/>
      <c r="I3" s="14"/>
      <c r="J3" s="13"/>
      <c r="K3" s="13"/>
      <c r="L3" s="14"/>
      <c r="M3" s="13"/>
      <c r="N3" s="13"/>
      <c r="O3" s="15"/>
      <c r="P3" s="13"/>
      <c r="Q3" s="13"/>
      <c r="R3" s="13"/>
      <c r="S3" s="13"/>
    </row>
    <row r="4" spans="1:19" x14ac:dyDescent="0.4">
      <c r="A4" s="52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</row>
    <row r="5" spans="1:19" x14ac:dyDescent="0.4">
      <c r="A5" s="52"/>
      <c r="B5" t="s">
        <v>158</v>
      </c>
      <c r="O5" s="16"/>
      <c r="P5" s="16"/>
      <c r="Q5" s="16"/>
      <c r="R5" s="16"/>
      <c r="S5" s="16"/>
    </row>
    <row r="6" spans="1:19" ht="18" thickBot="1" x14ac:dyDescent="0.45">
      <c r="A6" s="52"/>
      <c r="O6" s="16"/>
      <c r="P6" s="16"/>
      <c r="Q6" s="16"/>
      <c r="R6" s="16"/>
      <c r="S6" s="16"/>
    </row>
    <row r="7" spans="1:19" x14ac:dyDescent="0.4">
      <c r="A7" s="52"/>
      <c r="B7" s="17" t="s">
        <v>125</v>
      </c>
      <c r="C7" s="18"/>
      <c r="D7" s="18"/>
      <c r="E7" s="18"/>
      <c r="F7" s="18"/>
      <c r="G7" s="18"/>
      <c r="H7" s="18"/>
      <c r="I7" s="18"/>
      <c r="J7" s="16"/>
      <c r="K7" s="16"/>
      <c r="L7" s="16"/>
      <c r="M7" s="16"/>
      <c r="N7" s="16"/>
      <c r="O7" s="16"/>
      <c r="P7" s="16"/>
      <c r="Q7" s="16"/>
      <c r="R7" s="16"/>
      <c r="S7" s="16"/>
    </row>
    <row r="8" spans="1:19" ht="18" thickBot="1" x14ac:dyDescent="0.45">
      <c r="A8" s="52"/>
      <c r="B8" s="19" t="s">
        <v>126</v>
      </c>
      <c r="C8" s="20">
        <v>2017</v>
      </c>
      <c r="D8" s="20" t="s">
        <v>127</v>
      </c>
      <c r="E8" s="20" t="s">
        <v>128</v>
      </c>
      <c r="F8" s="20" t="s">
        <v>129</v>
      </c>
      <c r="G8" s="20" t="s">
        <v>130</v>
      </c>
      <c r="H8" s="20" t="s">
        <v>131</v>
      </c>
      <c r="I8" s="20" t="s">
        <v>132</v>
      </c>
      <c r="J8" s="16"/>
      <c r="K8" s="16"/>
      <c r="L8" s="16"/>
      <c r="M8" s="16"/>
      <c r="N8" s="16"/>
      <c r="O8" s="16"/>
      <c r="P8" s="16"/>
      <c r="Q8" s="16"/>
      <c r="R8" s="16"/>
      <c r="S8" s="16"/>
    </row>
    <row r="9" spans="1:19" ht="18" thickTop="1" x14ac:dyDescent="0.4">
      <c r="A9" s="52"/>
      <c r="B9" s="21" t="s">
        <v>133</v>
      </c>
      <c r="C9" s="21">
        <v>8778</v>
      </c>
      <c r="D9" s="21">
        <v>9494</v>
      </c>
      <c r="E9" s="21">
        <v>10951</v>
      </c>
      <c r="F9" s="21">
        <v>2209</v>
      </c>
      <c r="G9" s="21">
        <v>1532</v>
      </c>
      <c r="H9" s="21">
        <v>8840</v>
      </c>
      <c r="I9" s="21">
        <v>13900</v>
      </c>
      <c r="J9" s="16"/>
      <c r="K9" s="16"/>
      <c r="L9" s="16"/>
      <c r="M9" s="16"/>
      <c r="N9" s="16"/>
      <c r="O9" s="16"/>
      <c r="P9" s="16"/>
      <c r="Q9" s="16"/>
      <c r="R9" s="16"/>
      <c r="S9" s="16"/>
    </row>
    <row r="10" spans="1:19" x14ac:dyDescent="0.4">
      <c r="A10" s="52"/>
      <c r="B10" s="22" t="s">
        <v>134</v>
      </c>
      <c r="C10" s="23">
        <v>3.3000000000000002E-2</v>
      </c>
      <c r="D10" s="24">
        <f>D9/C9-1</f>
        <v>8.1567555251765844E-2</v>
      </c>
      <c r="E10" s="24">
        <f t="shared" ref="E10:I10" si="0">E9/D9-1</f>
        <v>0.15346534653465338</v>
      </c>
      <c r="F10" s="24">
        <f t="shared" si="0"/>
        <v>-0.79828326180257514</v>
      </c>
      <c r="G10" s="24">
        <f t="shared" si="0"/>
        <v>-0.30647351742870077</v>
      </c>
      <c r="H10" s="24">
        <f t="shared" si="0"/>
        <v>4.7702349869451695</v>
      </c>
      <c r="I10" s="24">
        <f t="shared" si="0"/>
        <v>0.57239819004524883</v>
      </c>
      <c r="J10" s="16"/>
      <c r="K10" s="16"/>
      <c r="L10" s="16"/>
      <c r="M10" s="16"/>
      <c r="N10" s="16"/>
    </row>
    <row r="11" spans="1:19" x14ac:dyDescent="0.4">
      <c r="A11" s="52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9" x14ac:dyDescent="0.4">
      <c r="A12" s="52"/>
      <c r="B12" s="25" t="s">
        <v>135</v>
      </c>
      <c r="C12">
        <v>6313</v>
      </c>
      <c r="D12">
        <v>6793</v>
      </c>
      <c r="E12">
        <v>7857</v>
      </c>
      <c r="F12">
        <v>1505</v>
      </c>
      <c r="G12">
        <v>941</v>
      </c>
      <c r="H12">
        <v>5793</v>
      </c>
      <c r="I12">
        <v>9568</v>
      </c>
    </row>
    <row r="13" spans="1:19" x14ac:dyDescent="0.4">
      <c r="A13" s="52"/>
      <c r="B13" s="26" t="s">
        <v>136</v>
      </c>
      <c r="C13" s="27">
        <f t="shared" ref="C13:H13" si="1">C12/C9</f>
        <v>0.71918432444748237</v>
      </c>
      <c r="D13" s="27">
        <f t="shared" si="1"/>
        <v>0.7155045291763219</v>
      </c>
      <c r="E13" s="27">
        <f t="shared" si="1"/>
        <v>0.71746872431741393</v>
      </c>
      <c r="F13" s="27">
        <f t="shared" si="1"/>
        <v>0.6813037573562698</v>
      </c>
      <c r="G13" s="27">
        <f t="shared" si="1"/>
        <v>0.61422976501305482</v>
      </c>
      <c r="H13" s="27">
        <f t="shared" si="1"/>
        <v>0.65531674208144797</v>
      </c>
      <c r="I13" s="27">
        <f>I12/I9</f>
        <v>0.68834532374100721</v>
      </c>
    </row>
    <row r="14" spans="1:19" x14ac:dyDescent="0.4">
      <c r="A14" s="52"/>
    </row>
    <row r="15" spans="1:19" x14ac:dyDescent="0.4">
      <c r="A15" s="52"/>
      <c r="B15" s="25" t="s">
        <v>137</v>
      </c>
      <c r="C15">
        <v>2464</v>
      </c>
      <c r="D15">
        <v>2701</v>
      </c>
      <c r="E15">
        <v>3093</v>
      </c>
      <c r="F15">
        <v>704</v>
      </c>
      <c r="G15">
        <v>591</v>
      </c>
      <c r="H15">
        <v>3047</v>
      </c>
      <c r="I15">
        <v>4332</v>
      </c>
    </row>
    <row r="16" spans="1:19" x14ac:dyDescent="0.4">
      <c r="A16" s="52"/>
      <c r="B16" s="26" t="s">
        <v>136</v>
      </c>
      <c r="C16" s="28">
        <f t="shared" ref="C16:H16" si="2">C15/C9</f>
        <v>0.2807017543859649</v>
      </c>
      <c r="D16" s="28">
        <f t="shared" si="2"/>
        <v>0.2844954708236781</v>
      </c>
      <c r="E16" s="28">
        <f t="shared" si="2"/>
        <v>0.28243995982102094</v>
      </c>
      <c r="F16" s="28">
        <f t="shared" si="2"/>
        <v>0.3186962426437302</v>
      </c>
      <c r="G16" s="28">
        <f t="shared" si="2"/>
        <v>0.38577023498694518</v>
      </c>
      <c r="H16" s="28">
        <f t="shared" si="2"/>
        <v>0.34468325791855203</v>
      </c>
      <c r="I16" s="28">
        <f>I15/I9</f>
        <v>0.31165467625899279</v>
      </c>
      <c r="O16" s="16"/>
      <c r="P16" s="16"/>
      <c r="Q16" s="16"/>
      <c r="R16" s="16"/>
      <c r="S16" s="16"/>
    </row>
    <row r="17" spans="1:19" x14ac:dyDescent="0.4">
      <c r="A17" s="52"/>
      <c r="B17" s="30"/>
      <c r="C17" s="30"/>
      <c r="D17" s="30"/>
      <c r="E17" s="30"/>
      <c r="F17" s="30"/>
      <c r="G17" s="30"/>
      <c r="H17" s="30"/>
      <c r="I17" s="30"/>
      <c r="O17" s="16"/>
      <c r="P17" s="16"/>
      <c r="Q17" s="16"/>
      <c r="R17" s="16"/>
      <c r="S17" s="16"/>
    </row>
    <row r="18" spans="1:19" x14ac:dyDescent="0.4">
      <c r="A18" s="52"/>
      <c r="B18" s="31" t="s">
        <v>138</v>
      </c>
      <c r="C18" s="16">
        <v>4897</v>
      </c>
      <c r="D18" s="16">
        <v>5262</v>
      </c>
      <c r="E18" s="16">
        <v>5959</v>
      </c>
      <c r="F18" s="16">
        <v>2696</v>
      </c>
      <c r="G18" s="16">
        <v>2697</v>
      </c>
      <c r="H18" s="16">
        <v>6467</v>
      </c>
      <c r="I18" s="16">
        <v>7570</v>
      </c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4">
      <c r="A19" s="52"/>
      <c r="B19" s="32"/>
      <c r="C19" s="32"/>
      <c r="D19" s="32"/>
      <c r="E19" s="32"/>
      <c r="F19" s="32"/>
      <c r="G19" s="32"/>
      <c r="H19" s="32"/>
      <c r="I19" s="32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4">
      <c r="A20" s="52"/>
      <c r="B20" s="48" t="s">
        <v>139</v>
      </c>
      <c r="C20" s="33">
        <f t="shared" ref="C20:I20" si="3">C9-C18</f>
        <v>3881</v>
      </c>
      <c r="D20" s="33">
        <f t="shared" si="3"/>
        <v>4232</v>
      </c>
      <c r="E20" s="33">
        <f t="shared" si="3"/>
        <v>4992</v>
      </c>
      <c r="F20" s="33">
        <f t="shared" si="3"/>
        <v>-487</v>
      </c>
      <c r="G20" s="33">
        <f t="shared" si="3"/>
        <v>-1165</v>
      </c>
      <c r="H20" s="33">
        <f t="shared" si="3"/>
        <v>2373</v>
      </c>
      <c r="I20" s="33">
        <f t="shared" si="3"/>
        <v>6330</v>
      </c>
      <c r="J20" s="16"/>
      <c r="K20" s="16"/>
      <c r="L20" s="16"/>
      <c r="M20" s="16"/>
      <c r="N20" s="16"/>
      <c r="O20" s="16"/>
      <c r="P20" s="16"/>
      <c r="Q20" s="16"/>
      <c r="R20" s="16"/>
      <c r="S20" s="16"/>
    </row>
    <row r="21" spans="1:19" x14ac:dyDescent="0.4">
      <c r="A21" s="52"/>
      <c r="B21" s="22" t="s">
        <v>134</v>
      </c>
      <c r="C21" s="23">
        <v>0.115</v>
      </c>
      <c r="D21" s="23">
        <f>D20/C20-1</f>
        <v>9.0440608090698316E-2</v>
      </c>
      <c r="E21" s="23">
        <f t="shared" ref="E21:I21" si="4">E20/D20-1</f>
        <v>0.17958412098298671</v>
      </c>
      <c r="F21" s="23">
        <f t="shared" si="4"/>
        <v>-1.0975560897435896</v>
      </c>
      <c r="G21" s="23">
        <f t="shared" si="4"/>
        <v>1.3921971252566734</v>
      </c>
      <c r="H21" s="23">
        <f t="shared" si="4"/>
        <v>-3.0369098712446352</v>
      </c>
      <c r="I21" s="23">
        <f t="shared" si="4"/>
        <v>1.6675094816687737</v>
      </c>
      <c r="J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4">
      <c r="A22" s="52"/>
      <c r="B22" s="49" t="s">
        <v>140</v>
      </c>
      <c r="C22" s="34">
        <f t="shared" ref="C22:I22" si="5">C20/C9</f>
        <v>0.44212804739120526</v>
      </c>
      <c r="D22" s="34">
        <f t="shared" si="5"/>
        <v>0.44575521381925426</v>
      </c>
      <c r="E22" s="34">
        <f t="shared" si="5"/>
        <v>0.4558487809332481</v>
      </c>
      <c r="F22" s="34">
        <f t="shared" si="5"/>
        <v>-0.22046174739701221</v>
      </c>
      <c r="G22" s="34">
        <f t="shared" si="5"/>
        <v>-0.76044386422976507</v>
      </c>
      <c r="H22" s="34">
        <f t="shared" si="5"/>
        <v>0.26843891402714931</v>
      </c>
      <c r="I22" s="34">
        <f t="shared" si="5"/>
        <v>0.45539568345323739</v>
      </c>
      <c r="J22" s="16"/>
      <c r="K22" s="16"/>
      <c r="M22" s="16"/>
      <c r="N22" s="16"/>
      <c r="O22" s="16"/>
      <c r="P22" s="16"/>
      <c r="Q22" s="16"/>
      <c r="R22" s="16"/>
      <c r="S22" s="16"/>
    </row>
    <row r="23" spans="1:19" x14ac:dyDescent="0.4">
      <c r="A23" s="52"/>
      <c r="B23" s="32"/>
      <c r="C23" s="32"/>
      <c r="D23" s="32"/>
      <c r="E23" s="32"/>
      <c r="F23" s="32"/>
      <c r="G23" s="32"/>
      <c r="H23" s="32"/>
      <c r="I23" s="32"/>
      <c r="J23" s="16"/>
      <c r="K23" s="35"/>
      <c r="L23" s="16"/>
      <c r="M23" s="16"/>
      <c r="N23" s="16"/>
      <c r="O23" s="16"/>
      <c r="P23" s="16"/>
      <c r="Q23" s="16"/>
      <c r="R23" s="16"/>
      <c r="S23" s="16"/>
    </row>
    <row r="24" spans="1:19" x14ac:dyDescent="0.4">
      <c r="A24" s="52"/>
      <c r="B24" s="50" t="s">
        <v>141</v>
      </c>
      <c r="C24" s="36">
        <v>-2137</v>
      </c>
      <c r="D24" s="36">
        <v>-2337</v>
      </c>
      <c r="E24" s="36">
        <v>-2909</v>
      </c>
      <c r="F24" s="36">
        <v>-2496</v>
      </c>
      <c r="G24" s="36">
        <v>-2703</v>
      </c>
      <c r="H24" s="36">
        <v>-3127</v>
      </c>
      <c r="I24" s="36">
        <v>-3436</v>
      </c>
      <c r="J24" s="16"/>
      <c r="K24" s="37"/>
      <c r="L24" s="16"/>
      <c r="M24" s="16"/>
      <c r="N24" s="16"/>
      <c r="O24" s="16"/>
      <c r="P24" s="16"/>
      <c r="Q24" s="16"/>
      <c r="R24" s="16"/>
      <c r="S24" s="16"/>
    </row>
    <row r="25" spans="1:19" x14ac:dyDescent="0.4">
      <c r="A25" s="52"/>
      <c r="B25" s="32"/>
      <c r="C25" s="32"/>
      <c r="D25" s="32"/>
      <c r="E25" s="32"/>
      <c r="F25" s="32"/>
      <c r="G25" s="32"/>
      <c r="H25" s="32"/>
      <c r="I25" s="32"/>
      <c r="J25" s="16"/>
      <c r="K25" s="16"/>
      <c r="L25" s="16"/>
      <c r="M25" s="16"/>
      <c r="N25" s="16"/>
      <c r="O25" s="16"/>
      <c r="P25" s="16"/>
      <c r="Q25" s="16"/>
      <c r="R25" s="16"/>
      <c r="S25" s="16"/>
    </row>
    <row r="26" spans="1:19" x14ac:dyDescent="0.4">
      <c r="A26" s="52"/>
      <c r="B26" s="21" t="s">
        <v>142</v>
      </c>
      <c r="C26" s="21">
        <v>1744</v>
      </c>
      <c r="D26" s="21">
        <v>1895</v>
      </c>
      <c r="E26" s="21">
        <v>2083</v>
      </c>
      <c r="F26" s="21">
        <v>-2983</v>
      </c>
      <c r="G26" s="21">
        <v>-3868</v>
      </c>
      <c r="H26" s="21">
        <v>-754</v>
      </c>
      <c r="I26" s="21">
        <v>2894</v>
      </c>
      <c r="J26" s="16"/>
      <c r="K26" s="37"/>
      <c r="L26" s="16"/>
      <c r="M26" s="16"/>
      <c r="N26" s="16"/>
      <c r="O26" s="16"/>
      <c r="P26" s="16"/>
      <c r="Q26" s="16"/>
      <c r="R26" s="16"/>
      <c r="S26" s="16"/>
    </row>
    <row r="27" spans="1:19" x14ac:dyDescent="0.4">
      <c r="A27" s="52"/>
      <c r="B27" s="22" t="s">
        <v>134</v>
      </c>
      <c r="C27" s="38">
        <v>0.17399999999999999</v>
      </c>
      <c r="D27" s="39">
        <f>D26/C26-1</f>
        <v>8.6582568807339388E-2</v>
      </c>
      <c r="E27" s="39">
        <f t="shared" ref="E27" si="6">E26/D26-1</f>
        <v>9.9208443271767921E-2</v>
      </c>
      <c r="F27" s="39"/>
      <c r="G27" s="39"/>
      <c r="H27" s="39"/>
      <c r="I27" s="39"/>
      <c r="J27" s="16"/>
      <c r="K27" s="16"/>
      <c r="L27" s="16"/>
      <c r="M27" s="16"/>
      <c r="N27" s="16"/>
      <c r="O27" s="16"/>
      <c r="P27" s="16"/>
      <c r="Q27" s="16"/>
      <c r="R27" s="16"/>
      <c r="S27" s="16"/>
    </row>
    <row r="28" spans="1:19" x14ac:dyDescent="0.4">
      <c r="A28" s="52"/>
      <c r="B28" s="49" t="s">
        <v>143</v>
      </c>
      <c r="C28" s="40">
        <f t="shared" ref="C28:I28" si="7">C26/C9</f>
        <v>0.19867851446798815</v>
      </c>
      <c r="D28" s="40">
        <f t="shared" si="7"/>
        <v>0.19959974720876342</v>
      </c>
      <c r="E28" s="40">
        <f t="shared" si="7"/>
        <v>0.19021093964021552</v>
      </c>
      <c r="F28" s="40">
        <f t="shared" si="7"/>
        <v>-1.3503847894975103</v>
      </c>
      <c r="G28" s="40">
        <f t="shared" si="7"/>
        <v>-2.524804177545692</v>
      </c>
      <c r="H28" s="40">
        <f t="shared" si="7"/>
        <v>-8.5294117647058826E-2</v>
      </c>
      <c r="I28" s="40">
        <f t="shared" si="7"/>
        <v>0.20820143884892087</v>
      </c>
      <c r="J28" s="16"/>
      <c r="K28" s="16"/>
      <c r="L28" s="16"/>
      <c r="M28" s="16"/>
      <c r="N28" s="16"/>
      <c r="O28" s="16"/>
      <c r="P28" s="16"/>
      <c r="Q28" s="16"/>
      <c r="R28" s="16"/>
      <c r="S28" s="16"/>
    </row>
    <row r="29" spans="1:19" x14ac:dyDescent="0.4">
      <c r="A29" s="52"/>
      <c r="B29" s="32"/>
      <c r="C29" s="32"/>
      <c r="D29" s="32"/>
      <c r="E29" s="32"/>
      <c r="F29" s="32"/>
      <c r="G29" s="32"/>
      <c r="H29" s="32"/>
      <c r="I29" s="32"/>
      <c r="J29" s="16"/>
      <c r="K29" s="16"/>
      <c r="L29" s="16"/>
      <c r="M29" s="16"/>
      <c r="N29" s="16"/>
      <c r="O29" s="16"/>
      <c r="P29" s="16"/>
      <c r="Q29" s="16"/>
      <c r="R29" s="16"/>
      <c r="S29" s="16"/>
    </row>
    <row r="30" spans="1:19" x14ac:dyDescent="0.4">
      <c r="A30" s="52"/>
      <c r="B30" s="16" t="s">
        <v>144</v>
      </c>
      <c r="C30" s="41">
        <v>-297</v>
      </c>
      <c r="D30" s="41">
        <v>-334</v>
      </c>
      <c r="E30" s="41">
        <v>-409</v>
      </c>
      <c r="F30" s="41">
        <v>-844</v>
      </c>
      <c r="G30" s="41">
        <v>-1292</v>
      </c>
      <c r="H30" s="41">
        <v>-1364</v>
      </c>
      <c r="I30" s="41">
        <v>-1402</v>
      </c>
      <c r="J30" s="16"/>
      <c r="K30" s="16"/>
      <c r="L30" s="16"/>
      <c r="M30" s="16"/>
      <c r="N30" s="16"/>
      <c r="O30" s="16"/>
      <c r="P30" s="16"/>
      <c r="Q30" s="16"/>
      <c r="R30" s="16"/>
      <c r="S30" s="16"/>
    </row>
    <row r="31" spans="1:19" x14ac:dyDescent="0.4">
      <c r="A31" s="52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</row>
    <row r="32" spans="1:19" x14ac:dyDescent="0.4">
      <c r="A32" s="52"/>
      <c r="B32" s="16" t="s">
        <v>145</v>
      </c>
      <c r="C32" s="16">
        <v>156</v>
      </c>
      <c r="D32" s="16">
        <v>211</v>
      </c>
      <c r="E32" s="16">
        <v>231</v>
      </c>
      <c r="F32" s="16">
        <v>-213</v>
      </c>
      <c r="G32" s="16">
        <v>-135</v>
      </c>
      <c r="H32" s="16">
        <v>57</v>
      </c>
      <c r="I32" s="16">
        <v>200</v>
      </c>
      <c r="J32" s="16"/>
      <c r="K32" s="16"/>
      <c r="L32" s="16"/>
      <c r="M32" s="16"/>
      <c r="N32" s="16"/>
      <c r="O32" s="16"/>
      <c r="P32" s="16"/>
      <c r="Q32" s="16"/>
      <c r="R32" s="16"/>
      <c r="S32" s="16"/>
    </row>
    <row r="33" spans="1:19" x14ac:dyDescent="0.4">
      <c r="A33" s="52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</row>
    <row r="34" spans="1:19" x14ac:dyDescent="0.4">
      <c r="A34" s="52"/>
      <c r="B34" s="51" t="s">
        <v>146</v>
      </c>
      <c r="C34" s="42">
        <v>1625</v>
      </c>
      <c r="D34" s="42">
        <v>1811</v>
      </c>
      <c r="E34" s="42">
        <v>1879</v>
      </c>
      <c r="F34" s="42">
        <v>-5797</v>
      </c>
      <c r="G34" s="42">
        <v>-5260</v>
      </c>
      <c r="H34" s="42">
        <v>-2156</v>
      </c>
      <c r="I34" s="42">
        <v>1697</v>
      </c>
      <c r="J34" s="16"/>
      <c r="K34" s="16"/>
      <c r="L34" s="16"/>
      <c r="M34" s="16"/>
      <c r="N34" s="16"/>
      <c r="O34" s="16"/>
      <c r="P34" s="16"/>
      <c r="Q34" s="16"/>
      <c r="R34" s="16"/>
      <c r="S34" s="16"/>
    </row>
    <row r="35" spans="1:19" x14ac:dyDescent="0.4">
      <c r="A35" s="52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spans="1:19" x14ac:dyDescent="0.4">
      <c r="A36" s="52"/>
      <c r="M36" s="16"/>
      <c r="N36" s="16"/>
    </row>
    <row r="37" spans="1:19" x14ac:dyDescent="0.4">
      <c r="A37" s="52"/>
      <c r="B37" s="16"/>
      <c r="M37" s="16"/>
    </row>
    <row r="38" spans="1:19" x14ac:dyDescent="0.4">
      <c r="A38" s="52"/>
      <c r="B38" s="43" t="s">
        <v>147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6"/>
      <c r="O38" s="16"/>
      <c r="P38" s="16"/>
      <c r="Q38" s="16"/>
      <c r="R38" s="16"/>
      <c r="S38" s="16"/>
    </row>
    <row r="39" spans="1:19" x14ac:dyDescent="0.4">
      <c r="A39" s="52"/>
      <c r="B39" s="44" t="s">
        <v>126</v>
      </c>
      <c r="C39" s="45" t="s">
        <v>148</v>
      </c>
      <c r="D39" s="45" t="s">
        <v>149</v>
      </c>
      <c r="E39" s="45" t="s">
        <v>150</v>
      </c>
      <c r="F39" s="45" t="s">
        <v>151</v>
      </c>
      <c r="G39" s="45" t="s">
        <v>152</v>
      </c>
      <c r="H39" s="45" t="s">
        <v>153</v>
      </c>
      <c r="I39" s="45" t="s">
        <v>154</v>
      </c>
      <c r="J39" s="45" t="s">
        <v>155</v>
      </c>
      <c r="K39" s="45" t="s">
        <v>156</v>
      </c>
      <c r="L39" s="45" t="s">
        <v>157</v>
      </c>
      <c r="O39" s="16"/>
      <c r="P39" s="16"/>
      <c r="Q39" s="16"/>
      <c r="R39" s="16"/>
      <c r="S39" s="16"/>
    </row>
    <row r="40" spans="1:19" x14ac:dyDescent="0.4">
      <c r="A40" s="52"/>
      <c r="B40" s="21" t="s">
        <v>133</v>
      </c>
      <c r="C40" s="16">
        <v>1059</v>
      </c>
      <c r="D40" s="16">
        <v>2184</v>
      </c>
      <c r="E40" s="16">
        <v>2993</v>
      </c>
      <c r="F40" s="16">
        <v>2603</v>
      </c>
      <c r="G40" s="16">
        <v>2886</v>
      </c>
      <c r="H40" s="16">
        <v>3523</v>
      </c>
      <c r="I40" s="16">
        <v>4160</v>
      </c>
      <c r="J40" s="16">
        <v>3331</v>
      </c>
      <c r="K40" s="16">
        <v>3728</v>
      </c>
      <c r="L40" s="16">
        <v>4110</v>
      </c>
      <c r="N40" s="16"/>
      <c r="O40" s="16"/>
      <c r="P40" s="16"/>
      <c r="Q40" s="16"/>
      <c r="R40" s="16"/>
      <c r="S40" s="16"/>
    </row>
    <row r="41" spans="1:19" x14ac:dyDescent="0.4">
      <c r="A41" s="52"/>
      <c r="B41" s="22" t="s">
        <v>134</v>
      </c>
      <c r="C41" s="23">
        <v>24.210999999999999</v>
      </c>
      <c r="D41" s="23">
        <v>41.901000000000003</v>
      </c>
      <c r="E41" s="23">
        <v>5.55</v>
      </c>
      <c r="F41" s="23">
        <v>1.651</v>
      </c>
      <c r="G41" s="24">
        <f>G40/C40-1</f>
        <v>1.7252124645892351</v>
      </c>
      <c r="H41" s="24">
        <f t="shared" ref="H41:L41" si="8">H40/D40-1</f>
        <v>0.61309523809523814</v>
      </c>
      <c r="I41" s="24">
        <f t="shared" si="8"/>
        <v>0.38990978950885391</v>
      </c>
      <c r="J41" s="24">
        <f t="shared" si="8"/>
        <v>0.27967729542835196</v>
      </c>
      <c r="K41" s="24">
        <f t="shared" si="8"/>
        <v>0.29175329175329168</v>
      </c>
      <c r="L41" s="24">
        <f t="shared" si="8"/>
        <v>0.1666193585012774</v>
      </c>
      <c r="N41" s="16"/>
      <c r="O41" s="16"/>
      <c r="P41" s="16"/>
      <c r="Q41" s="16"/>
      <c r="R41" s="16"/>
      <c r="S41" s="16"/>
    </row>
    <row r="42" spans="1:19" x14ac:dyDescent="0.4">
      <c r="A42" s="52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</row>
    <row r="43" spans="1:19" x14ac:dyDescent="0.4">
      <c r="A43" s="52"/>
      <c r="B43" s="31" t="s">
        <v>138</v>
      </c>
      <c r="C43" s="16">
        <v>1185</v>
      </c>
      <c r="D43" s="16">
        <v>1635</v>
      </c>
      <c r="E43" s="16">
        <v>1921</v>
      </c>
      <c r="F43" s="16">
        <v>1762</v>
      </c>
      <c r="G43" s="16">
        <v>1800</v>
      </c>
      <c r="H43" s="16">
        <v>1955</v>
      </c>
      <c r="I43" s="16">
        <v>2085</v>
      </c>
      <c r="J43" s="16">
        <v>1902</v>
      </c>
      <c r="K43" s="16">
        <v>2056</v>
      </c>
      <c r="L43" s="16">
        <v>2078</v>
      </c>
      <c r="M43" s="16"/>
      <c r="N43" s="16"/>
      <c r="O43" s="16"/>
      <c r="P43" s="16"/>
      <c r="Q43" s="16"/>
      <c r="R43" s="16"/>
      <c r="S43" s="16"/>
    </row>
    <row r="44" spans="1:19" x14ac:dyDescent="0.4">
      <c r="A44" s="5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16"/>
      <c r="N44" s="16"/>
      <c r="O44" s="16"/>
      <c r="P44" s="16"/>
      <c r="Q44" s="16"/>
      <c r="R44" s="16"/>
      <c r="S44" s="16"/>
    </row>
    <row r="45" spans="1:19" x14ac:dyDescent="0.4">
      <c r="A45" s="52"/>
      <c r="B45" s="48" t="s">
        <v>139</v>
      </c>
      <c r="C45" s="41">
        <v>-126</v>
      </c>
      <c r="D45" s="16">
        <v>550</v>
      </c>
      <c r="E45" s="16">
        <v>1072</v>
      </c>
      <c r="F45" s="16">
        <v>842</v>
      </c>
      <c r="G45" s="16">
        <v>1086</v>
      </c>
      <c r="H45" s="16">
        <v>1568</v>
      </c>
      <c r="I45" s="16">
        <v>2075</v>
      </c>
      <c r="J45" s="16">
        <v>1429</v>
      </c>
      <c r="K45" s="16">
        <v>1672</v>
      </c>
      <c r="L45" s="16">
        <v>2032</v>
      </c>
      <c r="M45" s="16"/>
      <c r="N45" s="16"/>
      <c r="O45" s="16"/>
      <c r="P45" s="16"/>
      <c r="Q45" s="16"/>
      <c r="R45" s="16"/>
      <c r="S45" s="16"/>
    </row>
    <row r="46" spans="1:19" x14ac:dyDescent="0.4">
      <c r="A46" s="52"/>
      <c r="B46" s="22" t="s">
        <v>134</v>
      </c>
      <c r="C46" s="46"/>
      <c r="D46" s="23">
        <v>2.4889999999999999</v>
      </c>
      <c r="E46" s="23">
        <v>4.0650000000000004</v>
      </c>
      <c r="F46" s="23">
        <v>7.5679999999999996</v>
      </c>
      <c r="G46" s="23">
        <v>9.6509999999999998</v>
      </c>
      <c r="H46" s="24">
        <f>H45/D45-1</f>
        <v>1.8509090909090911</v>
      </c>
      <c r="I46" s="24">
        <f t="shared" ref="I46:L46" si="9">I45/E45-1</f>
        <v>0.93563432835820892</v>
      </c>
      <c r="J46" s="24">
        <f t="shared" si="9"/>
        <v>0.69714964370546317</v>
      </c>
      <c r="K46" s="24">
        <f t="shared" si="9"/>
        <v>0.53959484346224684</v>
      </c>
      <c r="L46" s="24">
        <f t="shared" si="9"/>
        <v>0.29591836734693877</v>
      </c>
      <c r="M46" s="16"/>
      <c r="N46" s="16"/>
      <c r="O46" s="16"/>
      <c r="P46" s="16"/>
      <c r="Q46" s="16"/>
      <c r="R46" s="16"/>
      <c r="S46" s="16"/>
    </row>
    <row r="47" spans="1:19" x14ac:dyDescent="0.4">
      <c r="A47" s="52"/>
      <c r="B47" s="22" t="s">
        <v>140</v>
      </c>
      <c r="C47" s="24">
        <f>C45/C40</f>
        <v>-0.11898016997167139</v>
      </c>
      <c r="D47" s="24">
        <f t="shared" ref="D47:L47" si="10">D45/D40</f>
        <v>0.25183150183150182</v>
      </c>
      <c r="E47" s="24">
        <f t="shared" si="10"/>
        <v>0.35816906114266622</v>
      </c>
      <c r="F47" s="24">
        <f t="shared" si="10"/>
        <v>0.32347291586630811</v>
      </c>
      <c r="G47" s="24">
        <f t="shared" si="10"/>
        <v>0.37629937629937632</v>
      </c>
      <c r="H47" s="24">
        <f t="shared" si="10"/>
        <v>0.44507521998296906</v>
      </c>
      <c r="I47" s="24">
        <f t="shared" si="10"/>
        <v>0.49879807692307693</v>
      </c>
      <c r="J47" s="24">
        <f t="shared" si="10"/>
        <v>0.42900030021014712</v>
      </c>
      <c r="K47" s="24">
        <f t="shared" si="10"/>
        <v>0.44849785407725323</v>
      </c>
      <c r="L47" s="24">
        <f t="shared" si="10"/>
        <v>0.49440389294403891</v>
      </c>
      <c r="M47" s="16"/>
      <c r="N47" s="16"/>
      <c r="O47" s="16"/>
      <c r="P47" s="16"/>
      <c r="Q47" s="16"/>
      <c r="R47" s="16"/>
      <c r="S47" s="16"/>
    </row>
    <row r="48" spans="1:19" x14ac:dyDescent="0.4">
      <c r="A48" s="5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16"/>
      <c r="N48" s="16"/>
      <c r="O48" s="16"/>
      <c r="P48" s="16"/>
      <c r="Q48" s="16"/>
      <c r="R48" s="16"/>
      <c r="S48" s="16"/>
    </row>
    <row r="49" spans="1:19" x14ac:dyDescent="0.4">
      <c r="A49" s="52"/>
      <c r="B49" s="50" t="s">
        <v>141</v>
      </c>
      <c r="C49" s="41">
        <v>-734</v>
      </c>
      <c r="D49" s="41">
        <v>-767</v>
      </c>
      <c r="E49" s="41">
        <v>-768</v>
      </c>
      <c r="F49" s="41">
        <v>-823</v>
      </c>
      <c r="G49" s="41">
        <v>-920</v>
      </c>
      <c r="H49" s="41">
        <v>-797</v>
      </c>
      <c r="I49" s="41">
        <v>-810</v>
      </c>
      <c r="J49" s="41">
        <v>-849</v>
      </c>
      <c r="K49" s="41">
        <v>-922</v>
      </c>
      <c r="L49" s="41">
        <v>-930</v>
      </c>
      <c r="M49" s="16"/>
      <c r="N49" s="16"/>
      <c r="O49" s="16"/>
      <c r="P49" s="16"/>
      <c r="Q49" s="16"/>
      <c r="R49" s="16"/>
      <c r="S49" s="16"/>
    </row>
    <row r="50" spans="1:19" x14ac:dyDescent="0.4">
      <c r="A50" s="5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16"/>
      <c r="N50" s="16"/>
      <c r="O50" s="16"/>
      <c r="P50" s="16"/>
      <c r="Q50" s="16"/>
      <c r="R50" s="16"/>
      <c r="S50" s="16"/>
    </row>
    <row r="51" spans="1:19" x14ac:dyDescent="0.4">
      <c r="A51" s="52"/>
      <c r="B51" s="21" t="s">
        <v>142</v>
      </c>
      <c r="C51" s="16">
        <v>-859</v>
      </c>
      <c r="D51" s="16">
        <v>-218</v>
      </c>
      <c r="E51" s="16">
        <v>303</v>
      </c>
      <c r="F51" s="16">
        <v>19</v>
      </c>
      <c r="G51" s="16">
        <v>265</v>
      </c>
      <c r="H51" s="16">
        <v>771</v>
      </c>
      <c r="I51" s="16">
        <v>1265</v>
      </c>
      <c r="J51" s="16">
        <v>580</v>
      </c>
      <c r="K51" s="16">
        <v>750</v>
      </c>
      <c r="L51" s="16">
        <v>1102</v>
      </c>
      <c r="M51" s="16"/>
      <c r="N51" s="16"/>
      <c r="O51" s="16"/>
      <c r="P51" s="16"/>
      <c r="Q51" s="16"/>
      <c r="R51" s="16"/>
      <c r="S51" s="16"/>
    </row>
    <row r="52" spans="1:19" x14ac:dyDescent="0.4">
      <c r="A52" s="52"/>
      <c r="B52" s="22" t="s">
        <v>134</v>
      </c>
      <c r="C52" s="38">
        <v>6.0999999999999999E-2</v>
      </c>
      <c r="D52" s="38">
        <v>0.77800000000000002</v>
      </c>
      <c r="E52" s="38">
        <v>1.3009999999999999</v>
      </c>
      <c r="F52" s="38">
        <v>1.0189999999999999</v>
      </c>
      <c r="G52" s="38">
        <v>1.3080000000000001</v>
      </c>
      <c r="H52" s="38">
        <v>4.5410000000000004</v>
      </c>
      <c r="I52" s="47">
        <f>I51/E51-1</f>
        <v>3.1749174917491745</v>
      </c>
      <c r="J52" s="47">
        <f t="shared" ref="J52:L52" si="11">J51/F51-1</f>
        <v>29.526315789473685</v>
      </c>
      <c r="K52" s="47">
        <f t="shared" si="11"/>
        <v>1.8301886792452828</v>
      </c>
      <c r="L52" s="47">
        <f t="shared" si="11"/>
        <v>0.42931258106355386</v>
      </c>
      <c r="M52" s="16"/>
      <c r="N52" s="16"/>
      <c r="O52" s="16"/>
      <c r="P52" s="16"/>
      <c r="Q52" s="16"/>
      <c r="R52" s="16"/>
      <c r="S52" s="16"/>
    </row>
    <row r="53" spans="1:19" x14ac:dyDescent="0.4">
      <c r="A53" s="52"/>
      <c r="B53" s="22" t="s">
        <v>143</v>
      </c>
      <c r="C53" s="47">
        <f>C51/C40</f>
        <v>-0.81114258734655331</v>
      </c>
      <c r="D53" s="47">
        <f t="shared" ref="D53:L53" si="12">D51/D40</f>
        <v>-9.9816849816849823E-2</v>
      </c>
      <c r="E53" s="47">
        <f t="shared" si="12"/>
        <v>0.10123621784163048</v>
      </c>
      <c r="F53" s="47">
        <f t="shared" si="12"/>
        <v>7.2992700729927005E-3</v>
      </c>
      <c r="G53" s="47">
        <f t="shared" si="12"/>
        <v>9.1822591822591823E-2</v>
      </c>
      <c r="H53" s="47">
        <f t="shared" si="12"/>
        <v>0.21884757309111552</v>
      </c>
      <c r="I53" s="47">
        <f t="shared" si="12"/>
        <v>0.30408653846153844</v>
      </c>
      <c r="J53" s="47">
        <f t="shared" si="12"/>
        <v>0.17412188531972381</v>
      </c>
      <c r="K53" s="47">
        <f t="shared" si="12"/>
        <v>0.20118025751072963</v>
      </c>
      <c r="L53" s="47">
        <f t="shared" si="12"/>
        <v>0.26812652068126519</v>
      </c>
      <c r="M53" s="16"/>
      <c r="N53" s="16"/>
      <c r="O53" s="16"/>
      <c r="P53" s="16"/>
      <c r="Q53" s="16"/>
      <c r="R53" s="16"/>
      <c r="S53" s="16"/>
    </row>
    <row r="54" spans="1:19" x14ac:dyDescent="0.4">
      <c r="A54" s="5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16"/>
      <c r="N54" s="16"/>
      <c r="O54" s="16"/>
      <c r="P54" s="16"/>
      <c r="Q54" s="16"/>
      <c r="R54" s="16"/>
      <c r="S54" s="16"/>
    </row>
    <row r="55" spans="1:19" x14ac:dyDescent="0.4">
      <c r="A55" s="52"/>
      <c r="B55" s="16" t="s">
        <v>144</v>
      </c>
      <c r="C55" s="41">
        <v>-277</v>
      </c>
      <c r="D55" s="41">
        <v>-303</v>
      </c>
      <c r="E55" s="41">
        <v>-352</v>
      </c>
      <c r="F55" s="41">
        <v>-431</v>
      </c>
      <c r="G55" s="41">
        <v>-360</v>
      </c>
      <c r="H55" s="41">
        <v>-355</v>
      </c>
      <c r="I55" s="41">
        <v>-341</v>
      </c>
      <c r="J55" s="41">
        <v>-346</v>
      </c>
      <c r="K55" s="41">
        <v>-424</v>
      </c>
      <c r="L55" s="41">
        <v>-298</v>
      </c>
      <c r="M55" s="16"/>
      <c r="N55" s="16"/>
      <c r="O55" s="16"/>
      <c r="P55" s="16"/>
      <c r="Q55" s="16"/>
      <c r="R55" s="16"/>
      <c r="S55" s="16"/>
    </row>
    <row r="56" spans="1:19" x14ac:dyDescent="0.4">
      <c r="A56" s="52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</row>
    <row r="57" spans="1:19" x14ac:dyDescent="0.4">
      <c r="A57" s="52"/>
      <c r="B57" s="16" t="s">
        <v>145</v>
      </c>
      <c r="C57" s="16">
        <v>-31</v>
      </c>
      <c r="D57" s="16">
        <v>-13</v>
      </c>
      <c r="E57" s="16">
        <v>74</v>
      </c>
      <c r="F57" s="16">
        <v>27</v>
      </c>
      <c r="G57" s="16">
        <v>20</v>
      </c>
      <c r="H57" s="16">
        <v>42</v>
      </c>
      <c r="I57" s="16">
        <v>87</v>
      </c>
      <c r="J57" s="16">
        <v>51</v>
      </c>
      <c r="K57" s="16">
        <v>41</v>
      </c>
      <c r="L57" s="16">
        <v>56</v>
      </c>
      <c r="M57" s="16"/>
      <c r="N57" s="16"/>
      <c r="O57" s="16"/>
      <c r="P57" s="16"/>
      <c r="Q57" s="16"/>
      <c r="R57" s="16"/>
      <c r="S57" s="16"/>
    </row>
    <row r="58" spans="1:19" x14ac:dyDescent="0.4"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</row>
    <row r="59" spans="1:19" x14ac:dyDescent="0.4">
      <c r="B59" s="51" t="s">
        <v>146</v>
      </c>
      <c r="C59" s="32">
        <v>-1167</v>
      </c>
      <c r="D59" s="32">
        <v>-522</v>
      </c>
      <c r="E59" s="32">
        <v>33</v>
      </c>
      <c r="F59" s="32">
        <v>-500</v>
      </c>
      <c r="G59" s="32">
        <v>-48</v>
      </c>
      <c r="H59" s="32">
        <v>459</v>
      </c>
      <c r="I59" s="32">
        <v>1009</v>
      </c>
      <c r="J59" s="32">
        <v>277</v>
      </c>
      <c r="K59" s="32">
        <v>360</v>
      </c>
      <c r="L59" s="32">
        <v>854</v>
      </c>
      <c r="M59" s="16"/>
      <c r="N59" s="16"/>
    </row>
    <row r="60" spans="1:19" x14ac:dyDescent="0.4"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1229F-DE43-4A98-AC40-C70E6806E8AD}">
  <dimension ref="B2:S79"/>
  <sheetViews>
    <sheetView showGridLines="0" zoomScale="85" zoomScaleNormal="85" workbookViewId="0">
      <selection activeCell="K23" sqref="K23"/>
    </sheetView>
  </sheetViews>
  <sheetFormatPr defaultRowHeight="17.399999999999999" x14ac:dyDescent="0.4"/>
  <cols>
    <col min="1" max="1" width="4.3984375" customWidth="1"/>
    <col min="2" max="3" width="12.59765625" customWidth="1"/>
  </cols>
  <sheetData>
    <row r="2" spans="2:19" x14ac:dyDescent="0.4">
      <c r="B2" s="43" t="s">
        <v>159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</row>
    <row r="4" spans="2:19" x14ac:dyDescent="0.4">
      <c r="B4" t="s">
        <v>158</v>
      </c>
      <c r="J4" t="s">
        <v>189</v>
      </c>
    </row>
    <row r="5" spans="2:19" x14ac:dyDescent="0.4">
      <c r="B5" s="62" t="s">
        <v>126</v>
      </c>
      <c r="C5" s="63"/>
      <c r="D5" s="55">
        <v>2019</v>
      </c>
      <c r="E5" s="55">
        <v>2020</v>
      </c>
      <c r="F5" s="55">
        <v>2021</v>
      </c>
      <c r="G5" s="55">
        <v>2022</v>
      </c>
      <c r="H5" s="55">
        <v>2023</v>
      </c>
      <c r="J5" s="62" t="s">
        <v>126</v>
      </c>
      <c r="K5" s="63"/>
      <c r="L5" s="63"/>
      <c r="M5" s="55">
        <v>2019</v>
      </c>
      <c r="N5" s="55">
        <v>2020</v>
      </c>
      <c r="O5" s="55">
        <v>2021</v>
      </c>
      <c r="P5" s="55">
        <v>2022</v>
      </c>
      <c r="Q5" s="55">
        <v>2023</v>
      </c>
    </row>
    <row r="6" spans="2:19" x14ac:dyDescent="0.4">
      <c r="B6" s="64" t="s">
        <v>160</v>
      </c>
      <c r="C6" s="65"/>
      <c r="D6" s="57">
        <v>244</v>
      </c>
      <c r="E6" s="57">
        <v>3684</v>
      </c>
      <c r="F6" s="57">
        <v>2708</v>
      </c>
      <c r="G6" s="57">
        <v>1935</v>
      </c>
      <c r="H6" s="57">
        <v>498</v>
      </c>
      <c r="J6" s="64" t="s">
        <v>160</v>
      </c>
      <c r="K6" s="65"/>
      <c r="L6" s="65"/>
      <c r="M6" s="57">
        <v>518</v>
      </c>
      <c r="N6" s="57">
        <v>9513</v>
      </c>
      <c r="O6" s="57">
        <v>9139</v>
      </c>
      <c r="P6" s="57">
        <v>4030</v>
      </c>
      <c r="Q6" s="57">
        <v>2416</v>
      </c>
    </row>
    <row r="7" spans="2:19" x14ac:dyDescent="0.4">
      <c r="B7" s="65"/>
      <c r="C7" s="65"/>
      <c r="D7" s="58"/>
      <c r="E7" s="58"/>
      <c r="F7" s="58"/>
      <c r="G7" s="58"/>
      <c r="H7" s="58"/>
      <c r="J7" s="65"/>
      <c r="K7" s="65"/>
      <c r="L7" s="65"/>
      <c r="M7" s="58"/>
      <c r="N7" s="58"/>
      <c r="O7" s="58"/>
      <c r="P7" s="58"/>
      <c r="Q7" s="58"/>
    </row>
    <row r="8" spans="2:19" x14ac:dyDescent="0.4">
      <c r="B8" s="65" t="s">
        <v>161</v>
      </c>
      <c r="C8" s="66"/>
      <c r="D8" s="58">
        <v>280</v>
      </c>
      <c r="E8" s="58">
        <v>255</v>
      </c>
      <c r="F8" s="59">
        <v>387</v>
      </c>
      <c r="G8" s="59">
        <v>513</v>
      </c>
      <c r="H8" s="59">
        <v>386</v>
      </c>
      <c r="J8" s="65" t="s">
        <v>161</v>
      </c>
      <c r="K8" s="66"/>
      <c r="L8" s="65"/>
      <c r="M8" s="58">
        <v>598</v>
      </c>
      <c r="N8" s="58">
        <v>273</v>
      </c>
      <c r="O8" s="59">
        <v>301</v>
      </c>
      <c r="P8" s="59">
        <v>613</v>
      </c>
      <c r="Q8" s="59">
        <v>850</v>
      </c>
    </row>
    <row r="9" spans="2:19" x14ac:dyDescent="0.4">
      <c r="B9" s="66" t="s">
        <v>162</v>
      </c>
      <c r="C9" s="66"/>
      <c r="D9" s="58">
        <v>26</v>
      </c>
      <c r="E9" s="58">
        <v>30</v>
      </c>
      <c r="F9" s="59">
        <v>22</v>
      </c>
      <c r="G9" s="59">
        <v>18</v>
      </c>
      <c r="H9" s="59">
        <v>19</v>
      </c>
      <c r="J9" s="67" t="s">
        <v>163</v>
      </c>
      <c r="K9" s="67"/>
      <c r="L9" s="65"/>
      <c r="M9" s="94">
        <v>598</v>
      </c>
      <c r="N9" s="94">
        <v>273</v>
      </c>
      <c r="O9" s="60">
        <v>301</v>
      </c>
      <c r="P9" s="60">
        <v>613</v>
      </c>
      <c r="Q9" s="60">
        <v>850</v>
      </c>
    </row>
    <row r="10" spans="2:19" x14ac:dyDescent="0.4">
      <c r="B10" s="67" t="s">
        <v>163</v>
      </c>
      <c r="C10" s="67"/>
      <c r="D10" s="57">
        <v>306</v>
      </c>
      <c r="E10" s="57">
        <v>284</v>
      </c>
      <c r="F10" s="60">
        <v>408</v>
      </c>
      <c r="G10" s="60">
        <v>531</v>
      </c>
      <c r="H10" s="60">
        <v>405</v>
      </c>
      <c r="J10" s="66"/>
      <c r="K10" s="66"/>
      <c r="L10" s="65"/>
      <c r="M10" s="58"/>
      <c r="N10" s="58"/>
      <c r="O10" s="59"/>
      <c r="P10" s="59"/>
      <c r="Q10" s="59"/>
    </row>
    <row r="11" spans="2:19" x14ac:dyDescent="0.4">
      <c r="B11" s="66"/>
      <c r="C11" s="66"/>
      <c r="D11" s="58"/>
      <c r="E11" s="58"/>
      <c r="F11" s="59"/>
      <c r="G11" s="59"/>
      <c r="H11" s="59"/>
      <c r="J11" s="66" t="s">
        <v>164</v>
      </c>
      <c r="K11" s="66"/>
      <c r="L11" s="65"/>
      <c r="M11" s="58">
        <v>427</v>
      </c>
      <c r="N11" s="58">
        <v>335</v>
      </c>
      <c r="O11" s="59">
        <v>356</v>
      </c>
      <c r="P11" s="59">
        <v>428</v>
      </c>
      <c r="Q11" s="59">
        <v>528</v>
      </c>
    </row>
    <row r="12" spans="2:19" x14ac:dyDescent="0.4">
      <c r="B12" s="66" t="s">
        <v>164</v>
      </c>
      <c r="C12" s="66"/>
      <c r="D12" s="58">
        <v>162</v>
      </c>
      <c r="E12" s="58">
        <v>119</v>
      </c>
      <c r="F12" s="59">
        <v>150</v>
      </c>
      <c r="G12" s="59">
        <v>224</v>
      </c>
      <c r="H12" s="59">
        <v>248</v>
      </c>
      <c r="J12" s="66" t="s">
        <v>165</v>
      </c>
      <c r="K12" s="66"/>
      <c r="L12" s="65"/>
      <c r="M12" s="58">
        <v>485</v>
      </c>
      <c r="N12" s="58">
        <v>307</v>
      </c>
      <c r="O12" s="59">
        <v>323</v>
      </c>
      <c r="P12" s="59">
        <v>433</v>
      </c>
      <c r="Q12" s="59">
        <v>643</v>
      </c>
    </row>
    <row r="13" spans="2:19" x14ac:dyDescent="0.4">
      <c r="B13" s="66" t="s">
        <v>165</v>
      </c>
      <c r="C13" s="66"/>
      <c r="D13" s="58">
        <v>429</v>
      </c>
      <c r="E13" s="58">
        <v>154</v>
      </c>
      <c r="F13" s="59">
        <v>286</v>
      </c>
      <c r="G13" s="59">
        <v>456</v>
      </c>
      <c r="H13" s="59">
        <v>617</v>
      </c>
      <c r="J13" s="66" t="s">
        <v>166</v>
      </c>
      <c r="K13" s="66"/>
      <c r="L13" s="65"/>
      <c r="M13" s="87">
        <v>31</v>
      </c>
      <c r="N13" s="87">
        <v>-1</v>
      </c>
      <c r="O13" s="88">
        <v>0</v>
      </c>
      <c r="P13" s="88">
        <v>0</v>
      </c>
      <c r="Q13" s="88">
        <v>-1</v>
      </c>
    </row>
    <row r="14" spans="2:19" x14ac:dyDescent="0.4">
      <c r="B14" s="66" t="s">
        <v>166</v>
      </c>
      <c r="C14" s="66"/>
      <c r="D14" s="58">
        <v>22</v>
      </c>
      <c r="E14" s="58">
        <v>70</v>
      </c>
      <c r="F14" s="59">
        <v>48</v>
      </c>
      <c r="G14" s="59">
        <v>59</v>
      </c>
      <c r="H14" s="59">
        <v>24</v>
      </c>
      <c r="J14" s="67" t="s">
        <v>167</v>
      </c>
      <c r="K14" s="67"/>
      <c r="L14" s="65"/>
      <c r="M14" s="57">
        <v>2059</v>
      </c>
      <c r="N14" s="57">
        <v>10563</v>
      </c>
      <c r="O14" s="60">
        <v>10133</v>
      </c>
      <c r="P14" s="60">
        <v>7492</v>
      </c>
      <c r="Q14" s="60">
        <v>5266</v>
      </c>
    </row>
    <row r="15" spans="2:19" x14ac:dyDescent="0.4">
      <c r="B15" s="67" t="s">
        <v>167</v>
      </c>
      <c r="C15" s="67"/>
      <c r="D15" s="57">
        <v>1163</v>
      </c>
      <c r="E15" s="57">
        <v>4312</v>
      </c>
      <c r="F15" s="60">
        <v>3600</v>
      </c>
      <c r="G15" s="60">
        <v>3205</v>
      </c>
      <c r="H15" s="60">
        <v>1792</v>
      </c>
      <c r="J15" s="66"/>
      <c r="K15" s="66"/>
      <c r="L15" s="65"/>
      <c r="M15" s="58"/>
      <c r="N15" s="58"/>
      <c r="O15" s="59"/>
      <c r="P15" s="59"/>
      <c r="Q15" s="59"/>
    </row>
    <row r="16" spans="2:19" x14ac:dyDescent="0.4">
      <c r="B16" s="66"/>
      <c r="C16" s="66"/>
      <c r="D16" s="58"/>
      <c r="E16" s="58"/>
      <c r="F16" s="59"/>
      <c r="G16" s="59"/>
      <c r="H16" s="59"/>
      <c r="J16" s="66" t="s">
        <v>168</v>
      </c>
      <c r="K16" s="66"/>
      <c r="L16" s="65"/>
      <c r="M16" s="58">
        <v>56781</v>
      </c>
      <c r="N16" s="58">
        <v>56518</v>
      </c>
      <c r="O16" s="59">
        <v>57298</v>
      </c>
      <c r="P16" s="59">
        <v>58937</v>
      </c>
      <c r="Q16" s="59">
        <v>61788</v>
      </c>
    </row>
    <row r="17" spans="2:17" x14ac:dyDescent="0.4">
      <c r="B17" s="66" t="s">
        <v>168</v>
      </c>
      <c r="C17" s="66"/>
      <c r="D17" s="58">
        <v>36237</v>
      </c>
      <c r="E17" s="58">
        <v>35864</v>
      </c>
      <c r="F17" s="59">
        <v>37630</v>
      </c>
      <c r="G17" s="59">
        <v>40613</v>
      </c>
      <c r="H17" s="59">
        <v>44535</v>
      </c>
      <c r="J17" s="66" t="s">
        <v>169</v>
      </c>
      <c r="K17" s="66"/>
      <c r="L17" s="65"/>
      <c r="M17" s="87">
        <v>-18650</v>
      </c>
      <c r="N17" s="87">
        <v>-17075</v>
      </c>
      <c r="O17" s="88">
        <v>-17858</v>
      </c>
      <c r="P17" s="88">
        <v>-18976</v>
      </c>
      <c r="Q17" s="88">
        <v>-20407</v>
      </c>
    </row>
    <row r="18" spans="2:17" x14ac:dyDescent="0.4">
      <c r="B18" s="66" t="s">
        <v>169</v>
      </c>
      <c r="C18" s="66"/>
      <c r="D18" s="87">
        <v>-10083</v>
      </c>
      <c r="E18" s="87">
        <v>-10017</v>
      </c>
      <c r="F18" s="88">
        <v>-11180</v>
      </c>
      <c r="G18" s="88">
        <v>-12529</v>
      </c>
      <c r="H18" s="88">
        <v>-13810</v>
      </c>
      <c r="J18" s="67" t="s">
        <v>170</v>
      </c>
      <c r="K18" s="67"/>
      <c r="L18" s="65"/>
      <c r="M18" s="95">
        <f>M16+M17</f>
        <v>38131</v>
      </c>
      <c r="N18" s="95">
        <f t="shared" ref="N18:Q18" si="0">N16+N17</f>
        <v>39443</v>
      </c>
      <c r="O18" s="95">
        <f t="shared" si="0"/>
        <v>39440</v>
      </c>
      <c r="P18" s="95">
        <f t="shared" si="0"/>
        <v>39961</v>
      </c>
      <c r="Q18" s="95">
        <f t="shared" si="0"/>
        <v>41381</v>
      </c>
    </row>
    <row r="19" spans="2:17" x14ac:dyDescent="0.4">
      <c r="B19" s="67" t="s">
        <v>170</v>
      </c>
      <c r="C19" s="67"/>
      <c r="D19" s="57">
        <v>26154</v>
      </c>
      <c r="E19" s="57">
        <v>25847</v>
      </c>
      <c r="F19" s="60">
        <v>26450</v>
      </c>
      <c r="G19" s="60">
        <v>28084</v>
      </c>
      <c r="H19" s="60">
        <v>30725</v>
      </c>
      <c r="J19" s="74"/>
      <c r="K19" s="69"/>
      <c r="L19" s="75"/>
      <c r="M19" s="58"/>
      <c r="N19" s="58"/>
      <c r="O19" s="59"/>
      <c r="P19" s="61"/>
      <c r="Q19" s="61"/>
    </row>
    <row r="20" spans="2:17" x14ac:dyDescent="0.4">
      <c r="B20" s="68"/>
      <c r="C20" s="69"/>
      <c r="D20" s="58"/>
      <c r="E20" s="58"/>
      <c r="F20" s="59"/>
      <c r="G20" s="61"/>
      <c r="H20" s="61"/>
      <c r="J20" s="67" t="s">
        <v>171</v>
      </c>
      <c r="K20" s="66"/>
      <c r="L20" s="65"/>
      <c r="M20" s="89">
        <v>45058</v>
      </c>
      <c r="N20" s="89">
        <v>53593</v>
      </c>
      <c r="O20" s="50">
        <v>53344</v>
      </c>
      <c r="P20" s="60">
        <v>51703</v>
      </c>
      <c r="Q20" s="60">
        <v>49120</v>
      </c>
    </row>
    <row r="21" spans="2:17" x14ac:dyDescent="0.4">
      <c r="B21" s="67" t="s">
        <v>171</v>
      </c>
      <c r="C21" s="66"/>
      <c r="D21" s="89">
        <v>30320</v>
      </c>
      <c r="E21" s="89">
        <v>32465</v>
      </c>
      <c r="F21" s="50">
        <v>32258</v>
      </c>
      <c r="G21" s="60">
        <v>33776</v>
      </c>
      <c r="H21" s="60">
        <v>35131</v>
      </c>
      <c r="J21" s="65"/>
      <c r="K21" s="66"/>
      <c r="L21" s="65"/>
      <c r="M21" s="58"/>
      <c r="N21" s="58"/>
      <c r="O21" s="59"/>
      <c r="P21" s="59"/>
      <c r="Q21" s="59"/>
    </row>
    <row r="22" spans="2:17" x14ac:dyDescent="0.4">
      <c r="B22" s="65"/>
      <c r="C22" s="66"/>
      <c r="D22" s="58"/>
      <c r="E22" s="58"/>
      <c r="F22" s="59"/>
      <c r="G22" s="59"/>
      <c r="H22" s="59"/>
      <c r="J22" s="66" t="s">
        <v>172</v>
      </c>
      <c r="K22" s="66"/>
      <c r="L22" s="65"/>
      <c r="M22" s="58">
        <v>756</v>
      </c>
      <c r="N22" s="58">
        <v>624</v>
      </c>
      <c r="O22" s="59">
        <v>797</v>
      </c>
      <c r="P22" s="59">
        <v>1050</v>
      </c>
      <c r="Q22" s="59">
        <v>1168</v>
      </c>
    </row>
    <row r="23" spans="2:17" x14ac:dyDescent="0.4">
      <c r="B23" s="66" t="s">
        <v>172</v>
      </c>
      <c r="C23" s="66"/>
      <c r="D23" s="58">
        <v>564</v>
      </c>
      <c r="E23" s="58">
        <v>353</v>
      </c>
      <c r="F23" s="59">
        <v>546</v>
      </c>
      <c r="G23" s="59">
        <v>647</v>
      </c>
      <c r="H23" s="59">
        <v>792</v>
      </c>
      <c r="J23" s="66" t="s">
        <v>173</v>
      </c>
      <c r="K23" s="66"/>
      <c r="L23" s="65"/>
      <c r="M23" s="58">
        <v>1801</v>
      </c>
      <c r="N23" s="58">
        <v>1139</v>
      </c>
      <c r="O23" s="59">
        <v>1638</v>
      </c>
      <c r="P23" s="59">
        <v>1942</v>
      </c>
      <c r="Q23" s="59">
        <v>2003</v>
      </c>
    </row>
    <row r="24" spans="2:17" x14ac:dyDescent="0.4">
      <c r="B24" s="66" t="s">
        <v>173</v>
      </c>
      <c r="C24" s="66"/>
      <c r="D24" s="58">
        <v>1148</v>
      </c>
      <c r="E24" s="58">
        <v>868</v>
      </c>
      <c r="F24" s="59">
        <v>1140</v>
      </c>
      <c r="G24" s="59">
        <v>1459</v>
      </c>
      <c r="H24" s="59">
        <v>1478</v>
      </c>
      <c r="J24" s="66" t="s">
        <v>174</v>
      </c>
      <c r="K24" s="66"/>
      <c r="L24" s="65"/>
      <c r="M24" s="58">
        <v>1602</v>
      </c>
      <c r="N24" s="58">
        <v>1747</v>
      </c>
      <c r="O24" s="59">
        <v>1930</v>
      </c>
      <c r="P24" s="59">
        <v>2393</v>
      </c>
      <c r="Q24" s="59">
        <v>2089</v>
      </c>
    </row>
    <row r="25" spans="2:17" x14ac:dyDescent="0.4">
      <c r="B25" s="66" t="s">
        <v>174</v>
      </c>
      <c r="C25" s="66"/>
      <c r="D25" s="58">
        <v>1153</v>
      </c>
      <c r="E25" s="58">
        <v>910</v>
      </c>
      <c r="F25" s="59">
        <v>2192</v>
      </c>
      <c r="G25" s="59">
        <v>2054</v>
      </c>
      <c r="H25" s="59">
        <v>1694</v>
      </c>
      <c r="J25" s="66" t="s">
        <v>190</v>
      </c>
      <c r="K25" s="66"/>
      <c r="L25" s="65"/>
      <c r="M25" s="58">
        <v>4735</v>
      </c>
      <c r="N25" s="58">
        <v>1940</v>
      </c>
      <c r="O25" s="59">
        <v>3112</v>
      </c>
      <c r="P25" s="59">
        <v>4874</v>
      </c>
      <c r="Q25" s="59">
        <v>6072</v>
      </c>
    </row>
    <row r="26" spans="2:17" x14ac:dyDescent="0.4">
      <c r="B26" s="66" t="s">
        <v>175</v>
      </c>
      <c r="C26" s="66"/>
      <c r="D26" s="58">
        <v>1823</v>
      </c>
      <c r="E26" s="58">
        <v>1717</v>
      </c>
      <c r="F26" s="59">
        <v>3288</v>
      </c>
      <c r="G26" s="59">
        <v>4299</v>
      </c>
      <c r="H26" s="59">
        <v>4975</v>
      </c>
      <c r="J26" s="67" t="s">
        <v>176</v>
      </c>
      <c r="K26" s="67"/>
      <c r="L26" s="65"/>
      <c r="M26" s="57">
        <v>9127</v>
      </c>
      <c r="N26" s="57">
        <v>8686</v>
      </c>
      <c r="O26" s="60">
        <v>10408</v>
      </c>
      <c r="P26" s="60">
        <v>10605</v>
      </c>
      <c r="Q26" s="60">
        <v>11481</v>
      </c>
    </row>
    <row r="27" spans="2:17" x14ac:dyDescent="0.4">
      <c r="B27" s="67" t="s">
        <v>176</v>
      </c>
      <c r="C27" s="67"/>
      <c r="D27" s="57">
        <v>7953</v>
      </c>
      <c r="E27" s="57">
        <v>4537</v>
      </c>
      <c r="F27" s="60">
        <v>7286</v>
      </c>
      <c r="G27" s="60">
        <v>8573</v>
      </c>
      <c r="H27" s="60">
        <v>9401</v>
      </c>
      <c r="J27" s="66"/>
      <c r="K27" s="66"/>
      <c r="L27" s="65"/>
      <c r="M27" s="58"/>
      <c r="N27" s="58"/>
      <c r="O27" s="59"/>
      <c r="P27" s="59"/>
      <c r="Q27" s="59"/>
    </row>
    <row r="28" spans="2:17" x14ac:dyDescent="0.4">
      <c r="B28" s="66"/>
      <c r="C28" s="66"/>
      <c r="D28" s="58"/>
      <c r="E28" s="58"/>
      <c r="F28" s="59"/>
      <c r="G28" s="59"/>
      <c r="H28" s="59"/>
      <c r="J28" s="66" t="s">
        <v>177</v>
      </c>
      <c r="K28" s="66"/>
      <c r="L28" s="65"/>
      <c r="M28" s="58">
        <v>9684</v>
      </c>
      <c r="N28" s="58">
        <v>22135</v>
      </c>
      <c r="O28" s="59">
        <v>28511</v>
      </c>
      <c r="P28" s="59">
        <v>31953</v>
      </c>
      <c r="Q28" s="59">
        <v>28499</v>
      </c>
    </row>
    <row r="29" spans="2:17" x14ac:dyDescent="0.4">
      <c r="B29" s="66" t="s">
        <v>177</v>
      </c>
      <c r="C29" s="66"/>
      <c r="D29" s="58">
        <v>8282</v>
      </c>
      <c r="E29" s="58">
        <v>17941</v>
      </c>
      <c r="F29" s="59">
        <v>18488</v>
      </c>
      <c r="G29" s="59">
        <v>20986</v>
      </c>
      <c r="H29" s="59">
        <v>19389</v>
      </c>
      <c r="J29" s="66" t="s">
        <v>178</v>
      </c>
      <c r="K29" s="66"/>
      <c r="L29" s="65"/>
      <c r="M29" s="58">
        <v>0</v>
      </c>
      <c r="N29" s="58">
        <v>1273</v>
      </c>
      <c r="O29" s="59">
        <v>1239</v>
      </c>
      <c r="P29" s="59">
        <v>1189</v>
      </c>
      <c r="Q29" s="59">
        <v>1170</v>
      </c>
    </row>
    <row r="30" spans="2:17" x14ac:dyDescent="0.4">
      <c r="B30" s="66" t="s">
        <v>178</v>
      </c>
      <c r="C30" s="66"/>
      <c r="D30" s="58">
        <v>798</v>
      </c>
      <c r="E30" s="58">
        <v>725</v>
      </c>
      <c r="F30" s="59">
        <v>956</v>
      </c>
      <c r="G30" s="59">
        <v>840</v>
      </c>
      <c r="H30" s="59">
        <v>956</v>
      </c>
      <c r="J30" s="69" t="s">
        <v>179</v>
      </c>
      <c r="K30" s="69"/>
      <c r="L30" s="75"/>
      <c r="M30" s="90">
        <v>882</v>
      </c>
      <c r="N30" s="90">
        <v>944</v>
      </c>
      <c r="O30" s="61">
        <v>815</v>
      </c>
      <c r="P30" s="61">
        <v>703</v>
      </c>
      <c r="Q30" s="61">
        <v>900</v>
      </c>
    </row>
    <row r="31" spans="2:17" x14ac:dyDescent="0.4">
      <c r="B31" s="68" t="s">
        <v>179</v>
      </c>
      <c r="C31" s="69"/>
      <c r="D31" s="90">
        <v>554</v>
      </c>
      <c r="E31" s="90">
        <v>501</v>
      </c>
      <c r="F31" s="61">
        <v>443</v>
      </c>
      <c r="G31" s="61">
        <v>508</v>
      </c>
      <c r="H31" s="61">
        <v>486</v>
      </c>
      <c r="J31" s="67" t="s">
        <v>180</v>
      </c>
      <c r="K31" s="67"/>
      <c r="L31" s="65"/>
      <c r="M31" s="57">
        <v>19693</v>
      </c>
      <c r="N31" s="57">
        <v>33038</v>
      </c>
      <c r="O31" s="60">
        <v>41200</v>
      </c>
      <c r="P31" s="60">
        <v>44638</v>
      </c>
      <c r="Q31" s="60">
        <v>42238</v>
      </c>
    </row>
    <row r="32" spans="2:17" x14ac:dyDescent="0.4">
      <c r="B32" s="67" t="s">
        <v>180</v>
      </c>
      <c r="C32" s="67"/>
      <c r="D32" s="57">
        <v>17586</v>
      </c>
      <c r="E32" s="57">
        <v>23705</v>
      </c>
      <c r="F32" s="60">
        <v>27173</v>
      </c>
      <c r="G32" s="60">
        <v>30907</v>
      </c>
      <c r="H32" s="60">
        <v>30232</v>
      </c>
      <c r="J32" s="65"/>
      <c r="K32" s="66"/>
      <c r="L32" s="65"/>
      <c r="M32" s="59"/>
      <c r="N32" s="59"/>
      <c r="O32" s="59"/>
      <c r="P32" s="59"/>
      <c r="Q32" s="59"/>
    </row>
    <row r="33" spans="2:17" x14ac:dyDescent="0.4">
      <c r="B33" s="65"/>
      <c r="C33" s="66"/>
      <c r="D33" s="59"/>
      <c r="E33" s="59"/>
      <c r="F33" s="59"/>
      <c r="G33" s="59"/>
      <c r="H33" s="59"/>
      <c r="J33" s="66" t="s">
        <v>181</v>
      </c>
      <c r="K33" s="66"/>
      <c r="L33" s="65"/>
      <c r="M33" s="58">
        <v>8807</v>
      </c>
      <c r="N33" s="58">
        <v>13948</v>
      </c>
      <c r="O33" s="88">
        <v>15292</v>
      </c>
      <c r="P33" s="88">
        <v>16872</v>
      </c>
      <c r="Q33" s="88">
        <v>16712</v>
      </c>
    </row>
    <row r="34" spans="2:17" x14ac:dyDescent="0.4">
      <c r="B34" s="66" t="s">
        <v>181</v>
      </c>
      <c r="C34" s="66"/>
      <c r="D34" s="58">
        <v>3494</v>
      </c>
      <c r="E34" s="58">
        <v>5999</v>
      </c>
      <c r="F34" s="88">
        <v>7557</v>
      </c>
      <c r="G34" s="88">
        <v>7285</v>
      </c>
      <c r="H34" s="88">
        <v>7474</v>
      </c>
      <c r="J34" s="66" t="s">
        <v>182</v>
      </c>
      <c r="K34" s="66"/>
      <c r="L34" s="65"/>
      <c r="M34" s="58">
        <v>26653</v>
      </c>
      <c r="N34" s="58">
        <v>16075</v>
      </c>
      <c r="O34" s="88">
        <v>6448</v>
      </c>
      <c r="P34" s="88">
        <v>269</v>
      </c>
      <c r="Q34" s="88">
        <v>185</v>
      </c>
    </row>
    <row r="35" spans="2:17" x14ac:dyDescent="0.4">
      <c r="B35" s="66" t="s">
        <v>182</v>
      </c>
      <c r="C35" s="66"/>
      <c r="D35" s="58">
        <v>11523</v>
      </c>
      <c r="E35" s="58">
        <v>5563</v>
      </c>
      <c r="F35" s="88">
        <v>302</v>
      </c>
      <c r="G35" s="88">
        <v>-1707</v>
      </c>
      <c r="H35" s="88">
        <v>-10</v>
      </c>
      <c r="J35" s="66" t="s">
        <v>183</v>
      </c>
      <c r="K35" s="66"/>
      <c r="L35" s="65"/>
      <c r="M35" s="87">
        <v>-8394</v>
      </c>
      <c r="N35" s="87">
        <v>-8404</v>
      </c>
      <c r="O35" s="88">
        <v>-8466</v>
      </c>
      <c r="P35" s="88">
        <v>-8468</v>
      </c>
      <c r="Q35" s="88">
        <v>-8449</v>
      </c>
    </row>
    <row r="36" spans="2:17" x14ac:dyDescent="0.4">
      <c r="B36" s="66" t="s">
        <v>183</v>
      </c>
      <c r="C36" s="66"/>
      <c r="D36" s="87">
        <v>-2058</v>
      </c>
      <c r="E36" s="87">
        <v>-2064</v>
      </c>
      <c r="F36" s="88">
        <v>-2066</v>
      </c>
      <c r="G36" s="88">
        <v>-2068</v>
      </c>
      <c r="H36" s="88">
        <v>-2069</v>
      </c>
      <c r="J36" s="66" t="s">
        <v>184</v>
      </c>
      <c r="K36" s="66"/>
      <c r="L36" s="65"/>
      <c r="M36" s="87">
        <v>-2066</v>
      </c>
      <c r="N36" s="87">
        <v>-1436</v>
      </c>
      <c r="O36" s="88">
        <v>-1502</v>
      </c>
      <c r="P36" s="88">
        <v>-1981</v>
      </c>
      <c r="Q36" s="88">
        <v>-1939</v>
      </c>
    </row>
    <row r="37" spans="2:17" x14ac:dyDescent="0.4">
      <c r="B37" s="66" t="s">
        <v>184</v>
      </c>
      <c r="C37" s="66"/>
      <c r="D37" s="87">
        <v>-798</v>
      </c>
      <c r="E37" s="87">
        <v>-739</v>
      </c>
      <c r="F37" s="88">
        <v>-711</v>
      </c>
      <c r="G37" s="88">
        <v>-644</v>
      </c>
      <c r="H37" s="88">
        <v>-674</v>
      </c>
      <c r="J37" s="67" t="s">
        <v>185</v>
      </c>
      <c r="K37" s="66"/>
      <c r="L37" s="65"/>
      <c r="M37" s="57">
        <v>25365</v>
      </c>
      <c r="N37" s="57">
        <v>20555</v>
      </c>
      <c r="O37" s="60">
        <v>12144</v>
      </c>
      <c r="P37" s="60">
        <v>7065</v>
      </c>
      <c r="Q37" s="60">
        <v>6882</v>
      </c>
    </row>
    <row r="38" spans="2:17" x14ac:dyDescent="0.4">
      <c r="B38" s="67" t="s">
        <v>185</v>
      </c>
      <c r="C38" s="66"/>
      <c r="D38" s="57">
        <v>12164</v>
      </c>
      <c r="E38" s="57">
        <v>8761</v>
      </c>
      <c r="F38" s="60">
        <v>5086</v>
      </c>
      <c r="G38" s="60">
        <v>2869</v>
      </c>
      <c r="H38" s="60">
        <v>4724</v>
      </c>
      <c r="J38" s="76" t="s">
        <v>187</v>
      </c>
      <c r="K38" s="71"/>
      <c r="L38" s="77"/>
      <c r="M38" s="89">
        <v>25365</v>
      </c>
      <c r="N38" s="89">
        <v>20555</v>
      </c>
      <c r="O38" s="50">
        <v>12144</v>
      </c>
      <c r="P38" s="50">
        <v>7065</v>
      </c>
      <c r="Q38" s="50">
        <v>6882</v>
      </c>
    </row>
    <row r="39" spans="2:17" x14ac:dyDescent="0.4">
      <c r="B39" s="68" t="s">
        <v>186</v>
      </c>
      <c r="C39" s="69"/>
      <c r="D39" s="58">
        <v>570</v>
      </c>
      <c r="E39" s="58">
        <v>0</v>
      </c>
      <c r="F39" s="61">
        <v>0</v>
      </c>
      <c r="G39" s="61">
        <v>0</v>
      </c>
      <c r="H39" s="61">
        <v>175</v>
      </c>
      <c r="J39" s="76" t="s">
        <v>188</v>
      </c>
      <c r="K39" s="71"/>
      <c r="L39" s="77"/>
      <c r="M39" s="91">
        <v>45058</v>
      </c>
      <c r="N39" s="91">
        <v>53593</v>
      </c>
      <c r="O39" s="92">
        <v>53344</v>
      </c>
      <c r="P39" s="93">
        <v>51703</v>
      </c>
      <c r="Q39" s="93">
        <v>49120</v>
      </c>
    </row>
    <row r="40" spans="2:17" x14ac:dyDescent="0.4">
      <c r="B40" s="70" t="s">
        <v>187</v>
      </c>
      <c r="C40" s="71"/>
      <c r="D40" s="91">
        <v>12734</v>
      </c>
      <c r="E40" s="91">
        <v>8761</v>
      </c>
      <c r="F40" s="92">
        <v>5085</v>
      </c>
      <c r="G40" s="92">
        <v>2869</v>
      </c>
      <c r="H40" s="92">
        <v>4899</v>
      </c>
    </row>
    <row r="41" spans="2:17" x14ac:dyDescent="0.4">
      <c r="B41" s="72" t="s">
        <v>188</v>
      </c>
      <c r="C41" s="69"/>
      <c r="D41" s="91">
        <v>30320</v>
      </c>
      <c r="E41" s="91">
        <v>32465</v>
      </c>
      <c r="F41" s="93">
        <v>32258</v>
      </c>
      <c r="G41" s="93">
        <v>33776</v>
      </c>
      <c r="H41" s="93">
        <v>35131</v>
      </c>
    </row>
    <row r="44" spans="2:17" x14ac:dyDescent="0.4">
      <c r="B44" t="s">
        <v>191</v>
      </c>
    </row>
    <row r="45" spans="2:17" x14ac:dyDescent="0.4">
      <c r="B45" s="62" t="s">
        <v>126</v>
      </c>
      <c r="C45" s="63"/>
      <c r="D45" s="55">
        <v>2019</v>
      </c>
      <c r="E45" s="55">
        <v>2020</v>
      </c>
      <c r="F45" s="55">
        <v>2021</v>
      </c>
      <c r="G45" s="55">
        <v>2022</v>
      </c>
      <c r="H45" s="55">
        <v>2023</v>
      </c>
    </row>
    <row r="46" spans="2:17" x14ac:dyDescent="0.4">
      <c r="B46" s="64" t="s">
        <v>160</v>
      </c>
      <c r="C46" s="65"/>
      <c r="D46" s="57">
        <v>253</v>
      </c>
      <c r="E46" s="57">
        <v>3300</v>
      </c>
      <c r="F46" s="57">
        <v>1747</v>
      </c>
      <c r="G46" s="57">
        <v>947</v>
      </c>
      <c r="H46" s="57">
        <v>402</v>
      </c>
    </row>
    <row r="47" spans="2:17" x14ac:dyDescent="0.4">
      <c r="B47" s="65"/>
      <c r="C47" s="65"/>
      <c r="D47" s="58"/>
      <c r="E47" s="58"/>
      <c r="F47" s="58"/>
      <c r="G47" s="58"/>
      <c r="H47" s="58"/>
    </row>
    <row r="48" spans="2:17" x14ac:dyDescent="0.4">
      <c r="B48" s="65" t="s">
        <v>161</v>
      </c>
      <c r="C48" s="66"/>
      <c r="D48" s="58">
        <v>75</v>
      </c>
      <c r="E48" s="58">
        <v>21</v>
      </c>
      <c r="F48" s="59">
        <v>1167</v>
      </c>
      <c r="G48" s="59">
        <v>326</v>
      </c>
      <c r="H48" s="59">
        <v>280</v>
      </c>
    </row>
    <row r="49" spans="2:8" x14ac:dyDescent="0.4">
      <c r="B49" s="67" t="s">
        <v>163</v>
      </c>
      <c r="C49" s="67"/>
      <c r="D49" s="94">
        <v>75</v>
      </c>
      <c r="E49" s="94">
        <v>21</v>
      </c>
      <c r="F49" s="60">
        <v>1167</v>
      </c>
      <c r="G49" s="60">
        <v>326</v>
      </c>
      <c r="H49" s="60">
        <v>280</v>
      </c>
    </row>
    <row r="50" spans="2:8" x14ac:dyDescent="0.4">
      <c r="B50" s="66"/>
      <c r="C50" s="66"/>
      <c r="D50" s="58"/>
      <c r="E50" s="58"/>
      <c r="F50" s="59"/>
      <c r="G50" s="59"/>
      <c r="H50" s="59"/>
    </row>
    <row r="51" spans="2:8" x14ac:dyDescent="0.4">
      <c r="B51" s="66" t="s">
        <v>164</v>
      </c>
      <c r="C51" s="66"/>
      <c r="D51" s="58">
        <v>95</v>
      </c>
      <c r="E51" s="58">
        <v>82</v>
      </c>
      <c r="F51" s="59">
        <v>118</v>
      </c>
      <c r="G51" s="59">
        <v>149</v>
      </c>
      <c r="H51" s="59">
        <v>158</v>
      </c>
    </row>
    <row r="52" spans="2:8" x14ac:dyDescent="0.4">
      <c r="B52" s="66" t="s">
        <v>165</v>
      </c>
      <c r="C52" s="66"/>
      <c r="D52" s="58">
        <v>114</v>
      </c>
      <c r="E52" s="58">
        <v>102</v>
      </c>
      <c r="F52" s="59">
        <v>109</v>
      </c>
      <c r="G52" s="59">
        <v>84</v>
      </c>
      <c r="H52" s="59">
        <v>105</v>
      </c>
    </row>
    <row r="53" spans="2:8" x14ac:dyDescent="0.4">
      <c r="B53" s="66" t="s">
        <v>166</v>
      </c>
      <c r="C53" s="66"/>
      <c r="D53" s="87">
        <v>193</v>
      </c>
      <c r="E53" s="87">
        <v>53</v>
      </c>
      <c r="F53" s="88">
        <v>160</v>
      </c>
      <c r="G53" s="88">
        <v>367</v>
      </c>
      <c r="H53" s="88">
        <v>367</v>
      </c>
    </row>
    <row r="54" spans="2:8" x14ac:dyDescent="0.4">
      <c r="B54" s="67" t="s">
        <v>167</v>
      </c>
      <c r="C54" s="67"/>
      <c r="D54" s="57">
        <v>730</v>
      </c>
      <c r="E54" s="57">
        <v>3558</v>
      </c>
      <c r="F54" s="60">
        <v>3302</v>
      </c>
      <c r="G54" s="60">
        <v>1873</v>
      </c>
      <c r="H54" s="60">
        <v>1313</v>
      </c>
    </row>
    <row r="55" spans="2:8" x14ac:dyDescent="0.4">
      <c r="B55" s="66"/>
      <c r="C55" s="66"/>
      <c r="D55" s="58"/>
      <c r="E55" s="58"/>
      <c r="F55" s="59"/>
      <c r="G55" s="59"/>
      <c r="H55" s="59"/>
    </row>
    <row r="56" spans="2:8" x14ac:dyDescent="0.4">
      <c r="B56" s="66" t="s">
        <v>168</v>
      </c>
      <c r="C56" s="66"/>
      <c r="D56" s="58">
        <v>17356</v>
      </c>
      <c r="E56" s="58">
        <v>18046</v>
      </c>
      <c r="F56" s="59">
        <v>19388</v>
      </c>
      <c r="G56" s="59">
        <v>20988</v>
      </c>
      <c r="H56" s="59">
        <v>23721</v>
      </c>
    </row>
    <row r="57" spans="2:8" x14ac:dyDescent="0.4">
      <c r="B57" s="66" t="s">
        <v>169</v>
      </c>
      <c r="C57" s="66"/>
      <c r="D57" s="87">
        <v>-3984</v>
      </c>
      <c r="E57" s="87">
        <v>-4426</v>
      </c>
      <c r="F57" s="88">
        <v>-5065</v>
      </c>
      <c r="G57" s="88">
        <v>-5765</v>
      </c>
      <c r="H57" s="88">
        <v>-6534</v>
      </c>
    </row>
    <row r="58" spans="2:8" x14ac:dyDescent="0.4">
      <c r="B58" s="67" t="s">
        <v>170</v>
      </c>
      <c r="C58" s="67"/>
      <c r="D58" s="95">
        <f>D56+D57</f>
        <v>13372</v>
      </c>
      <c r="E58" s="95">
        <f t="shared" ref="E58:H58" si="1">E56+E57</f>
        <v>13620</v>
      </c>
      <c r="F58" s="95">
        <f t="shared" si="1"/>
        <v>14323</v>
      </c>
      <c r="G58" s="95">
        <f t="shared" si="1"/>
        <v>15223</v>
      </c>
      <c r="H58" s="95">
        <f t="shared" si="1"/>
        <v>17187</v>
      </c>
    </row>
    <row r="59" spans="2:8" x14ac:dyDescent="0.4">
      <c r="B59" s="74"/>
      <c r="C59" s="69"/>
      <c r="D59" s="58"/>
      <c r="E59" s="58"/>
      <c r="F59" s="59"/>
      <c r="G59" s="61"/>
      <c r="H59" s="61"/>
    </row>
    <row r="60" spans="2:8" x14ac:dyDescent="0.4">
      <c r="B60" s="67" t="s">
        <v>171</v>
      </c>
      <c r="C60" s="66"/>
      <c r="D60" s="89">
        <v>16685</v>
      </c>
      <c r="E60" s="89">
        <v>18399</v>
      </c>
      <c r="F60" s="50">
        <v>18730</v>
      </c>
      <c r="G60" s="60">
        <v>18558</v>
      </c>
      <c r="H60" s="60">
        <v>19493</v>
      </c>
    </row>
    <row r="61" spans="2:8" x14ac:dyDescent="0.4">
      <c r="B61" s="65"/>
      <c r="C61" s="66"/>
      <c r="D61" s="58"/>
      <c r="E61" s="58"/>
      <c r="F61" s="59"/>
      <c r="G61" s="59"/>
      <c r="H61" s="59"/>
    </row>
    <row r="62" spans="2:8" x14ac:dyDescent="0.4">
      <c r="B62" s="66" t="s">
        <v>172</v>
      </c>
      <c r="C62" s="66"/>
      <c r="D62" s="58">
        <v>101</v>
      </c>
      <c r="E62" s="58">
        <v>83</v>
      </c>
      <c r="F62" s="59">
        <v>233</v>
      </c>
      <c r="G62" s="59">
        <v>229</v>
      </c>
      <c r="H62" s="59">
        <v>174</v>
      </c>
    </row>
    <row r="63" spans="2:8" x14ac:dyDescent="0.4">
      <c r="B63" s="66" t="s">
        <v>173</v>
      </c>
      <c r="C63" s="66"/>
      <c r="D63" s="58">
        <v>708</v>
      </c>
      <c r="E63" s="58">
        <v>521</v>
      </c>
      <c r="F63" s="59">
        <v>926</v>
      </c>
      <c r="G63" s="59">
        <v>1101</v>
      </c>
      <c r="H63" s="59">
        <v>1023</v>
      </c>
    </row>
    <row r="64" spans="2:8" x14ac:dyDescent="0.4">
      <c r="B64" s="66" t="s">
        <v>174</v>
      </c>
      <c r="C64" s="66"/>
      <c r="D64" s="58">
        <v>742</v>
      </c>
      <c r="E64" s="58">
        <v>127</v>
      </c>
      <c r="F64" s="59">
        <v>877</v>
      </c>
      <c r="G64" s="59">
        <v>991</v>
      </c>
      <c r="H64" s="59">
        <v>1744</v>
      </c>
    </row>
    <row r="65" spans="2:8" x14ac:dyDescent="0.4">
      <c r="B65" s="66" t="s">
        <v>190</v>
      </c>
      <c r="C65" s="66"/>
      <c r="D65" s="58">
        <v>1955</v>
      </c>
      <c r="E65" s="58">
        <v>1110</v>
      </c>
      <c r="F65" s="59">
        <v>1561</v>
      </c>
      <c r="G65" s="59">
        <v>2517</v>
      </c>
      <c r="H65" s="59">
        <v>3061</v>
      </c>
    </row>
    <row r="66" spans="2:8" x14ac:dyDescent="0.4">
      <c r="B66" s="67" t="s">
        <v>176</v>
      </c>
      <c r="C66" s="67"/>
      <c r="D66" s="57">
        <v>3584</v>
      </c>
      <c r="E66" s="57">
        <v>1914</v>
      </c>
      <c r="F66" s="60">
        <v>3730</v>
      </c>
      <c r="G66" s="60">
        <v>5055</v>
      </c>
      <c r="H66" s="60">
        <v>6039</v>
      </c>
    </row>
    <row r="67" spans="2:8" x14ac:dyDescent="0.4">
      <c r="B67" s="66"/>
      <c r="C67" s="66"/>
      <c r="D67" s="58"/>
      <c r="E67" s="58"/>
      <c r="F67" s="59"/>
      <c r="G67" s="59"/>
      <c r="H67" s="59"/>
    </row>
    <row r="68" spans="2:8" x14ac:dyDescent="0.4">
      <c r="B68" s="66" t="s">
        <v>177</v>
      </c>
      <c r="C68" s="66"/>
      <c r="D68" s="58">
        <v>6048</v>
      </c>
      <c r="E68" s="58">
        <v>11677</v>
      </c>
      <c r="F68" s="59">
        <v>11548</v>
      </c>
      <c r="G68" s="59">
        <v>12615</v>
      </c>
      <c r="H68" s="59">
        <v>12300</v>
      </c>
    </row>
    <row r="69" spans="2:8" x14ac:dyDescent="0.4">
      <c r="B69" s="66" t="s">
        <v>178</v>
      </c>
      <c r="C69" s="66"/>
      <c r="D69" s="58">
        <v>216</v>
      </c>
      <c r="E69" s="58">
        <v>190</v>
      </c>
      <c r="F69" s="59">
        <v>692</v>
      </c>
      <c r="G69" s="59">
        <v>603</v>
      </c>
      <c r="H69" s="59">
        <v>658</v>
      </c>
    </row>
    <row r="70" spans="2:8" x14ac:dyDescent="0.4">
      <c r="B70" s="69" t="s">
        <v>179</v>
      </c>
      <c r="C70" s="69"/>
      <c r="D70" s="90">
        <v>292</v>
      </c>
      <c r="E70" s="90">
        <v>234</v>
      </c>
      <c r="F70" s="61">
        <v>293</v>
      </c>
      <c r="G70" s="61">
        <v>188</v>
      </c>
      <c r="H70" s="61">
        <v>162</v>
      </c>
    </row>
    <row r="71" spans="2:8" x14ac:dyDescent="0.4">
      <c r="B71" s="67" t="s">
        <v>180</v>
      </c>
      <c r="C71" s="67"/>
      <c r="D71" s="57">
        <v>10169</v>
      </c>
      <c r="E71" s="57">
        <v>14045</v>
      </c>
      <c r="F71" s="60">
        <v>16297</v>
      </c>
      <c r="G71" s="60">
        <v>18489</v>
      </c>
      <c r="H71" s="60">
        <v>19192</v>
      </c>
    </row>
    <row r="72" spans="2:8" x14ac:dyDescent="0.4">
      <c r="B72" s="65"/>
      <c r="C72" s="66"/>
      <c r="D72" s="59"/>
      <c r="E72" s="59"/>
      <c r="F72" s="59"/>
      <c r="G72" s="59"/>
      <c r="H72" s="59"/>
    </row>
    <row r="73" spans="2:8" x14ac:dyDescent="0.4">
      <c r="B73" s="66" t="s">
        <v>181</v>
      </c>
      <c r="C73" s="66"/>
      <c r="D73" s="58">
        <v>4236</v>
      </c>
      <c r="E73" s="58">
        <v>4889</v>
      </c>
      <c r="F73" s="88">
        <v>7514</v>
      </c>
      <c r="G73" s="88">
        <v>7612</v>
      </c>
      <c r="H73" s="88">
        <v>7708</v>
      </c>
    </row>
    <row r="74" spans="2:8" x14ac:dyDescent="0.4">
      <c r="B74" s="66" t="s">
        <v>182</v>
      </c>
      <c r="C74" s="66"/>
      <c r="D74" s="58">
        <v>3829</v>
      </c>
      <c r="E74" s="87">
        <v>-295</v>
      </c>
      <c r="F74" s="88">
        <v>-4796</v>
      </c>
      <c r="G74" s="88">
        <v>-7066</v>
      </c>
      <c r="H74" s="88">
        <v>-6900</v>
      </c>
    </row>
    <row r="75" spans="2:8" x14ac:dyDescent="0.4">
      <c r="B75" s="66" t="s">
        <v>183</v>
      </c>
      <c r="C75" s="66"/>
      <c r="D75" s="87">
        <v>-1254</v>
      </c>
      <c r="E75" s="87"/>
      <c r="F75" s="88"/>
      <c r="G75" s="88"/>
      <c r="H75" s="88"/>
    </row>
    <row r="76" spans="2:8" x14ac:dyDescent="0.4">
      <c r="B76" s="66" t="s">
        <v>184</v>
      </c>
      <c r="C76" s="66"/>
      <c r="D76" s="87">
        <v>-295</v>
      </c>
      <c r="E76" s="87">
        <v>-240</v>
      </c>
      <c r="F76" s="88">
        <v>-285</v>
      </c>
      <c r="G76" s="88">
        <v>-477</v>
      </c>
      <c r="H76" s="88">
        <v>-508</v>
      </c>
    </row>
    <row r="77" spans="2:8" x14ac:dyDescent="0.4">
      <c r="B77" s="67" t="s">
        <v>185</v>
      </c>
      <c r="C77" s="66"/>
      <c r="D77" s="57">
        <v>6516</v>
      </c>
      <c r="E77" s="57">
        <v>4354</v>
      </c>
      <c r="F77" s="60">
        <v>2433</v>
      </c>
      <c r="G77" s="60">
        <v>69</v>
      </c>
      <c r="H77" s="60">
        <v>301</v>
      </c>
    </row>
    <row r="78" spans="2:8" x14ac:dyDescent="0.4">
      <c r="B78" s="76" t="s">
        <v>187</v>
      </c>
      <c r="C78" s="71"/>
      <c r="D78" s="91">
        <v>6516</v>
      </c>
      <c r="E78" s="91">
        <v>4354</v>
      </c>
      <c r="F78" s="92">
        <v>2433</v>
      </c>
      <c r="G78" s="92">
        <v>69</v>
      </c>
      <c r="H78" s="92">
        <v>301</v>
      </c>
    </row>
    <row r="79" spans="2:8" x14ac:dyDescent="0.4">
      <c r="B79" s="76" t="s">
        <v>188</v>
      </c>
      <c r="C79" s="71"/>
      <c r="D79" s="91">
        <v>16685</v>
      </c>
      <c r="E79" s="91">
        <v>18399</v>
      </c>
      <c r="F79" s="92">
        <v>18730</v>
      </c>
      <c r="G79" s="92">
        <v>18558</v>
      </c>
      <c r="H79" s="92">
        <v>19493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12758-607D-4BDB-BA65-1EEE65CDCE58}">
  <dimension ref="A2:S39"/>
  <sheetViews>
    <sheetView showGridLines="0" tabSelected="1" workbookViewId="0">
      <selection activeCell="J15" sqref="J15"/>
    </sheetView>
  </sheetViews>
  <sheetFormatPr defaultRowHeight="17.399999999999999" x14ac:dyDescent="0.4"/>
  <cols>
    <col min="1" max="1" width="3.796875" customWidth="1"/>
  </cols>
  <sheetData>
    <row r="2" spans="1:19" x14ac:dyDescent="0.4">
      <c r="B2" s="43" t="s">
        <v>192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</row>
    <row r="4" spans="1:19" x14ac:dyDescent="0.4">
      <c r="B4" t="s">
        <v>193</v>
      </c>
      <c r="K4" t="s">
        <v>189</v>
      </c>
    </row>
    <row r="5" spans="1:19" x14ac:dyDescent="0.4">
      <c r="A5" s="52"/>
      <c r="B5" s="78" t="s">
        <v>126</v>
      </c>
      <c r="C5" s="79"/>
      <c r="D5" s="54"/>
      <c r="E5" s="55">
        <v>2019</v>
      </c>
      <c r="F5" s="55">
        <v>2020</v>
      </c>
      <c r="G5" s="55">
        <v>2021</v>
      </c>
      <c r="H5" s="55">
        <v>2022</v>
      </c>
      <c r="I5" s="55">
        <v>2023</v>
      </c>
      <c r="K5" s="78" t="s">
        <v>126</v>
      </c>
      <c r="L5" s="79"/>
      <c r="M5" s="79"/>
      <c r="N5" s="55">
        <v>2019</v>
      </c>
      <c r="O5" s="55">
        <v>2020</v>
      </c>
      <c r="P5" s="55">
        <v>2021</v>
      </c>
      <c r="Q5" s="55">
        <v>2022</v>
      </c>
      <c r="R5" s="55">
        <v>2023</v>
      </c>
    </row>
    <row r="6" spans="1:19" x14ac:dyDescent="0.4">
      <c r="A6" s="52"/>
      <c r="B6" s="80" t="s">
        <v>146</v>
      </c>
      <c r="C6" s="81"/>
      <c r="E6" s="57">
        <v>1879</v>
      </c>
      <c r="F6" s="95">
        <v>-5797</v>
      </c>
      <c r="G6" s="96">
        <v>-5260</v>
      </c>
      <c r="H6" s="96">
        <v>-2156</v>
      </c>
      <c r="I6" s="96">
        <v>1697</v>
      </c>
      <c r="K6" s="80" t="s">
        <v>146</v>
      </c>
      <c r="L6" s="81"/>
      <c r="M6" s="82"/>
      <c r="N6" s="95">
        <v>2990</v>
      </c>
      <c r="O6" s="95">
        <v>-10236</v>
      </c>
      <c r="P6" s="96">
        <v>-9501</v>
      </c>
      <c r="Q6" s="96">
        <v>-6093</v>
      </c>
      <c r="R6" s="96">
        <v>-74</v>
      </c>
    </row>
    <row r="7" spans="1:19" x14ac:dyDescent="0.4">
      <c r="A7" s="52"/>
      <c r="B7" s="82"/>
      <c r="C7" s="81"/>
      <c r="E7" s="58"/>
      <c r="F7" s="58"/>
      <c r="G7" s="59"/>
      <c r="H7" s="59"/>
      <c r="I7" s="59"/>
      <c r="K7" s="82"/>
      <c r="L7" s="81"/>
      <c r="M7" s="82"/>
      <c r="N7" s="87"/>
      <c r="O7" s="87"/>
      <c r="P7" s="88"/>
      <c r="Q7" s="88"/>
      <c r="R7" s="88"/>
    </row>
    <row r="8" spans="1:19" x14ac:dyDescent="0.4">
      <c r="A8" s="52"/>
      <c r="B8" s="80" t="s">
        <v>194</v>
      </c>
      <c r="C8" s="81"/>
      <c r="E8" s="57">
        <v>1246</v>
      </c>
      <c r="F8" s="57">
        <v>1279</v>
      </c>
      <c r="G8" s="60">
        <v>1293</v>
      </c>
      <c r="H8" s="60">
        <v>1407</v>
      </c>
      <c r="I8" s="60">
        <v>1455</v>
      </c>
      <c r="K8" s="80" t="s">
        <v>194</v>
      </c>
      <c r="L8" s="81"/>
      <c r="M8" s="82"/>
      <c r="N8" s="95">
        <v>2160</v>
      </c>
      <c r="O8" s="95">
        <v>2241</v>
      </c>
      <c r="P8" s="96">
        <v>2233</v>
      </c>
      <c r="Q8" s="96">
        <v>2275</v>
      </c>
      <c r="R8" s="96">
        <v>2370</v>
      </c>
    </row>
    <row r="9" spans="1:19" x14ac:dyDescent="0.4">
      <c r="A9" s="52"/>
      <c r="B9" s="83" t="s">
        <v>195</v>
      </c>
      <c r="C9" s="83"/>
      <c r="D9" s="30"/>
      <c r="E9" s="58">
        <v>388</v>
      </c>
      <c r="F9" s="87">
        <v>-1346</v>
      </c>
      <c r="G9" s="61">
        <v>1508</v>
      </c>
      <c r="H9" s="61">
        <v>1206</v>
      </c>
      <c r="I9" s="61">
        <v>972</v>
      </c>
      <c r="K9" s="83" t="s">
        <v>195</v>
      </c>
      <c r="L9" s="83"/>
      <c r="M9" s="85"/>
      <c r="N9" s="98">
        <v>-174</v>
      </c>
      <c r="O9" s="87">
        <v>-520</v>
      </c>
      <c r="P9" s="99">
        <v>-469</v>
      </c>
      <c r="Q9" s="99">
        <v>-533</v>
      </c>
      <c r="R9" s="99">
        <v>544</v>
      </c>
    </row>
    <row r="10" spans="1:19" x14ac:dyDescent="0.4">
      <c r="A10" s="52"/>
      <c r="B10" s="80" t="s">
        <v>196</v>
      </c>
      <c r="C10" s="81"/>
      <c r="E10" s="97">
        <v>3716</v>
      </c>
      <c r="F10" s="97">
        <v>-3732</v>
      </c>
      <c r="G10" s="96">
        <v>-1878</v>
      </c>
      <c r="H10" s="96">
        <v>481</v>
      </c>
      <c r="I10" s="96">
        <v>4477</v>
      </c>
      <c r="K10" s="80" t="s">
        <v>196</v>
      </c>
      <c r="L10" s="81"/>
      <c r="M10" s="86"/>
      <c r="N10" s="95">
        <v>5475</v>
      </c>
      <c r="O10" s="97">
        <v>-6301</v>
      </c>
      <c r="P10" s="96">
        <v>-4109</v>
      </c>
      <c r="Q10" s="96">
        <v>-1670</v>
      </c>
      <c r="R10" s="96">
        <v>4281</v>
      </c>
    </row>
    <row r="11" spans="1:19" x14ac:dyDescent="0.4">
      <c r="A11" s="52"/>
      <c r="B11" s="81"/>
      <c r="C11" s="81"/>
      <c r="E11" s="58"/>
      <c r="F11" s="58"/>
      <c r="G11" s="58"/>
      <c r="H11" s="59"/>
      <c r="I11" s="59"/>
      <c r="K11" s="81"/>
      <c r="L11" s="81"/>
      <c r="M11" s="82"/>
      <c r="N11" s="87"/>
      <c r="O11" s="87"/>
      <c r="P11" s="87"/>
      <c r="Q11" s="88"/>
      <c r="R11" s="88"/>
    </row>
    <row r="12" spans="1:19" x14ac:dyDescent="0.4">
      <c r="A12" s="52"/>
      <c r="B12" s="83" t="s">
        <v>197</v>
      </c>
      <c r="C12" s="83"/>
      <c r="D12" s="30"/>
      <c r="E12" s="98">
        <v>-3025</v>
      </c>
      <c r="F12" s="98">
        <v>-1965</v>
      </c>
      <c r="G12" s="99">
        <v>-2230</v>
      </c>
      <c r="H12" s="99">
        <v>-2710</v>
      </c>
      <c r="I12" s="99">
        <v>-3897</v>
      </c>
      <c r="K12" s="83" t="s">
        <v>197</v>
      </c>
      <c r="L12" s="83"/>
      <c r="M12" s="85"/>
      <c r="N12" s="98">
        <v>-5429</v>
      </c>
      <c r="O12" s="98">
        <v>-3620</v>
      </c>
      <c r="P12" s="99">
        <v>-3607</v>
      </c>
      <c r="Q12" s="99">
        <v>-4940</v>
      </c>
      <c r="R12" s="99">
        <v>-3284</v>
      </c>
    </row>
    <row r="13" spans="1:19" x14ac:dyDescent="0.4">
      <c r="A13" s="52"/>
      <c r="B13" s="80" t="s">
        <v>198</v>
      </c>
      <c r="C13" s="81"/>
      <c r="E13" s="97">
        <v>-3091</v>
      </c>
      <c r="F13" s="97">
        <v>-2179</v>
      </c>
      <c r="G13" s="96">
        <v>-2145</v>
      </c>
      <c r="H13" s="96">
        <v>-2987</v>
      </c>
      <c r="I13" s="96">
        <v>-3923</v>
      </c>
      <c r="K13" s="80" t="s">
        <v>198</v>
      </c>
      <c r="L13" s="81"/>
      <c r="M13" s="86"/>
      <c r="N13" s="97">
        <v>-5277</v>
      </c>
      <c r="O13" s="97">
        <v>-3240</v>
      </c>
      <c r="P13" s="96">
        <v>-3543</v>
      </c>
      <c r="Q13" s="96">
        <v>-4767</v>
      </c>
      <c r="R13" s="96">
        <v>-2810</v>
      </c>
    </row>
    <row r="14" spans="1:19" x14ac:dyDescent="0.4">
      <c r="A14" s="52"/>
      <c r="B14" s="81"/>
      <c r="C14" s="81"/>
      <c r="E14" s="58"/>
      <c r="F14" s="58"/>
      <c r="G14" s="59"/>
      <c r="H14" s="59"/>
      <c r="I14" s="59"/>
      <c r="K14" s="81"/>
      <c r="L14" s="81"/>
      <c r="M14" s="82"/>
      <c r="N14" s="87"/>
      <c r="O14" s="87"/>
      <c r="P14" s="88"/>
      <c r="Q14" s="88"/>
      <c r="R14" s="88"/>
    </row>
    <row r="15" spans="1:19" x14ac:dyDescent="0.4">
      <c r="A15" s="52"/>
      <c r="B15" s="81" t="s">
        <v>199</v>
      </c>
      <c r="C15" s="81"/>
      <c r="E15" s="58">
        <v>29766</v>
      </c>
      <c r="F15" s="58">
        <v>20313</v>
      </c>
      <c r="G15" s="59">
        <v>4468</v>
      </c>
      <c r="H15" s="59">
        <v>9787</v>
      </c>
      <c r="I15" s="59">
        <v>7641</v>
      </c>
      <c r="K15" s="81" t="s">
        <v>199</v>
      </c>
      <c r="L15" s="81"/>
      <c r="M15" s="82"/>
      <c r="N15" s="87">
        <v>3674</v>
      </c>
      <c r="O15" s="87">
        <v>17872</v>
      </c>
      <c r="P15" s="88">
        <v>13042</v>
      </c>
      <c r="Q15" s="88">
        <v>7209</v>
      </c>
      <c r="R15" s="88">
        <v>2961</v>
      </c>
    </row>
    <row r="16" spans="1:19" x14ac:dyDescent="0.4">
      <c r="A16" s="52"/>
      <c r="B16" s="81" t="s">
        <v>200</v>
      </c>
      <c r="C16" s="81"/>
      <c r="E16" s="87">
        <v>-29673</v>
      </c>
      <c r="F16" s="87">
        <v>-11683</v>
      </c>
      <c r="G16" s="88">
        <v>-2712</v>
      </c>
      <c r="H16" s="88">
        <v>-7729</v>
      </c>
      <c r="I16" s="88">
        <v>-9566</v>
      </c>
      <c r="K16" s="81" t="s">
        <v>200</v>
      </c>
      <c r="L16" s="81"/>
      <c r="M16" s="82"/>
      <c r="N16" s="87">
        <v>-2256</v>
      </c>
      <c r="O16" s="87">
        <v>-1621</v>
      </c>
      <c r="P16" s="88">
        <v>-6249</v>
      </c>
      <c r="Q16" s="88">
        <v>-4665</v>
      </c>
      <c r="R16" s="88">
        <v>-7860</v>
      </c>
    </row>
    <row r="17" spans="1:18" x14ac:dyDescent="0.4">
      <c r="A17" s="52"/>
      <c r="B17" s="83" t="s">
        <v>201</v>
      </c>
      <c r="C17" s="83"/>
      <c r="D17" s="30"/>
      <c r="E17" s="90">
        <v>0</v>
      </c>
      <c r="F17" s="90">
        <v>1431</v>
      </c>
      <c r="G17" s="61">
        <v>1622</v>
      </c>
      <c r="H17" s="61">
        <v>0</v>
      </c>
      <c r="I17" s="61">
        <v>0</v>
      </c>
      <c r="K17" s="83" t="s">
        <v>201</v>
      </c>
      <c r="L17" s="83"/>
      <c r="M17" s="85"/>
      <c r="N17" s="98">
        <v>4</v>
      </c>
      <c r="O17" s="98">
        <v>3249</v>
      </c>
      <c r="P17" s="99">
        <v>1215</v>
      </c>
      <c r="Q17" s="99">
        <v>1275</v>
      </c>
      <c r="R17" s="99">
        <v>27</v>
      </c>
    </row>
    <row r="18" spans="1:18" x14ac:dyDescent="0.4">
      <c r="A18" s="52"/>
      <c r="B18" s="80" t="s">
        <v>202</v>
      </c>
      <c r="C18" s="81"/>
      <c r="E18" s="100">
        <v>-670</v>
      </c>
      <c r="F18" s="100">
        <v>9350</v>
      </c>
      <c r="G18" s="96">
        <v>3041</v>
      </c>
      <c r="H18" s="96">
        <v>1741</v>
      </c>
      <c r="I18" s="96">
        <v>-1993</v>
      </c>
      <c r="K18" s="80" t="s">
        <v>202</v>
      </c>
      <c r="L18" s="81"/>
      <c r="M18" s="82"/>
      <c r="N18" s="100">
        <v>-655</v>
      </c>
      <c r="O18" s="100">
        <v>18650</v>
      </c>
      <c r="P18" s="96">
        <v>6949</v>
      </c>
      <c r="Q18" s="96">
        <v>3577</v>
      </c>
      <c r="R18" s="96">
        <v>-5089</v>
      </c>
    </row>
    <row r="19" spans="1:18" x14ac:dyDescent="0.4">
      <c r="A19" s="52"/>
      <c r="B19" s="81"/>
      <c r="C19" s="81"/>
      <c r="E19" s="58"/>
      <c r="F19" s="58"/>
      <c r="G19" s="59"/>
      <c r="H19" s="59"/>
      <c r="I19" s="59"/>
      <c r="K19" s="81"/>
      <c r="L19" s="81"/>
      <c r="M19" s="82"/>
      <c r="N19" s="87"/>
      <c r="O19" s="87"/>
      <c r="P19" s="88"/>
      <c r="Q19" s="88"/>
      <c r="R19" s="88"/>
    </row>
    <row r="20" spans="1:18" x14ac:dyDescent="0.4">
      <c r="A20" s="52"/>
      <c r="B20" s="80" t="s">
        <v>203</v>
      </c>
      <c r="C20" s="81"/>
      <c r="E20" s="95">
        <v>-44</v>
      </c>
      <c r="F20" s="95">
        <v>3441</v>
      </c>
      <c r="G20" s="96">
        <v>-982</v>
      </c>
      <c r="H20" s="96">
        <v>-767</v>
      </c>
      <c r="I20" s="96">
        <v>-1438</v>
      </c>
      <c r="K20" s="80" t="s">
        <v>203</v>
      </c>
      <c r="L20" s="81"/>
      <c r="M20" s="82"/>
      <c r="N20" s="95">
        <v>-466</v>
      </c>
      <c r="O20" s="95">
        <v>9161</v>
      </c>
      <c r="P20" s="96">
        <v>-715</v>
      </c>
      <c r="Q20" s="96">
        <v>-2940</v>
      </c>
      <c r="R20" s="96">
        <v>-3601</v>
      </c>
    </row>
    <row r="21" spans="1:18" x14ac:dyDescent="0.4">
      <c r="J21" s="16"/>
      <c r="K21" s="16"/>
      <c r="N21" s="16"/>
      <c r="O21" s="16"/>
      <c r="P21" s="16"/>
      <c r="Q21" s="16"/>
      <c r="R21" s="16"/>
    </row>
    <row r="23" spans="1:18" x14ac:dyDescent="0.4">
      <c r="B23" t="s">
        <v>191</v>
      </c>
    </row>
    <row r="24" spans="1:18" x14ac:dyDescent="0.4">
      <c r="B24" s="78" t="s">
        <v>126</v>
      </c>
      <c r="C24" s="79"/>
      <c r="D24" s="79"/>
      <c r="E24" s="55">
        <v>2019</v>
      </c>
      <c r="F24" s="55">
        <v>2020</v>
      </c>
      <c r="G24" s="55">
        <v>2021</v>
      </c>
      <c r="H24" s="55">
        <v>2022</v>
      </c>
      <c r="I24" s="55">
        <v>2023</v>
      </c>
    </row>
    <row r="25" spans="1:18" x14ac:dyDescent="0.4">
      <c r="B25" s="80" t="s">
        <v>146</v>
      </c>
      <c r="C25" s="81"/>
      <c r="D25" s="82"/>
      <c r="E25" s="57">
        <v>930</v>
      </c>
      <c r="F25" s="95">
        <v>-4013</v>
      </c>
      <c r="G25" s="96">
        <v>-4507</v>
      </c>
      <c r="H25" s="96">
        <v>-2270</v>
      </c>
      <c r="I25" s="96">
        <v>166</v>
      </c>
    </row>
    <row r="26" spans="1:18" x14ac:dyDescent="0.4">
      <c r="B26" s="82"/>
      <c r="C26" s="81"/>
      <c r="D26" s="82"/>
      <c r="E26" s="58"/>
      <c r="F26" s="58"/>
      <c r="G26" s="59"/>
      <c r="H26" s="59"/>
      <c r="I26" s="59"/>
    </row>
    <row r="27" spans="1:18" x14ac:dyDescent="0.4">
      <c r="B27" s="80" t="s">
        <v>194</v>
      </c>
      <c r="C27" s="81"/>
      <c r="D27" s="82"/>
      <c r="E27" s="57">
        <v>629</v>
      </c>
      <c r="F27" s="57">
        <v>740</v>
      </c>
      <c r="G27" s="60">
        <v>759</v>
      </c>
      <c r="H27" s="60">
        <v>810</v>
      </c>
      <c r="I27" s="60">
        <v>883</v>
      </c>
    </row>
    <row r="28" spans="1:18" x14ac:dyDescent="0.4">
      <c r="B28" s="83" t="s">
        <v>195</v>
      </c>
      <c r="C28" s="83"/>
      <c r="D28" s="85"/>
      <c r="E28" s="58">
        <v>-103</v>
      </c>
      <c r="F28" s="87">
        <v>-283</v>
      </c>
      <c r="G28" s="61">
        <v>319</v>
      </c>
      <c r="H28" s="61">
        <v>-349</v>
      </c>
      <c r="I28" s="61">
        <v>328</v>
      </c>
    </row>
    <row r="29" spans="1:18" x14ac:dyDescent="0.4">
      <c r="B29" s="80" t="s">
        <v>196</v>
      </c>
      <c r="C29" s="81"/>
      <c r="D29" s="82"/>
      <c r="E29" s="97">
        <v>1823</v>
      </c>
      <c r="F29" s="97">
        <v>-2556</v>
      </c>
      <c r="G29" s="96">
        <v>-2468</v>
      </c>
      <c r="H29" s="96">
        <v>210</v>
      </c>
      <c r="I29" s="96">
        <v>2006</v>
      </c>
    </row>
    <row r="30" spans="1:18" x14ac:dyDescent="0.4">
      <c r="B30" s="81"/>
      <c r="C30" s="81"/>
      <c r="D30" s="82"/>
      <c r="E30" s="58"/>
      <c r="F30" s="58"/>
      <c r="G30" s="58"/>
      <c r="H30" s="59"/>
      <c r="I30" s="59"/>
    </row>
    <row r="31" spans="1:18" x14ac:dyDescent="0.4">
      <c r="B31" s="83" t="s">
        <v>197</v>
      </c>
      <c r="C31" s="83"/>
      <c r="D31" s="85"/>
      <c r="E31" s="98">
        <v>-1637</v>
      </c>
      <c r="F31" s="98">
        <v>-946</v>
      </c>
      <c r="G31" s="99">
        <v>-753</v>
      </c>
      <c r="H31" s="99">
        <v>-1784</v>
      </c>
      <c r="I31" s="99">
        <v>-2750</v>
      </c>
    </row>
    <row r="32" spans="1:18" x14ac:dyDescent="0.4">
      <c r="B32" s="80" t="s">
        <v>198</v>
      </c>
      <c r="C32" s="81"/>
      <c r="D32" s="82"/>
      <c r="E32" s="97">
        <v>-1680</v>
      </c>
      <c r="F32" s="97">
        <v>-975</v>
      </c>
      <c r="G32" s="96">
        <v>-1004</v>
      </c>
      <c r="H32" s="96">
        <v>-1756</v>
      </c>
      <c r="I32" s="96">
        <v>-2897</v>
      </c>
    </row>
    <row r="33" spans="2:9" x14ac:dyDescent="0.4">
      <c r="B33" s="81"/>
      <c r="C33" s="81"/>
      <c r="D33" s="82"/>
      <c r="E33" s="58"/>
      <c r="F33" s="58"/>
      <c r="G33" s="59"/>
      <c r="H33" s="59"/>
      <c r="I33" s="59"/>
    </row>
    <row r="34" spans="2:9" x14ac:dyDescent="0.4">
      <c r="B34" s="81" t="s">
        <v>199</v>
      </c>
      <c r="C34" s="81"/>
      <c r="D34" s="82"/>
      <c r="E34" s="58">
        <v>4122</v>
      </c>
      <c r="F34" s="58">
        <v>6075</v>
      </c>
      <c r="G34" s="59">
        <v>2601</v>
      </c>
      <c r="H34" s="59">
        <v>3003</v>
      </c>
      <c r="I34" s="59">
        <v>4323</v>
      </c>
    </row>
    <row r="35" spans="2:9" x14ac:dyDescent="0.4">
      <c r="B35" s="81" t="s">
        <v>200</v>
      </c>
      <c r="C35" s="81"/>
      <c r="D35" s="82"/>
      <c r="E35" s="87">
        <v>-3807</v>
      </c>
      <c r="F35" s="87">
        <v>-892</v>
      </c>
      <c r="G35" s="88">
        <v>-2113</v>
      </c>
      <c r="H35" s="88">
        <v>-1770</v>
      </c>
      <c r="I35" s="88">
        <v>-3758</v>
      </c>
    </row>
    <row r="36" spans="2:9" x14ac:dyDescent="0.4">
      <c r="B36" s="83" t="s">
        <v>201</v>
      </c>
      <c r="C36" s="83"/>
      <c r="D36" s="85"/>
      <c r="E36" s="90">
        <v>32</v>
      </c>
      <c r="F36" s="90">
        <v>1547</v>
      </c>
      <c r="G36" s="61">
        <v>2669</v>
      </c>
      <c r="H36" s="61">
        <v>5</v>
      </c>
      <c r="I36" s="61">
        <v>5</v>
      </c>
    </row>
    <row r="37" spans="2:9" x14ac:dyDescent="0.4">
      <c r="B37" s="80" t="s">
        <v>202</v>
      </c>
      <c r="C37" s="81"/>
      <c r="D37" s="82"/>
      <c r="E37" s="100">
        <v>-53</v>
      </c>
      <c r="F37" s="100">
        <v>6579</v>
      </c>
      <c r="G37" s="96">
        <v>1678</v>
      </c>
      <c r="H37" s="96">
        <v>986</v>
      </c>
      <c r="I37" s="96">
        <v>347</v>
      </c>
    </row>
    <row r="38" spans="2:9" x14ac:dyDescent="0.4">
      <c r="B38" s="81"/>
      <c r="C38" s="81"/>
      <c r="D38" s="82"/>
      <c r="E38" s="58"/>
      <c r="F38" s="58"/>
      <c r="G38" s="59"/>
      <c r="H38" s="59"/>
      <c r="I38" s="59"/>
    </row>
    <row r="39" spans="2:9" x14ac:dyDescent="0.4">
      <c r="B39" s="80" t="s">
        <v>203</v>
      </c>
      <c r="C39" s="81"/>
      <c r="D39" s="82"/>
      <c r="E39" s="95">
        <v>89</v>
      </c>
      <c r="F39" s="95">
        <v>3048</v>
      </c>
      <c r="G39" s="96">
        <v>-1794</v>
      </c>
      <c r="H39" s="96">
        <v>-560</v>
      </c>
      <c r="I39" s="96">
        <v>-545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크루즈 산업 분석</vt:lpstr>
      <vt:lpstr>크루즈 예약 과정</vt:lpstr>
      <vt:lpstr>PEER 분석</vt:lpstr>
      <vt:lpstr>NCLH</vt:lpstr>
      <vt:lpstr>RCL</vt:lpstr>
      <vt:lpstr>3社 IS</vt:lpstr>
      <vt:lpstr>3社 BS</vt:lpstr>
      <vt:lpstr>3社 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서민석</dc:creator>
  <cp:lastModifiedBy>서민석</cp:lastModifiedBy>
  <dcterms:created xsi:type="dcterms:W3CDTF">2024-08-30T01:10:19Z</dcterms:created>
  <dcterms:modified xsi:type="dcterms:W3CDTF">2024-09-01T12:47:33Z</dcterms:modified>
</cp:coreProperties>
</file>