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mch\OneDrive\바탕 화면\snuvalue\my 보고서\"/>
    </mc:Choice>
  </mc:AlternateContent>
  <xr:revisionPtr revIDLastSave="0" documentId="13_ncr:1_{F452415A-6C1A-425E-A965-61C4FAD1FA3E}" xr6:coauthVersionLast="36" xr6:coauthVersionMax="36" xr10:uidLastSave="{00000000-0000-0000-0000-000000000000}"/>
  <bookViews>
    <workbookView xWindow="0" yWindow="0" windowWidth="23040" windowHeight="7644" xr2:uid="{AE6EC69D-C14C-40CD-989D-AB93522E316D}"/>
  </bookViews>
  <sheets>
    <sheet name="report" sheetId="4" r:id="rId1"/>
    <sheet name="raw data" sheetId="3" r:id="rId2"/>
    <sheet name="IR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3" i="4" l="1"/>
  <c r="E422" i="4"/>
  <c r="D422" i="4"/>
  <c r="K402" i="4"/>
  <c r="K398" i="4" s="1"/>
  <c r="J402" i="4"/>
  <c r="L398" i="4"/>
  <c r="J398" i="4"/>
  <c r="M401" i="4"/>
  <c r="M398" i="4" s="1"/>
  <c r="L403" i="4"/>
  <c r="M403" i="4"/>
  <c r="N403" i="4"/>
  <c r="O403" i="4"/>
  <c r="K403" i="4"/>
  <c r="J403" i="4"/>
  <c r="L404" i="4"/>
  <c r="M404" i="4"/>
  <c r="N404" i="4"/>
  <c r="O404" i="4" s="1"/>
  <c r="K404" i="4"/>
  <c r="J404" i="4"/>
  <c r="K401" i="4"/>
  <c r="J401" i="4"/>
  <c r="D69" i="3"/>
  <c r="E69" i="3"/>
  <c r="F69" i="3"/>
  <c r="G69" i="3"/>
  <c r="H69" i="3"/>
  <c r="D70" i="3"/>
  <c r="E70" i="3"/>
  <c r="F70" i="3"/>
  <c r="G70" i="3"/>
  <c r="H70" i="3"/>
  <c r="D71" i="3"/>
  <c r="E71" i="3"/>
  <c r="F71" i="3"/>
  <c r="G71" i="3"/>
  <c r="H71" i="3"/>
  <c r="D72" i="3"/>
  <c r="E72" i="3"/>
  <c r="F72" i="3"/>
  <c r="G72" i="3"/>
  <c r="H72" i="3"/>
  <c r="D73" i="3"/>
  <c r="E73" i="3"/>
  <c r="F73" i="3"/>
  <c r="G73" i="3"/>
  <c r="H73" i="3"/>
  <c r="D74" i="3"/>
  <c r="E74" i="3"/>
  <c r="F74" i="3"/>
  <c r="G74" i="3"/>
  <c r="H74" i="3"/>
  <c r="D75" i="3"/>
  <c r="E75" i="3"/>
  <c r="F75" i="3"/>
  <c r="G75" i="3"/>
  <c r="H75" i="3"/>
  <c r="D76" i="3"/>
  <c r="E76" i="3"/>
  <c r="F76" i="3"/>
  <c r="G76" i="3"/>
  <c r="H76" i="3"/>
  <c r="D77" i="3"/>
  <c r="E77" i="3"/>
  <c r="F77" i="3"/>
  <c r="G77" i="3"/>
  <c r="H77" i="3"/>
  <c r="D78" i="3"/>
  <c r="E78" i="3"/>
  <c r="F78" i="3"/>
  <c r="G78" i="3"/>
  <c r="H78" i="3"/>
  <c r="D79" i="3"/>
  <c r="E79" i="3"/>
  <c r="F79" i="3"/>
  <c r="G79" i="3"/>
  <c r="H79" i="3"/>
  <c r="C70" i="3"/>
  <c r="C71" i="3"/>
  <c r="C72" i="3"/>
  <c r="C73" i="3"/>
  <c r="C74" i="3"/>
  <c r="C75" i="3"/>
  <c r="C76" i="3"/>
  <c r="C77" i="3"/>
  <c r="C78" i="3"/>
  <c r="C79" i="3"/>
  <c r="C69" i="3"/>
  <c r="D62" i="3"/>
  <c r="N401" i="4" l="1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4" i="3"/>
  <c r="D44" i="3"/>
  <c r="E44" i="3"/>
  <c r="F44" i="3"/>
  <c r="G44" i="3"/>
  <c r="H44" i="3"/>
  <c r="H54" i="3"/>
  <c r="G54" i="3"/>
  <c r="F54" i="3"/>
  <c r="E54" i="3"/>
  <c r="D54" i="3"/>
  <c r="C54" i="3"/>
  <c r="H51" i="3"/>
  <c r="G51" i="3"/>
  <c r="F51" i="3"/>
  <c r="E51" i="3"/>
  <c r="D51" i="3"/>
  <c r="C51" i="3"/>
  <c r="C49" i="3"/>
  <c r="D49" i="3"/>
  <c r="E49" i="3"/>
  <c r="F49" i="3"/>
  <c r="G49" i="3"/>
  <c r="H49" i="3"/>
  <c r="D35" i="3"/>
  <c r="E35" i="3"/>
  <c r="F35" i="3"/>
  <c r="G35" i="3"/>
  <c r="H35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C15" i="3"/>
  <c r="C16" i="3"/>
  <c r="C17" i="3"/>
  <c r="C14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C24" i="3"/>
  <c r="G25" i="3" s="1"/>
  <c r="C21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C19" i="3"/>
  <c r="H5" i="3"/>
  <c r="I5" i="3"/>
  <c r="J5" i="3"/>
  <c r="K5" i="3"/>
  <c r="L5" i="3"/>
  <c r="M5" i="3"/>
  <c r="N5" i="3"/>
  <c r="O5" i="3"/>
  <c r="P5" i="3"/>
  <c r="Q5" i="3"/>
  <c r="R5" i="3"/>
  <c r="S5" i="3"/>
  <c r="T5" i="3"/>
  <c r="G5" i="3"/>
  <c r="O401" i="4" l="1"/>
  <c r="O398" i="4" s="1"/>
  <c r="N398" i="4"/>
  <c r="F422" i="4" s="1"/>
  <c r="C52" i="3"/>
  <c r="H52" i="3"/>
  <c r="F52" i="3"/>
  <c r="C55" i="3"/>
  <c r="H55" i="3"/>
  <c r="Q22" i="3"/>
  <c r="K22" i="3"/>
  <c r="P22" i="3"/>
  <c r="J22" i="3"/>
  <c r="O22" i="3"/>
  <c r="H22" i="3"/>
  <c r="T22" i="3"/>
  <c r="D52" i="3"/>
  <c r="L22" i="3"/>
  <c r="S22" i="3"/>
  <c r="N22" i="3"/>
  <c r="I22" i="3"/>
  <c r="G22" i="3"/>
  <c r="D55" i="3"/>
  <c r="E55" i="3"/>
  <c r="M22" i="3"/>
  <c r="R22" i="3"/>
  <c r="G52" i="3"/>
  <c r="G55" i="3"/>
  <c r="E52" i="3"/>
  <c r="F55" i="3"/>
  <c r="F423" i="4" l="1"/>
  <c r="G422" i="4"/>
  <c r="G423" i="4" s="1"/>
</calcChain>
</file>

<file path=xl/sharedStrings.xml><?xml version="1.0" encoding="utf-8"?>
<sst xmlns="http://schemas.openxmlformats.org/spreadsheetml/2006/main" count="376" uniqueCount="319">
  <si>
    <t>사업부별 매출액</t>
  </si>
  <si>
    <t>(사업부문별)</t>
  </si>
  <si>
    <t>영업이익</t>
  </si>
  <si>
    <t>당기순이익</t>
  </si>
  <si>
    <t>영업활동으로 인한 현금흐름</t>
  </si>
  <si>
    <t>투자활동으로 인한 현금흐름</t>
  </si>
  <si>
    <t>재무활동으로 인한 현금흐름</t>
  </si>
  <si>
    <t>매출액</t>
  </si>
  <si>
    <t>% YoY</t>
  </si>
  <si>
    <t>데코필름</t>
  </si>
  <si>
    <t>광학필름</t>
  </si>
  <si>
    <t>사출필름</t>
  </si>
  <si>
    <t>상품매출</t>
  </si>
  <si>
    <t>매출총이익</t>
  </si>
  <si>
    <t>- 감가상각비</t>
  </si>
  <si>
    <t>- CAPEX (유형자산 투자)</t>
  </si>
  <si>
    <t>분기별 손익계산서</t>
    <phoneticPr fontId="2" type="noConversion"/>
  </si>
  <si>
    <t>% gpm</t>
    <phoneticPr fontId="2" type="noConversion"/>
  </si>
  <si>
    <t>% opm</t>
    <phoneticPr fontId="2" type="noConversion"/>
  </si>
  <si>
    <t>% npm</t>
    <phoneticPr fontId="2" type="noConversion"/>
  </si>
  <si>
    <t>1Q20</t>
    <phoneticPr fontId="2" type="noConversion"/>
  </si>
  <si>
    <t>2Q20</t>
    <phoneticPr fontId="2" type="noConversion"/>
  </si>
  <si>
    <t>3Q20</t>
    <phoneticPr fontId="2" type="noConversion"/>
  </si>
  <si>
    <t>4Q20</t>
    <phoneticPr fontId="2" type="noConversion"/>
  </si>
  <si>
    <t>1Q21</t>
    <phoneticPr fontId="2" type="noConversion"/>
  </si>
  <si>
    <t>2Q21</t>
    <phoneticPr fontId="2" type="noConversion"/>
  </si>
  <si>
    <t>3Q21</t>
    <phoneticPr fontId="2" type="noConversion"/>
  </si>
  <si>
    <t>4Q21</t>
    <phoneticPr fontId="2" type="noConversion"/>
  </si>
  <si>
    <t>1Q22</t>
    <phoneticPr fontId="2" type="noConversion"/>
  </si>
  <si>
    <t>2Q22</t>
    <phoneticPr fontId="2" type="noConversion"/>
  </si>
  <si>
    <t>3Q22</t>
    <phoneticPr fontId="2" type="noConversion"/>
  </si>
  <si>
    <t>4Q22</t>
    <phoneticPr fontId="2" type="noConversion"/>
  </si>
  <si>
    <t>1Q23</t>
    <phoneticPr fontId="2" type="noConversion"/>
  </si>
  <si>
    <t>2Q23</t>
    <phoneticPr fontId="2" type="noConversion"/>
  </si>
  <si>
    <t>3Q23</t>
    <phoneticPr fontId="2" type="noConversion"/>
  </si>
  <si>
    <t>4Q23</t>
    <phoneticPr fontId="2" type="noConversion"/>
  </si>
  <si>
    <t>1Q24</t>
    <phoneticPr fontId="2" type="noConversion"/>
  </si>
  <si>
    <t>2Q24</t>
    <phoneticPr fontId="2" type="noConversion"/>
  </si>
  <si>
    <t>% of sales</t>
    <phoneticPr fontId="2" type="noConversion"/>
  </si>
  <si>
    <t>연도별 손익계산서</t>
    <phoneticPr fontId="2" type="noConversion"/>
  </si>
  <si>
    <t>단위: 억 원</t>
    <phoneticPr fontId="2" type="noConversion"/>
  </si>
  <si>
    <t>2015</t>
  </si>
  <si>
    <t>2016</t>
  </si>
  <si>
    <t>2018</t>
  </si>
  <si>
    <t>2019</t>
  </si>
  <si>
    <t>2020</t>
  </si>
  <si>
    <t>2021</t>
  </si>
  <si>
    <t>2022</t>
  </si>
  <si>
    <t>2023</t>
    <phoneticPr fontId="2" type="noConversion"/>
  </si>
  <si>
    <t xml:space="preserve"> 유동자산</t>
    <phoneticPr fontId="2" type="noConversion"/>
  </si>
  <si>
    <t xml:space="preserve">   현금성자산</t>
    <phoneticPr fontId="2" type="noConversion"/>
  </si>
  <si>
    <t>매출채권</t>
    <phoneticPr fontId="2" type="noConversion"/>
  </si>
  <si>
    <t>재고자산</t>
    <phoneticPr fontId="2" type="noConversion"/>
  </si>
  <si>
    <t xml:space="preserve"> 비유동자산</t>
    <phoneticPr fontId="2" type="noConversion"/>
  </si>
  <si>
    <t>투자자산</t>
    <phoneticPr fontId="2" type="noConversion"/>
  </si>
  <si>
    <t>유형자산</t>
    <phoneticPr fontId="2" type="noConversion"/>
  </si>
  <si>
    <t>무형자산</t>
    <phoneticPr fontId="2" type="noConversion"/>
  </si>
  <si>
    <t>기타</t>
    <phoneticPr fontId="2" type="noConversion"/>
  </si>
  <si>
    <t>총자산</t>
    <phoneticPr fontId="2" type="noConversion"/>
  </si>
  <si>
    <t xml:space="preserve"> 유동부채</t>
    <phoneticPr fontId="2" type="noConversion"/>
  </si>
  <si>
    <t xml:space="preserve">   매입채무</t>
    <phoneticPr fontId="2" type="noConversion"/>
  </si>
  <si>
    <t xml:space="preserve">   단기금융부채</t>
    <phoneticPr fontId="2" type="noConversion"/>
  </si>
  <si>
    <t xml:space="preserve">   기타부채</t>
    <phoneticPr fontId="2" type="noConversion"/>
  </si>
  <si>
    <t xml:space="preserve"> 비유동부채</t>
    <phoneticPr fontId="2" type="noConversion"/>
  </si>
  <si>
    <t xml:space="preserve">   장기매입채무</t>
    <phoneticPr fontId="2" type="noConversion"/>
  </si>
  <si>
    <t xml:space="preserve">   장기금융부채</t>
    <phoneticPr fontId="2" type="noConversion"/>
  </si>
  <si>
    <t>총부채</t>
    <phoneticPr fontId="2" type="noConversion"/>
  </si>
  <si>
    <t xml:space="preserve">  자본금</t>
    <phoneticPr fontId="2" type="noConversion"/>
  </si>
  <si>
    <t xml:space="preserve">  자본잉여금</t>
    <phoneticPr fontId="2" type="noConversion"/>
  </si>
  <si>
    <t xml:space="preserve">  자기주식</t>
    <phoneticPr fontId="2" type="noConversion"/>
  </si>
  <si>
    <t xml:space="preserve">  이익잉여금</t>
    <phoneticPr fontId="2" type="noConversion"/>
  </si>
  <si>
    <t>연도별 재무상태표</t>
    <phoneticPr fontId="2" type="noConversion"/>
  </si>
  <si>
    <t>총자본</t>
    <phoneticPr fontId="2" type="noConversion"/>
  </si>
  <si>
    <t>투자포인트</t>
    <phoneticPr fontId="2" type="noConversion"/>
  </si>
  <si>
    <t>2. 폴더블 폰 시장에서의 수혜</t>
    <phoneticPr fontId="2" type="noConversion"/>
  </si>
  <si>
    <t>기업 개요</t>
    <phoneticPr fontId="2" type="noConversion"/>
  </si>
  <si>
    <t>2019년 7월 코스닥 상장</t>
    <phoneticPr fontId="2" type="noConversion"/>
  </si>
  <si>
    <t>목적은 신사업 개발 및 회사 발전을 위함이었다.</t>
    <phoneticPr fontId="2" type="noConversion"/>
  </si>
  <si>
    <t>스마트폰 필름 사업을 영위하는 사업은 굉장히 지루해 기존 경영진 입장에서는 잘 엑시트한 셈.</t>
    <phoneticPr fontId="2" type="noConversion"/>
  </si>
  <si>
    <t>2022년 12월에 이영민 대표가 사모펀드에 지분을 넘겨주었다.</t>
    <phoneticPr fontId="2" type="noConversion"/>
  </si>
  <si>
    <t>당시 인수자 이상파트너스(지금 이름은 SGH홀딩스)도 이차전지 사업을 추가해 성장을 꾀한다고 했다.</t>
    <phoneticPr fontId="2" type="noConversion"/>
  </si>
  <si>
    <t>그렇게 2023년 1월 이차전지 단열패드 개발 기업 세스맷을 취득했다.</t>
    <phoneticPr fontId="2" type="noConversion"/>
  </si>
  <si>
    <t>세스맷은 2022년 12월에 설립된 회사로 18억원을 주고 지분 70%를 취득하여 자회사로 편입되었다.</t>
    <phoneticPr fontId="2" type="noConversion"/>
  </si>
  <si>
    <t>세스맷의 사업에 대한 자세한 설명은 투자포인트에서 후술하겠다.</t>
    <phoneticPr fontId="2" type="noConversion"/>
  </si>
  <si>
    <t>종속회사 현황은 다음과 같다.</t>
    <phoneticPr fontId="2" type="noConversion"/>
  </si>
  <si>
    <t>SEGYUNG VINA: 베트남 생산 법인. 기존 사업인 모바일 필름 제품에 대해 경쟁력 확보 및 원가 절감을 위해 설립</t>
    <phoneticPr fontId="2" type="noConversion"/>
  </si>
  <si>
    <t>SGJ 일본: 데코 필름 프린터 설비 제조 및 판매 사업</t>
    <phoneticPr fontId="2" type="noConversion"/>
  </si>
  <si>
    <t>Dongguan SG Desgin Center: 설계 연구 및 생산 및 판매 법인</t>
    <phoneticPr fontId="2" type="noConversion"/>
  </si>
  <si>
    <t>지디에스: 초정밀 패턴 개발과 몰드 및 금형가공 사업을 영위. 데코 패턴 기술력 확보를 위해 2019년에 지분 투자한 기업.</t>
    <phoneticPr fontId="2" type="noConversion"/>
  </si>
  <si>
    <t>세스맷: 후술할 이차전지 관련 업체.</t>
    <phoneticPr fontId="2" type="noConversion"/>
  </si>
  <si>
    <t>Business Model</t>
    <phoneticPr fontId="2" type="noConversion"/>
  </si>
  <si>
    <t>올해 반기 기준 매출액 비중: 데코필름 40.17%, 광학필름 44.12%, 사출필름 15.11%</t>
    <phoneticPr fontId="2" type="noConversion"/>
  </si>
  <si>
    <t>2023년 기준 매출액 비중: 데코필름 29.64%, 광학필름 41.08%, 사출필름 26.91%</t>
    <phoneticPr fontId="2" type="noConversion"/>
  </si>
  <si>
    <t>데코필름</t>
    <phoneticPr fontId="2" type="noConversion"/>
  </si>
  <si>
    <t>스마트폰 전후면 데코레이션 필름.</t>
    <phoneticPr fontId="2" type="noConversion"/>
  </si>
  <si>
    <t>필름이라 해서 카메라나 화면을 생각하면 안되고 디자인을 위한 제품이라고 생각해야 한다.</t>
    <phoneticPr fontId="2" type="noConversion"/>
  </si>
  <si>
    <t>오른쪽의 사진에서 후면에 뭔가 느낌 있는 디자인 하는 제품이다.</t>
    <phoneticPr fontId="2" type="noConversion"/>
  </si>
  <si>
    <t>삼성전자의 S시리즈, A 시리즈, M시리즈에 들어가고 Zflip에도 들어갔다.</t>
    <phoneticPr fontId="2" type="noConversion"/>
  </si>
  <si>
    <t>동사는 MDD 공법을 통해 색상으로 자유롭게 구현하고 원가 절감을 할 수 있다.</t>
    <phoneticPr fontId="2" type="noConversion"/>
  </si>
  <si>
    <t>기존의 데코필름 공법과 달리 MDD 공법은 액상이 아니라 고체 상태로 필름을 만든다.</t>
    <phoneticPr fontId="2" type="noConversion"/>
  </si>
  <si>
    <t>그래서 건조 시간이 필요 없고 더 미세한 공정도 가능하다.</t>
    <phoneticPr fontId="2" type="noConversion"/>
  </si>
  <si>
    <t>중국에서는 OPPO, 샤오미, Oneplus, realme 등에 납품하고 OPPO의 비중이 크다고 하다.</t>
    <phoneticPr fontId="2" type="noConversion"/>
  </si>
  <si>
    <t>Glastic이라는 제품도 취급한다.</t>
    <phoneticPr fontId="2" type="noConversion"/>
  </si>
  <si>
    <t>플라스틱 소재 케이스를 사용하는 스마트폰에 적용되는데 주로 중저가 스마트폰에 해당된다.</t>
    <phoneticPr fontId="2" type="noConversion"/>
  </si>
  <si>
    <t>플라스틱의 단점을 보완하여 유리와 비슷한 광택과 촉감을 보이기 때문이다.</t>
    <phoneticPr fontId="2" type="noConversion"/>
  </si>
  <si>
    <t>광학 패턴 공법으로 표면 Haze 디자인이 구현 가능하며 대량 생산 및 품질에 최적화된 공정을 보유하고 있다.</t>
    <phoneticPr fontId="2" type="noConversion"/>
  </si>
  <si>
    <t>올해 상반기에 데코필름 사업부 매출이 잘 나온것도 OPPO에서 글라스틱 소재 모델 채택을 2배 늘린다고 했기 때문이다.</t>
    <phoneticPr fontId="2" type="noConversion"/>
  </si>
  <si>
    <t>광학필름</t>
    <phoneticPr fontId="2" type="noConversion"/>
  </si>
  <si>
    <t>Glastic 기준으로 삼성향이 90%, OPPO가 10% 가량이라고 한다. (전체 데코필름 비율이 아니라 Glastic만)</t>
    <phoneticPr fontId="2" type="noConversion"/>
  </si>
  <si>
    <t>옵티컬 필름과 폴더블 필름으로 구분된다.</t>
    <phoneticPr fontId="2" type="noConversion"/>
  </si>
  <si>
    <t>원가 절감이 많이 되는 만큼 사업성이 좋고 영업이익률에 긍정적인 영향을 준다.</t>
    <phoneticPr fontId="2" type="noConversion"/>
  </si>
  <si>
    <t>옵티컬 필름은 OCA(Optical Clear Adhensive)로 비슷한 제품인 OCR(Optical Clear Resin)과 비교하여 이해하면 좋다.</t>
    <phoneticPr fontId="2" type="noConversion"/>
  </si>
  <si>
    <t>OCA와 OCR 모두 디스플레이 패널 위에 빛의 손실이나 반사를 최소화 하기 위해 사용되는 소재다.</t>
    <phoneticPr fontId="2" type="noConversion"/>
  </si>
  <si>
    <t>광학 소재가 없다면 제품 내 Air Gap으로 인해 반사와 굴절이 일어나며 시인성이 떨어진다.</t>
    <phoneticPr fontId="2" type="noConversion"/>
  </si>
  <si>
    <t>OCA나 OCR은 빛의 투과율이 90%를 넘어 반사와 굴절이 훨씬 적게 일어난다.</t>
    <phoneticPr fontId="2" type="noConversion"/>
  </si>
  <si>
    <t>OCA와 OCR의 큰 차이점은 상태에 있다.</t>
    <phoneticPr fontId="2" type="noConversion"/>
  </si>
  <si>
    <t>OCA는 고체상, OCR은 액상이다.</t>
    <phoneticPr fontId="2" type="noConversion"/>
  </si>
  <si>
    <t>동사는 MDD 공법을 이용해 고체상을 만들 수 있고 OCR에 비해 표면에 균일하게 바를 수 있다.</t>
    <phoneticPr fontId="2" type="noConversion"/>
  </si>
  <si>
    <t>그래서 폴더블, 스마트워치 같이 굴곡이 많고 3D형태가 되면 OCA를 써야 한다.</t>
    <phoneticPr fontId="2" type="noConversion"/>
  </si>
  <si>
    <t>2023년 기준 글라스틱은 약 1000만대 납품되었고 2024년은 약 3500만~3600만대 정도 전망한다고 한다.(동사 가이던스)</t>
    <phoneticPr fontId="2" type="noConversion"/>
  </si>
  <si>
    <t>24년 2월부터 아이패드에 OCA가 월 100만대씩 납품되며 실적이 개선되고 있다.</t>
    <phoneticPr fontId="2" type="noConversion"/>
  </si>
  <si>
    <t>아이패드가 OLED로 되며 납품을 시작한 것이다.</t>
    <phoneticPr fontId="2" type="noConversion"/>
  </si>
  <si>
    <t>스마트폰 대비 태블릿은 면적이 넓기에 수익성이 더 좋다.</t>
    <phoneticPr fontId="2" type="noConversion"/>
  </si>
  <si>
    <t>폴더블 필름에서는 전면 UTG(Ultra Thin Glass)와 PL(보호필름, Protective Layer)를 취급한다.</t>
    <phoneticPr fontId="2" type="noConversion"/>
  </si>
  <si>
    <t>삼성전자의 폴더블 폰 모든 시리즈를 독점 공급한 이력이 있다.</t>
    <phoneticPr fontId="2" type="noConversion"/>
  </si>
  <si>
    <t>UTG가 매우 얇기에 PL이 UTG를 보호 해준다.</t>
    <phoneticPr fontId="2" type="noConversion"/>
  </si>
  <si>
    <t>삼성디스플레이에 독점 공급하고 있어 사실상 국내에서 폴더블 필름은 독점이다.</t>
    <phoneticPr fontId="2" type="noConversion"/>
  </si>
  <si>
    <t>그리고 삼성디스플레이에서 화웨이, 구글 픽셀 폴드 등에 납품하는 기기에도 동사의 제품이 들어간다.</t>
    <phoneticPr fontId="2" type="noConversion"/>
  </si>
  <si>
    <t>OCA 경쟁사로는 3M이 있다.</t>
    <phoneticPr fontId="2" type="noConversion"/>
  </si>
  <si>
    <t>아이폰에는 동사 제품만 들어가고 아이패드에 동사 한 장, 3M 한 장이 들어간다.</t>
    <phoneticPr fontId="2" type="noConversion"/>
  </si>
  <si>
    <t>압도적인 경쟁 우위는 아니지만 동사의 OCA가 3M보다 근소한 우위는 유지하는거 같다.</t>
    <phoneticPr fontId="2" type="noConversion"/>
  </si>
  <si>
    <t>사출필름</t>
    <phoneticPr fontId="2" type="noConversion"/>
  </si>
  <si>
    <t>스마트폰 내부에 부착되는 기능성 테이프다.</t>
    <phoneticPr fontId="2" type="noConversion"/>
  </si>
  <si>
    <t>절연, 방수, 방열 등 기능성 테이프와 부품 고정용 테이프 등 70여 종의 필름을 생산한다.</t>
    <phoneticPr fontId="2" type="noConversion"/>
  </si>
  <si>
    <t>주요 고객사는 삼성전자다.</t>
    <phoneticPr fontId="2" type="noConversion"/>
  </si>
  <si>
    <t>세스맷은 김기재 대표이사가 2022년에 설립한 회사다.</t>
    <phoneticPr fontId="2" type="noConversion"/>
  </si>
  <si>
    <t>김기재 대표는 LG 화학 기술 연구원으로 시작해서 한국전자기술연구원, 서울과학기술대학교, 건국대학교 등에서 교수직을 역임했다.</t>
    <phoneticPr fontId="2" type="noConversion"/>
  </si>
  <si>
    <t>우리나라에서는 배터리 효율에 관한 연구가 주를 이뤘는데 김 대표는 2006년에도 배터리 안전성에 관한 특허를 냈다.</t>
    <phoneticPr fontId="2" type="noConversion"/>
  </si>
  <si>
    <t>우리나라에서 특히 전기차 화재 관련하여 이슈가 많았다.</t>
    <phoneticPr fontId="2" type="noConversion"/>
  </si>
  <si>
    <t>아직 우리나라는 이와 관련한 제대로 된 대책이 적용되지 않고 있는데 세스맷은 이에 대한 연구를 진행하였다.</t>
    <phoneticPr fontId="2" type="noConversion"/>
  </si>
  <si>
    <t>사업 초기에는 아예 불을 꺼버리는 소화기능 필름을 만드려고 했지만 상용화 하기에 가격이 비싸 단열패드를 만들었다.</t>
    <phoneticPr fontId="2" type="noConversion"/>
  </si>
  <si>
    <t>하나의 셀에서 연소가 발생했을 때 주변 셀 온도상승은 억제 시켜 안정성 측면에서 대폭 개선된다.</t>
    <phoneticPr fontId="2" type="noConversion"/>
  </si>
  <si>
    <t>개념이 단순해 해자가 없을거라고 생각할 수도 있지만 나름 기술 노하우도 있다고 한다.</t>
    <phoneticPr fontId="2" type="noConversion"/>
  </si>
  <si>
    <t>인터뷰에서 리버스 엔지니어링(분해해 모방하는 작업)을 다른 기관에 시켜봤는데 어떤 물질로 조합했는지 몰랐다고 했다.</t>
    <phoneticPr fontId="2" type="noConversion"/>
  </si>
  <si>
    <t>물질 배합이 핵심 경쟁력이고 특허로 보호 받는 상황이다.</t>
    <phoneticPr fontId="2" type="noConversion"/>
  </si>
  <si>
    <t>세스맷이 자체적으로 생산까지 하면 좋았을 것이지만 상용화는 다른 얘기라 어려움을 겪었다고 했다.</t>
    <phoneticPr fontId="2" type="noConversion"/>
  </si>
  <si>
    <t>그래서 생산 기술력이 있는 인수자를 찾았고 동사도 신사업을 추진하고 싶었기에 니즈가 맞았던 것으로 보인다.</t>
    <phoneticPr fontId="2" type="noConversion"/>
  </si>
  <si>
    <t>현재 LG에너지 솔루션과 삼성 sdi에서 퀄 테스트가 진행 중이다.</t>
    <phoneticPr fontId="2" type="noConversion"/>
  </si>
  <si>
    <t>LG엔솔에서 올해 상반기 즈음에 승인이 나는걸로 되어 있었는데 제품 요구 스펙을 올려서 지연됐다.</t>
    <phoneticPr fontId="2" type="noConversion"/>
  </si>
  <si>
    <t>또한 소화용재를 포함하고 있어 다른 단열패드와도 차별점을 가지고 있다고 한다.</t>
    <phoneticPr fontId="2" type="noConversion"/>
  </si>
  <si>
    <t>실제로 대형 셀메이커들에서 요구 스펙을 맞출 수 있는건 세스맷 뿐이라고 한다.</t>
    <phoneticPr fontId="2" type="noConversion"/>
  </si>
  <si>
    <t>기존 주주 입장에서는 지연된게 답답하겠지만 매수를 고민하는 사람 입장에서는 오히려 좋다.</t>
    <phoneticPr fontId="2" type="noConversion"/>
  </si>
  <si>
    <t>원래 기존 요구 스펙을 맞췄지만 LG엔솔 측에서 청라 아파트 화재 등 여러 이슈로 더 안전에 신경 써서 요구 스펙을 높였다.</t>
    <phoneticPr fontId="2" type="noConversion"/>
  </si>
  <si>
    <t>문제가 있어서 지연된게 아니라 정말 사용될거 같은 느낌이고 긍정적으로 보인다.</t>
    <phoneticPr fontId="2" type="noConversion"/>
  </si>
  <si>
    <t>세스맷의 단열재 관련해서 LG 엔솔 IR 통화를 하신 분이 있는데 LG 엔솔 입장에서는 단열재를 여러 안전 정책 중 하나로 보고 있는것 같다.</t>
    <phoneticPr fontId="2" type="noConversion"/>
  </si>
  <si>
    <t>단열재는 해봐야 10만원 조금 넘는 정도고 전체 가격에서 1%도 안되기에 큰 부담이 안된다.</t>
    <phoneticPr fontId="2" type="noConversion"/>
  </si>
  <si>
    <t>제대로 된 배터리 안전 기술이 나오지 않은 현재 단가도 저렴한 단열재를 굳이 안 쓸 이유가 전혀 없다.</t>
    <phoneticPr fontId="2" type="noConversion"/>
  </si>
  <si>
    <t>심지어 UN에서 열폭주 상황에서 대피 시간을 벌 수 있도록 규제까지 해서 지금 상황에서는 단열재 써야한다.</t>
    <phoneticPr fontId="2" type="noConversion"/>
  </si>
  <si>
    <t>세스맷 소재는 15분까지 대피 시간을 벌 수 있다고 해서 규제 기준인 5분에 비해 넉넉하다.</t>
    <phoneticPr fontId="2" type="noConversion"/>
  </si>
  <si>
    <t>삼성 SDI에 관해서는 퀄테스트가 진행된다고 하지만 정확한 시계열이나 상황은 LG엔솔만큼 소통된게 없다.</t>
    <phoneticPr fontId="2" type="noConversion"/>
  </si>
  <si>
    <t>LG엔솔은 10월 30일에 IR 통화 됐을 때 퀄테스트가 끝났고 다음주 중(그때 기준)에 공식 기사가 나올거라고 했다.</t>
    <phoneticPr fontId="2" type="noConversion"/>
  </si>
  <si>
    <t>아직 기사가 나오지는 않았지만 퀄테스트가 실패한거면 실패했다고 말하지 않았을까?</t>
    <phoneticPr fontId="2" type="noConversion"/>
  </si>
  <si>
    <t>단가나 생산량은 협의를 해야하고 결정된게 없다고 한다.</t>
    <phoneticPr fontId="2" type="noConversion"/>
  </si>
  <si>
    <t>대량 양산 시점은 IR에서는 내년부터 보고 있고 전기차에 들어가는 엔솔 배터리에 세스맷 제품이 다 들어갈 것 같다고 한다.</t>
    <phoneticPr fontId="2" type="noConversion"/>
  </si>
  <si>
    <t>엔솔에 납품이 되면 완성차 업체랑 컨택할 일은 없고 영업은 엔솔이 다 하는거라고 한다.</t>
    <phoneticPr fontId="2" type="noConversion"/>
  </si>
  <si>
    <t>생산 캐파는 아직 만들지 않은 상황이다.</t>
    <phoneticPr fontId="2" type="noConversion"/>
  </si>
  <si>
    <t>승인이 난다고 해도 초도물량이 소량 납품되고 검증을 또 거쳐야 하고 필요 시 외주 생산도 고려하고 있다고 한다.</t>
    <phoneticPr fontId="2" type="noConversion"/>
  </si>
  <si>
    <t>그리고 대량 양산이 필요하면 그때 증설한다고 한다.</t>
    <phoneticPr fontId="2" type="noConversion"/>
  </si>
  <si>
    <t>ESS향으로 납품 가능성이 꽤 있다고 하고 해외 업체들이랑도 단열 소재 관련해서 컨택이 있었다고 한다.</t>
    <phoneticPr fontId="2" type="noConversion"/>
  </si>
  <si>
    <t>만약 LG 엔솔 승인만 난다면 국장식 주가 펌핑용 테마주 엮기가 아니라 진짜 돈을 버는 이차전지 사업이 추가될 것으로 기대된다.</t>
    <phoneticPr fontId="2" type="noConversion"/>
  </si>
  <si>
    <t>아직 단가, 생산량, 원가 모든게 정해진건 아니지만 대략적으로 감을 잡기 위해 매출액만 추정을 해보자.</t>
    <phoneticPr fontId="2" type="noConversion"/>
  </si>
  <si>
    <t>IR에서 단열 소재가 십 몇만원 정도 할거라고 했으니 보수적으로 12만원 잡는다.</t>
    <phoneticPr fontId="2" type="noConversion"/>
  </si>
  <si>
    <t>에너지 솔루션에서 정확한 판매량도 안주고 전기차만의 매출액도 안 주니까 추정을 해보겠다.</t>
    <phoneticPr fontId="2" type="noConversion"/>
  </si>
  <si>
    <t>11월 7일 기사 기준 엔솔의 전기차용 배터리 점유율이 12.1%라고 한다.(SNE리서치)</t>
    <phoneticPr fontId="2" type="noConversion"/>
  </si>
  <si>
    <t>그리고 SNE 리서치에 따르면 2024년 1~8월 글로벌 전기차 판매량이 약 1000만대라고 한다.</t>
    <phoneticPr fontId="2" type="noConversion"/>
  </si>
  <si>
    <t xml:space="preserve">대충 LG 엔솔의 전기차향 1년 판매량이 180만대 쯤 되는거다. (1~8월 판매량 * 1.5 * 0.121) </t>
    <phoneticPr fontId="2" type="noConversion"/>
  </si>
  <si>
    <t>그럼 12만원에 180만대를 곱하면 매출액으로 2160억이 잡히게 된다.</t>
    <phoneticPr fontId="2" type="noConversion"/>
  </si>
  <si>
    <t>만약 국내 3사에 모두 납품하게 되면 글로벌 전기차의 20.8%를 납품하게 되고 매출액은 3700억쯤 잡힌다.</t>
    <phoneticPr fontId="2" type="noConversion"/>
  </si>
  <si>
    <t>동사의 2023년 1년 매출액이 3000억 정도였으므로 업사이드가 2배 열리는것이다.</t>
    <phoneticPr fontId="2" type="noConversion"/>
  </si>
  <si>
    <t>그리고 국내에서 단열소재를 독점 공급하므로 영업이익률도 나쁘지 않을 것이므로 순이익은 더 잘 찍힐수도 있다.</t>
    <phoneticPr fontId="2" type="noConversion"/>
  </si>
  <si>
    <t>투자 포인트 2. 폴더블 폰 시장에서의 수혜</t>
    <phoneticPr fontId="2" type="noConversion"/>
  </si>
  <si>
    <t>투자포인트 1. 자회사 세스맷의 이차전지 단열 패드</t>
    <phoneticPr fontId="2" type="noConversion"/>
  </si>
  <si>
    <t>1. 자회사 세스맷의 이차전지 단열 패드</t>
    <phoneticPr fontId="2" type="noConversion"/>
  </si>
  <si>
    <t>70%의 지분을 투자한 자회사의 이차전지 단열패드가 LG에너지솔루션과 삼성 SDI에서 퀄 테스트가 진행 중이다.</t>
    <phoneticPr fontId="2" type="noConversion"/>
  </si>
  <si>
    <t>LG엔솔의 퀄 테스트는 조만간 통과 예정이고 여러 정황 상 통과 가능성이 높아 보인다.</t>
    <phoneticPr fontId="2" type="noConversion"/>
  </si>
  <si>
    <t>승인 이후 본격적으로 대량 양산에만 돌입한다면 현재 본업만큼의 영업이익도 충분히 가능해 업사이드가 매우 크다.</t>
    <phoneticPr fontId="2" type="noConversion"/>
  </si>
  <si>
    <t>왜 핸드폰을 접어야 하지?</t>
    <phoneticPr fontId="2" type="noConversion"/>
  </si>
  <si>
    <t>현재 폴더블 폰 시장의 침투율은 1.5% 정도로 매우 저조하다.</t>
    <phoneticPr fontId="2" type="noConversion"/>
  </si>
  <si>
    <t>갤럭시 Z 플립이 디자인적으로 국내 여성 소비자들의 인기를 끌며 잠깐 반짝 했지만 금방 식었다.</t>
    <phoneticPr fontId="2" type="noConversion"/>
  </si>
  <si>
    <t>삼성전자는 왜 폴더블 폰 시장에 뛰어들었고 어떤 생각을 가졌는지 생각해보자.</t>
    <phoneticPr fontId="2" type="noConversion"/>
  </si>
  <si>
    <t>스마트폰의 최초 출시 당시에는 디스플레이의 사이즈가 작았다.</t>
    <phoneticPr fontId="2" type="noConversion"/>
  </si>
  <si>
    <t>최초의 아이폰은 3.5인치였고 스티브 잡스는 휴대성을 강조했다.</t>
    <phoneticPr fontId="2" type="noConversion"/>
  </si>
  <si>
    <t>시간이 지나며 스마트폰에서 소비되는 콘텐츠 변화에 따라 텍스트 및 사진에서 영상매체의 중요성이 커졌다.</t>
    <phoneticPr fontId="2" type="noConversion"/>
  </si>
  <si>
    <t>자연스레 디스플레이 평균 사이즈는 커졌고 현재 평균 사이즈는 6인치를 넘는다.</t>
    <phoneticPr fontId="2" type="noConversion"/>
  </si>
  <si>
    <t>하지만 여기서 더 커지면 휴대성이 심하게 해치게 된다.</t>
    <phoneticPr fontId="2" type="noConversion"/>
  </si>
  <si>
    <t>베젤을 없애고 측면 모서리까지 화면이 나오게 하는 등 큰 화면을 위해 발악을 했지만 한계가 있었다.</t>
    <phoneticPr fontId="2" type="noConversion"/>
  </si>
  <si>
    <t>그래서 나온 대책이 핸드폰을 접는다는 아이디어다.</t>
    <phoneticPr fontId="2" type="noConversion"/>
  </si>
  <si>
    <t>넓이는 1.X배가 되지만 접으면 휴대성이 간편해지기 때문에 좋은 아이디어로 보인다.</t>
    <phoneticPr fontId="2" type="noConversion"/>
  </si>
  <si>
    <t>아이디어는 좋긴 하지만 당장은 폴더블 폰은 풀어야 할 숙제가 많다.</t>
    <phoneticPr fontId="2" type="noConversion"/>
  </si>
  <si>
    <t>폴더블 폰 실사용자들이 아쉬워 하는 것 중 하나가 배터리 성능이다.</t>
    <phoneticPr fontId="2" type="noConversion"/>
  </si>
  <si>
    <t>그리고 핸드폰이 커지다 보니 무거워지기도 하고 두계도 더 얇아져야 실제로 사용하기 더 편해질 것이다.</t>
    <phoneticPr fontId="2" type="noConversion"/>
  </si>
  <si>
    <t>폴더블 폰 시장 현황</t>
    <phoneticPr fontId="2" type="noConversion"/>
  </si>
  <si>
    <t>기술이 발전되어 두께와 무게가 개선되고 배터리 성능도 아쉬울 정도가 아니게 되면서 가격도 합리적이라면 충분히 수요가 올라올 가능성이 높다.</t>
    <phoneticPr fontId="2" type="noConversion"/>
  </si>
  <si>
    <t>위에서 언급했듯이 폴더블 폰의 침투율은 1.5%로 매우 저조하다.</t>
    <phoneticPr fontId="2" type="noConversion"/>
  </si>
  <si>
    <t>기존 삼성전자가 압도적 점유율 1위를 차지했던것에서 올해 중화권 폴더블 폰 시장의 성장이 괄목할 만하다.</t>
    <phoneticPr fontId="2" type="noConversion"/>
  </si>
  <si>
    <t>특히 화웨이가 무서운 속도로 성장하며 삼성전자와 비슷한 점유율을 가지게 되었다.</t>
    <phoneticPr fontId="2" type="noConversion"/>
  </si>
  <si>
    <t>화웨이의 대부분의 성장은 중국에서 나왔고 아직 타 국가에서는 삼성전자의 폴더블 폰 점유율이 높다.</t>
    <phoneticPr fontId="2" type="noConversion"/>
  </si>
  <si>
    <t>중국에서 높아진 폴더블 폰의 수요는 대부분 자국 기업의 제품을 소비하는 쪽으로 작용했다.</t>
    <phoneticPr fontId="2" type="noConversion"/>
  </si>
  <si>
    <t>소비자 조사 결과를 보면 생각보다 폴더블 폰에 대한 반응이 좋아 보인다.</t>
    <phoneticPr fontId="2" type="noConversion"/>
  </si>
  <si>
    <t>그래서 중국 내 아이폰 소비도 줄어들게 되었다.</t>
    <phoneticPr fontId="2" type="noConversion"/>
  </si>
  <si>
    <t>아마 이런 부분 때문에 애플이 폴더블 폰 시장을 준비하는 것으로 보인다.</t>
    <phoneticPr fontId="2" type="noConversion"/>
  </si>
  <si>
    <t>폴더블 폰 시장에서의 세경하이테크가 받는 수혜</t>
    <phoneticPr fontId="2" type="noConversion"/>
  </si>
  <si>
    <t>동사는 삼성 디스플레이에 PL을 독점 공급하고 있다.</t>
    <phoneticPr fontId="2" type="noConversion"/>
  </si>
  <si>
    <t>삼디플에서는 대부분의 폴더블 업체에 납품하고 있다.(삼성전자, 구글 픽셀 폴드, OPPO 등)</t>
    <phoneticPr fontId="2" type="noConversion"/>
  </si>
  <si>
    <t>사실상 화웨이 빼고 유명한 폴더블 폰에 다 들어간다고 보면 된다.</t>
    <phoneticPr fontId="2" type="noConversion"/>
  </si>
  <si>
    <t>중국에서 PL 생산하는 업체가 있다고 하는데 동사에 비해 단가가 비싸다고는 한다.</t>
    <phoneticPr fontId="2" type="noConversion"/>
  </si>
  <si>
    <t>중국에서 잘 팔리는 핸드폰은 플립 형태가 아니라 폴드 형태.</t>
    <phoneticPr fontId="2" type="noConversion"/>
  </si>
  <si>
    <t>중화권 폴더블 폰이 잘되는 만큼 현재 삼성전자의 폴더블 폰이 부진한걸 생각하면 당장의 업사이드는 제한적으로 예상된다.</t>
    <phoneticPr fontId="2" type="noConversion"/>
  </si>
  <si>
    <t>2024년부터는 내부구조가 바뀌면서 ASP가 40% 정도 인상되었다고 하는데 거기서 살짝 마진이 개선된거 말고는 단기적인 서프라이즈는 잘 모르겠다.</t>
    <phoneticPr fontId="2" type="noConversion"/>
  </si>
  <si>
    <t>의미있게 볼 수 있는 포인트는 애플의 폴더블 폰 시장 진출이다.</t>
    <phoneticPr fontId="2" type="noConversion"/>
  </si>
  <si>
    <t>애플은 레퍼런스 있는 부품사를 쓰기로 유명하고 삼성디스플레이는 폴더블 폰에서의 레퍼런스가 가장 많다.</t>
    <phoneticPr fontId="2" type="noConversion"/>
  </si>
  <si>
    <t>현재 애플에 폴더블 향 샘플이 나간 상태고 올해 안으로 확정될거라고 한다.</t>
    <phoneticPr fontId="2" type="noConversion"/>
  </si>
  <si>
    <t>폴더블 향 OCA는 이미 아이패드에도 쓰고 있어 가능성이 높아보이고 PL이 될지말지가 중요하다.</t>
    <phoneticPr fontId="2" type="noConversion"/>
  </si>
  <si>
    <t>애플의 폴더블 제품의 UTG 방식이 아직 정해지지 않았다고 하고 이 방식에 따라 동사의 제품이 선택 받을지가 결정된다.</t>
    <phoneticPr fontId="2" type="noConversion"/>
  </si>
  <si>
    <t>그리고 동사 또한 폴더블 필름사 중에서 레퍼런스가 가장 많다.</t>
    <phoneticPr fontId="2" type="noConversion"/>
  </si>
  <si>
    <t>현재 UTG가 접히는 부분을 얇게 식각하고 그 위에 PL 대신 코팅펫으로만 폴더블 패널을 하는 방식을 개발 중이다.</t>
    <phoneticPr fontId="2" type="noConversion"/>
  </si>
  <si>
    <t>기술적 난이도가 높아 개발 단계 중이지만 이렇게 되면 동사는 UTG에 붙이는 PL을 생산하기에 동사 제품을 안 쓸 가능성이 있다.</t>
    <phoneticPr fontId="2" type="noConversion"/>
  </si>
  <si>
    <t>물론 동사도 이에 대비해 UTG 관련 신사업을 준비 중이고 구체적인 내용은 밝혀진게 없다.</t>
    <phoneticPr fontId="2" type="noConversion"/>
  </si>
  <si>
    <t>올해 12월 안으로 애플의 SCM이 확정된다고 한다.</t>
    <phoneticPr fontId="2" type="noConversion"/>
  </si>
  <si>
    <t>아직 정확한 생산량은 모르지만 만약 최종 납품이 확정되면 캐파 증설이 필요하다고 한다.</t>
    <phoneticPr fontId="2" type="noConversion"/>
  </si>
  <si>
    <t>애플에서는 이 부분에 대해 민감하다고 해서 IR이 크게 애기할 수 있는 부분이 없다고 한다.</t>
    <phoneticPr fontId="2" type="noConversion"/>
  </si>
  <si>
    <t>애플은 2026년에 폴더블 폰을 출시할 것으로 전망하고 있다.</t>
    <phoneticPr fontId="2" type="noConversion"/>
  </si>
  <si>
    <t>브랜드 가치가 높은 애플인만큼 만약 동사 제품이 승인이 된다면 밸류에 반영을 많이 해줄 것으로 생각된다.</t>
    <phoneticPr fontId="2" type="noConversion"/>
  </si>
  <si>
    <t>장기적으로 봤을 때 폴더블 폰 시장의 성장 동력은 충분히 있어 보이고 중화권에서 반응이 오고 있다.</t>
    <phoneticPr fontId="2" type="noConversion"/>
  </si>
  <si>
    <t>동사는 폴더블 보호 필름에서 압도적 레퍼런스와 기술력을 가지고 있고 수혜가 예상된다.</t>
    <phoneticPr fontId="2" type="noConversion"/>
  </si>
  <si>
    <t>현재 심사 중인 애플 테스트가 통과된다면 2026년에 많은 매출액이 찍힐 것이다.</t>
    <phoneticPr fontId="2" type="noConversion"/>
  </si>
  <si>
    <t>3. PC향 데코필름</t>
    <phoneticPr fontId="2" type="noConversion"/>
  </si>
  <si>
    <t>2025년 중으로 글로벌 PC 업체에 데코필름을 납품한다고 한다.</t>
    <phoneticPr fontId="2" type="noConversion"/>
  </si>
  <si>
    <t>업체명은 밝혀지지 않았고 IR도 자세한 내용은 소통이 어렵다고 한다.</t>
    <phoneticPr fontId="2" type="noConversion"/>
  </si>
  <si>
    <t>다만 글로벌 업체인만큼 의미있는 매출액이 예상된다고 한다.</t>
    <phoneticPr fontId="2" type="noConversion"/>
  </si>
  <si>
    <t>아이패드에 OCA 납품했을 때 핸드폰 대비 넓이가 3배라 마진이 좋았던걸 생각하면 PC도 넓기에 의미있을것 같다.</t>
    <phoneticPr fontId="2" type="noConversion"/>
  </si>
  <si>
    <t>투자포인트 3. PC향 데코필름</t>
    <phoneticPr fontId="2" type="noConversion"/>
  </si>
  <si>
    <t>2025년부터 글로벌 PC업체에 데코필름 납품 예정으로 신규 고객사가 추가된다.</t>
    <phoneticPr fontId="2" type="noConversion"/>
  </si>
  <si>
    <t>자세한 내용은 공개되지 않았지만 IR 측은 매출이 작지는 않을 것이라 한다.</t>
    <phoneticPr fontId="2" type="noConversion"/>
  </si>
  <si>
    <t>1. 상장 초기의 무서운 무빙 구간</t>
    <phoneticPr fontId="2" type="noConversion"/>
  </si>
  <si>
    <t>2. 코로나로 인한 스마트폰 출하량 감소로 실적 저조</t>
    <phoneticPr fontId="2" type="noConversion"/>
  </si>
  <si>
    <t>3. Z플립3, 갤럭시 폴드 3이 글로벌로 히트를 치며 관련주로 엮여 급등</t>
    <phoneticPr fontId="2" type="noConversion"/>
  </si>
  <si>
    <t>4. 특별한 모멘텀 없이 계속 하락. 멀티플이 떨어짐.</t>
    <phoneticPr fontId="2" type="noConversion"/>
  </si>
  <si>
    <t>5. 이상파트너스로 최대주주 변경. 세스맷 인수</t>
    <phoneticPr fontId="2" type="noConversion"/>
  </si>
  <si>
    <t>6. 아이패드 OLED에 OCA 필름 납품 확정으로 기대감</t>
    <phoneticPr fontId="2" type="noConversion"/>
  </si>
  <si>
    <t>7. 아이패드 매출액이 생각보다 일찍 찍혀서 어닝 서프라이즈</t>
    <phoneticPr fontId="2" type="noConversion"/>
  </si>
  <si>
    <t>8. 세스맷 퀄 지연.</t>
    <phoneticPr fontId="2" type="noConversion"/>
  </si>
  <si>
    <t>9. 연말 세스맷 퀄 통과 기대감 + 애플 폴더블 폰 부품사로 선정 기대감</t>
    <phoneticPr fontId="2" type="noConversion"/>
  </si>
  <si>
    <t>투자판단</t>
    <phoneticPr fontId="2" type="noConversion"/>
  </si>
  <si>
    <t>코스닥 소형주다보니 EPS 상승보다 멀티플 변동에 따라 주가가 움직이는게 심하다.</t>
    <phoneticPr fontId="2" type="noConversion"/>
  </si>
  <si>
    <t>그렇다보니 현재 주가에 어디까지 반영되어 있는지 생각하는게 중요하다.</t>
    <phoneticPr fontId="2" type="noConversion"/>
  </si>
  <si>
    <t>일단 투자포인 3번인 글로벌 PC 업체 데코 필름 납품은 전혀 반영되지 않은 것 같다.</t>
    <phoneticPr fontId="2" type="noConversion"/>
  </si>
  <si>
    <t>이 사실이 밝혀진게 10월 28일에 발간된 리포트인데 주가에 큰 반응이 없었다.</t>
    <phoneticPr fontId="2" type="noConversion"/>
  </si>
  <si>
    <t>아이패드 OLED 납품 같은 경우는 이미 서프라이즈가 떠서 주가에 모두 반영된 것 같고 추가적인 모멘텀이 없기에 주가가 하락한 것으로 보인다.</t>
    <phoneticPr fontId="2" type="noConversion"/>
  </si>
  <si>
    <t>지금 9월 이후로 상승한게 애플 폴더블과 세스맷 기대감이 아닌가 싶다.</t>
    <phoneticPr fontId="2" type="noConversion"/>
  </si>
  <si>
    <t>IR 말로는 3자배정 CB 우선주 발행에 따라 주가가 상승하면 회계적 손실 처리를 한다고 한다.</t>
    <phoneticPr fontId="2" type="noConversion"/>
  </si>
  <si>
    <t>올해 2분기 말 파생상품 평가손실이 있어 순이익이 좀 깨졌다.</t>
    <phoneticPr fontId="2" type="noConversion"/>
  </si>
  <si>
    <t>매년 2분기마다 우선주를 들고 있으면 이런 인식이 있다고 하며 실제 현금이 나가는건 아니라고 한다.</t>
    <phoneticPr fontId="2" type="noConversion"/>
  </si>
  <si>
    <t>대충 그러면 폴더블 사업 제외하고 현재 영위하고 있는 사업이 보수적으로 포워드 per 6배 정도 받는거 같고 애플 폴더블이나 세스맷이 확정되면 멀티플도 올려줄 것 같다.</t>
    <phoneticPr fontId="2" type="noConversion"/>
  </si>
  <si>
    <t>세스맷 가치는 업종이 많이 다르니 따로 생각하는걸로 하고 애플 폴더블 폰이 통과된걸 가정하고 밸류에이션을 해보겠다.</t>
    <phoneticPr fontId="2" type="noConversion"/>
  </si>
  <si>
    <t>3Q24</t>
    <phoneticPr fontId="2" type="noConversion"/>
  </si>
  <si>
    <t>4Q24</t>
    <phoneticPr fontId="2" type="noConversion"/>
  </si>
  <si>
    <t>1Q25</t>
    <phoneticPr fontId="2" type="noConversion"/>
  </si>
  <si>
    <t>2Q25</t>
    <phoneticPr fontId="2" type="noConversion"/>
  </si>
  <si>
    <t>3Q25</t>
    <phoneticPr fontId="2" type="noConversion"/>
  </si>
  <si>
    <t>4Q25</t>
    <phoneticPr fontId="2" type="noConversion"/>
  </si>
  <si>
    <t>비용의 성격별 분류</t>
    <phoneticPr fontId="2" type="noConversion"/>
  </si>
  <si>
    <t>재고자산의 변동</t>
    <phoneticPr fontId="2" type="noConversion"/>
  </si>
  <si>
    <t>원재료및상품매입액</t>
    <phoneticPr fontId="2" type="noConversion"/>
  </si>
  <si>
    <t>종업원급여</t>
    <phoneticPr fontId="2" type="noConversion"/>
  </si>
  <si>
    <t>주식보상비용</t>
    <phoneticPr fontId="2" type="noConversion"/>
  </si>
  <si>
    <t>복리후생비</t>
    <phoneticPr fontId="2" type="noConversion"/>
  </si>
  <si>
    <t>감가상각비</t>
    <phoneticPr fontId="2" type="noConversion"/>
  </si>
  <si>
    <t>연구개발비</t>
    <phoneticPr fontId="2" type="noConversion"/>
  </si>
  <si>
    <t>소모품비</t>
    <phoneticPr fontId="2" type="noConversion"/>
  </si>
  <si>
    <t>외주가공비</t>
    <phoneticPr fontId="2" type="noConversion"/>
  </si>
  <si>
    <t>포장비</t>
    <phoneticPr fontId="2" type="noConversion"/>
  </si>
  <si>
    <t>기타</t>
    <phoneticPr fontId="2" type="noConversion"/>
  </si>
  <si>
    <t>% of sales</t>
    <phoneticPr fontId="2" type="noConversion"/>
  </si>
  <si>
    <t>갤럭시 폴드&amp;플립 5 2023년 8월 8일 출시</t>
    <phoneticPr fontId="2" type="noConversion"/>
  </si>
  <si>
    <t>1개월 판매량 179만대</t>
    <phoneticPr fontId="2" type="noConversion"/>
  </si>
  <si>
    <t>3개월 판매량 486만대</t>
    <phoneticPr fontId="2" type="noConversion"/>
  </si>
  <si>
    <t>4개월 판매량 566만대</t>
    <phoneticPr fontId="2" type="noConversion"/>
  </si>
  <si>
    <t>5개월 판매량 627만대</t>
    <phoneticPr fontId="2" type="noConversion"/>
  </si>
  <si>
    <t>6개월 판매량 683만대</t>
    <phoneticPr fontId="2" type="noConversion"/>
  </si>
  <si>
    <t>7개월 판매량 739만대</t>
    <phoneticPr fontId="2" type="noConversion"/>
  </si>
  <si>
    <t>9개월 판매량 799만대</t>
    <phoneticPr fontId="2" type="noConversion"/>
  </si>
  <si>
    <t>8개월 판매량 774만대</t>
    <phoneticPr fontId="2" type="noConversion"/>
  </si>
  <si>
    <t>갤럭시 폴드&amp;플립 6 2024년 7월 19일 출시</t>
    <phoneticPr fontId="2" type="noConversion"/>
  </si>
  <si>
    <t>2개월 판매량 358만대</t>
    <phoneticPr fontId="2" type="noConversion"/>
  </si>
  <si>
    <t>2개월 판매량 311만대</t>
    <phoneticPr fontId="2" type="noConversion"/>
  </si>
  <si>
    <t>1개월 판매량 238만대</t>
    <phoneticPr fontId="2" type="noConversion"/>
  </si>
  <si>
    <t>33% 상회</t>
    <phoneticPr fontId="2" type="noConversion"/>
  </si>
  <si>
    <t>15% 상회</t>
    <phoneticPr fontId="2" type="noConversion"/>
  </si>
  <si>
    <t>-&gt; 300만대 정도면 광학필름 매출액 200억 정도</t>
    <phoneticPr fontId="2" type="noConversion"/>
  </si>
  <si>
    <t>400만대 가정</t>
    <phoneticPr fontId="2" type="noConversion"/>
  </si>
  <si>
    <t>300만대 가정</t>
    <phoneticPr fontId="2" type="noConversion"/>
  </si>
  <si>
    <t>영업이익</t>
    <phoneticPr fontId="2" type="noConversion"/>
  </si>
  <si>
    <t>삼성전자를 보니 매년 폴드&amp;플립 시리즈를 7-8월 즈음에 내는 것 같다.</t>
    <phoneticPr fontId="2" type="noConversion"/>
  </si>
  <si>
    <t>7번째 시리즈도 내년 여름으로 예정되어 있어 2025년 광학필름 매출을 2023년과 똑같이 줬다.</t>
    <phoneticPr fontId="2" type="noConversion"/>
  </si>
  <si>
    <t>아이패드 OCA가 납품이 모두 끝났고 또 할지는 모르겠는데 일단 반영 안 했다. (그래서 2024년이 아니라 2023년과 똑같은 매출)</t>
    <phoneticPr fontId="2" type="noConversion"/>
  </si>
  <si>
    <t>2024년 아이패드 매출액의 경우 800-850만대 정도 이미 납품 끝났고 3분기에 반영이 끝나도록 계산했다.</t>
    <phoneticPr fontId="2" type="noConversion"/>
  </si>
  <si>
    <t>그리고 폴더블 폰 6번째 시리즈 판매량을 토대로 3분기 400만대, 4분기 300만대 판매를 가정하고 반영해주었다.</t>
    <phoneticPr fontId="2" type="noConversion"/>
  </si>
  <si>
    <t>사출 매출과 상품 매출은 평균, 플랫 처리 해주었다.</t>
    <phoneticPr fontId="2" type="noConversion"/>
  </si>
  <si>
    <t>데코 필름 매출은 평균, 플랫 처리 이후 매 분기 50억 추가 해줬다.(글로벌 PC 업체 데코 필름 납품)</t>
    <phoneticPr fontId="2" type="noConversion"/>
  </si>
  <si>
    <t>영업이익률은 일괄적으로 12% 주었다.</t>
    <phoneticPr fontId="2" type="noConversion"/>
  </si>
  <si>
    <t>2023년 11%에 비해 PL의 단가가 40% 올라갔기에 합리적인 숫자라고 생각한다.</t>
    <phoneticPr fontId="2" type="noConversion"/>
  </si>
  <si>
    <t>2026년의 경우 애플 폴더블 폰이 통과되면 대충 500억 하지 않을까 하고 더해줬다.</t>
    <phoneticPr fontId="2" type="noConversion"/>
  </si>
  <si>
    <t>판매량이나 출하량을 알아야 정확한 예측이 가능할 것 같다.</t>
    <phoneticPr fontId="2" type="noConversion"/>
  </si>
  <si>
    <t>2025년 추정 영업이익 438억 기준 애플 폴더블 폰 통과로 포워드 POR 6배 가정하면 시총이 2628억 나온다.</t>
    <phoneticPr fontId="2" type="noConversion"/>
  </si>
  <si>
    <t>7배면 3066억</t>
    <phoneticPr fontId="2" type="noConversion"/>
  </si>
  <si>
    <t>현재 시총이 2220억이고 세스맷 퀄 테스트가 아직 안 나와서 계속 주가가 빠지는 것으로 보인다.</t>
    <phoneticPr fontId="2" type="noConversion"/>
  </si>
  <si>
    <t>만약 퀄 테스트가 통과 된다는 기사가 나오면 바로 반영될거 같고 밸류가 많이 싸다고 생각한다.</t>
    <phoneticPr fontId="2" type="noConversion"/>
  </si>
  <si>
    <t>2025년에는 트레이딩 관점으로 접근하고 애플 폴더블 폰 출하 + 이차전지 단열패드 대량 양산이 본격화 되는 2026년의 실적을 토대로 가치투자 해보면 좋을거 같다.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</si>
</sst>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mm/yy"/>
    <numFmt numFmtId="177" formatCode="0.0%"/>
    <numFmt numFmtId="178" formatCode="yyyy"/>
    <numFmt numFmtId="179" formatCode="#,##0_ ;[Red]\-#,##0\ "/>
    <numFmt numFmtId="180" formatCode="0_ "/>
    <numFmt numFmtId="182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FFFFFF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i/>
      <sz val="11"/>
      <name val="맑은 고딕"/>
      <family val="3"/>
      <charset val="129"/>
    </font>
    <font>
      <b/>
      <sz val="20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499984740745262"/>
        <bgColor rgb="FF000000"/>
      </patternFill>
    </fill>
    <fill>
      <patternFill patternType="solid">
        <fgColor theme="7" tint="0.39997558519241921"/>
        <bgColor rgb="FFEEEEE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EEEEE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3" borderId="0" xfId="1" applyFill="1">
      <alignment vertical="center"/>
    </xf>
    <xf numFmtId="0" fontId="3" fillId="5" borderId="0" xfId="2" applyFill="1">
      <alignment vertical="center"/>
    </xf>
    <xf numFmtId="0" fontId="11" fillId="0" borderId="0" xfId="0" applyFont="1" applyBorder="1">
      <alignment vertical="center"/>
    </xf>
    <xf numFmtId="0" fontId="9" fillId="6" borderId="1" xfId="0" applyFont="1" applyFill="1" applyBorder="1">
      <alignment vertical="center"/>
    </xf>
    <xf numFmtId="0" fontId="9" fillId="6" borderId="0" xfId="0" applyFont="1" applyFill="1">
      <alignment vertical="center"/>
    </xf>
    <xf numFmtId="0" fontId="9" fillId="6" borderId="2" xfId="0" applyFont="1" applyFill="1" applyBorder="1">
      <alignment vertical="center"/>
    </xf>
    <xf numFmtId="0" fontId="4" fillId="7" borderId="0" xfId="0" applyFont="1" applyFill="1" applyBorder="1" applyAlignment="1">
      <alignment horizontal="left" vertical="center"/>
    </xf>
    <xf numFmtId="176" fontId="4" fillId="7" borderId="0" xfId="0" applyNumberFormat="1" applyFont="1" applyFill="1" applyBorder="1" applyAlignment="1">
      <alignment horizontal="right" vertical="center"/>
    </xf>
    <xf numFmtId="0" fontId="5" fillId="8" borderId="0" xfId="0" applyFont="1" applyFill="1" applyBorder="1" applyAlignment="1">
      <alignment horizontal="left" vertical="center"/>
    </xf>
    <xf numFmtId="3" fontId="5" fillId="8" borderId="0" xfId="0" applyNumberFormat="1" applyFont="1" applyFill="1" applyBorder="1" applyAlignment="1">
      <alignment horizontal="right" vertical="center"/>
    </xf>
    <xf numFmtId="0" fontId="5" fillId="9" borderId="0" xfId="0" applyFont="1" applyFill="1" applyBorder="1" applyAlignment="1">
      <alignment horizontal="left" vertical="center"/>
    </xf>
    <xf numFmtId="3" fontId="5" fillId="9" borderId="0" xfId="0" applyNumberFormat="1" applyFont="1" applyFill="1" applyBorder="1" applyAlignment="1">
      <alignment horizontal="right" vertical="center"/>
    </xf>
    <xf numFmtId="177" fontId="8" fillId="10" borderId="0" xfId="0" applyNumberFormat="1" applyFont="1" applyFill="1" applyBorder="1" applyAlignment="1">
      <alignment horizontal="left" vertical="center"/>
    </xf>
    <xf numFmtId="177" fontId="8" fillId="10" borderId="0" xfId="0" applyNumberFormat="1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left" vertical="center"/>
    </xf>
    <xf numFmtId="3" fontId="7" fillId="10" borderId="0" xfId="0" applyNumberFormat="1" applyFont="1" applyFill="1" applyBorder="1" applyAlignment="1">
      <alignment horizontal="right" vertical="center"/>
    </xf>
    <xf numFmtId="0" fontId="6" fillId="10" borderId="0" xfId="0" applyFont="1" applyFill="1" applyBorder="1" applyAlignment="1">
      <alignment horizontal="left" vertical="center" indent="1"/>
    </xf>
    <xf numFmtId="3" fontId="6" fillId="10" borderId="0" xfId="0" applyNumberFormat="1" applyFont="1" applyFill="1" applyBorder="1" applyAlignment="1">
      <alignment horizontal="right" vertical="center"/>
    </xf>
    <xf numFmtId="0" fontId="5" fillId="11" borderId="0" xfId="0" applyFont="1" applyFill="1" applyBorder="1" applyAlignment="1">
      <alignment horizontal="left" vertical="center"/>
    </xf>
    <xf numFmtId="3" fontId="5" fillId="11" borderId="0" xfId="0" applyNumberFormat="1" applyFont="1" applyFill="1" applyBorder="1" applyAlignment="1">
      <alignment horizontal="right" vertical="center"/>
    </xf>
    <xf numFmtId="177" fontId="6" fillId="10" borderId="0" xfId="0" applyNumberFormat="1" applyFont="1" applyFill="1" applyBorder="1" applyAlignment="1">
      <alignment horizontal="right" vertical="center"/>
    </xf>
    <xf numFmtId="178" fontId="4" fillId="7" borderId="0" xfId="0" applyNumberFormat="1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179" fontId="11" fillId="10" borderId="0" xfId="0" applyNumberFormat="1" applyFont="1" applyFill="1" applyBorder="1" applyAlignment="1" applyProtection="1">
      <alignment horizontal="right" vertical="center"/>
      <protection hidden="1"/>
    </xf>
    <xf numFmtId="0" fontId="10" fillId="10" borderId="0" xfId="0" applyFont="1" applyFill="1" applyBorder="1" applyAlignment="1" applyProtection="1">
      <alignment horizontal="left" vertical="center"/>
      <protection hidden="1"/>
    </xf>
    <xf numFmtId="0" fontId="12" fillId="6" borderId="0" xfId="0" applyFont="1" applyFill="1" applyBorder="1" applyAlignment="1" applyProtection="1">
      <alignment horizontal="left" vertical="center"/>
      <protection hidden="1"/>
    </xf>
    <xf numFmtId="49" fontId="12" fillId="6" borderId="0" xfId="0" applyNumberFormat="1" applyFont="1" applyFill="1" applyBorder="1" applyAlignment="1" applyProtection="1">
      <alignment horizontal="right" vertical="center"/>
      <protection hidden="1"/>
    </xf>
    <xf numFmtId="0" fontId="12" fillId="6" borderId="0" xfId="3" applyNumberFormat="1" applyFont="1" applyFill="1" applyBorder="1" applyAlignment="1" applyProtection="1">
      <alignment horizontal="right" vertical="center"/>
      <protection hidden="1"/>
    </xf>
    <xf numFmtId="0" fontId="11" fillId="10" borderId="0" xfId="0" applyFont="1" applyFill="1" applyBorder="1" applyAlignment="1" applyProtection="1">
      <alignment horizontal="left" vertical="center"/>
      <protection hidden="1"/>
    </xf>
    <xf numFmtId="0" fontId="11" fillId="10" borderId="0" xfId="0" applyFont="1" applyFill="1" applyBorder="1" applyAlignment="1" applyProtection="1">
      <alignment horizontal="left" vertical="center" indent="1"/>
      <protection hidden="1"/>
    </xf>
    <xf numFmtId="179" fontId="11" fillId="10" borderId="0" xfId="0" applyNumberFormat="1" applyFont="1" applyFill="1" applyBorder="1" applyProtection="1">
      <alignment vertical="center"/>
      <protection hidden="1"/>
    </xf>
    <xf numFmtId="0" fontId="11" fillId="10" borderId="0" xfId="0" applyFont="1" applyFill="1" applyBorder="1" applyProtection="1">
      <alignment vertical="center"/>
      <protection hidden="1"/>
    </xf>
    <xf numFmtId="0" fontId="10" fillId="9" borderId="0" xfId="0" applyFont="1" applyFill="1" applyBorder="1" applyAlignment="1" applyProtection="1">
      <alignment horizontal="left" vertical="center"/>
      <protection hidden="1"/>
    </xf>
    <xf numFmtId="179" fontId="11" fillId="9" borderId="0" xfId="0" applyNumberFormat="1" applyFont="1" applyFill="1" applyBorder="1" applyAlignment="1" applyProtection="1">
      <alignment horizontal="right" vertical="center"/>
      <protection hidden="1"/>
    </xf>
    <xf numFmtId="0" fontId="10" fillId="9" borderId="0" xfId="0" applyFont="1" applyFill="1" applyBorder="1" applyProtection="1">
      <alignment vertical="center"/>
      <protection hidden="1"/>
    </xf>
    <xf numFmtId="0" fontId="10" fillId="0" borderId="0" xfId="0" applyFont="1">
      <alignment vertical="center"/>
    </xf>
    <xf numFmtId="0" fontId="0" fillId="9" borderId="0" xfId="0" applyFill="1">
      <alignment vertical="center"/>
    </xf>
    <xf numFmtId="0" fontId="10" fillId="9" borderId="0" xfId="0" applyFont="1" applyFill="1">
      <alignment vertical="center"/>
    </xf>
    <xf numFmtId="0" fontId="11" fillId="0" borderId="0" xfId="0" applyFont="1">
      <alignment vertical="center"/>
    </xf>
    <xf numFmtId="3" fontId="11" fillId="0" borderId="0" xfId="0" applyNumberFormat="1" applyFont="1" applyBorder="1">
      <alignment vertical="center"/>
    </xf>
    <xf numFmtId="0" fontId="6" fillId="10" borderId="0" xfId="0" applyFont="1" applyFill="1" applyBorder="1" applyAlignment="1">
      <alignment horizontal="left" vertical="center"/>
    </xf>
    <xf numFmtId="0" fontId="11" fillId="10" borderId="0" xfId="0" applyFont="1" applyFill="1" applyBorder="1">
      <alignment vertical="center"/>
    </xf>
    <xf numFmtId="180" fontId="11" fillId="10" borderId="0" xfId="0" applyNumberFormat="1" applyFont="1" applyFill="1" applyBorder="1">
      <alignment vertical="center"/>
    </xf>
    <xf numFmtId="10" fontId="11" fillId="10" borderId="0" xfId="0" applyNumberFormat="1" applyFont="1" applyFill="1" applyBorder="1">
      <alignment vertical="center"/>
    </xf>
    <xf numFmtId="0" fontId="0" fillId="0" borderId="0" xfId="0" quotePrefix="1">
      <alignment vertical="center"/>
    </xf>
    <xf numFmtId="0" fontId="0" fillId="10" borderId="0" xfId="0" applyFill="1">
      <alignment vertical="center"/>
    </xf>
    <xf numFmtId="3" fontId="0" fillId="10" borderId="0" xfId="0" applyNumberFormat="1" applyFill="1">
      <alignment vertical="center"/>
    </xf>
    <xf numFmtId="0" fontId="13" fillId="0" borderId="0" xfId="0" applyFont="1">
      <alignment vertical="center"/>
    </xf>
    <xf numFmtId="0" fontId="12" fillId="6" borderId="0" xfId="0" applyFont="1" applyFill="1">
      <alignment vertical="center"/>
    </xf>
    <xf numFmtId="182" fontId="10" fillId="9" borderId="0" xfId="0" applyNumberFormat="1" applyFont="1" applyFill="1">
      <alignment vertical="center"/>
    </xf>
    <xf numFmtId="182" fontId="5" fillId="8" borderId="0" xfId="0" applyNumberFormat="1" applyFont="1" applyFill="1" applyBorder="1" applyAlignment="1">
      <alignment horizontal="right" vertical="center"/>
    </xf>
  </cellXfs>
  <cellStyles count="4">
    <cellStyle name="60% - 강조색3" xfId="2" builtinId="40"/>
    <cellStyle name="쉼표 [0]" xfId="3" builtinId="6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연도별 사업부 매출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'raw data'!$B$38</c:f>
              <c:strCache>
                <c:ptCount val="1"/>
                <c:pt idx="0">
                  <c:v>데코필름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'raw data'!$C$33:$H$33</c:f>
              <c:numCache>
                <c:formatCode>yyyy</c:formatCode>
                <c:ptCount val="6"/>
                <c:pt idx="0">
                  <c:v>43101</c:v>
                </c:pt>
                <c:pt idx="1">
                  <c:v>43466</c:v>
                </c:pt>
                <c:pt idx="2">
                  <c:v>43831</c:v>
                </c:pt>
                <c:pt idx="3">
                  <c:v>44197</c:v>
                </c:pt>
                <c:pt idx="4">
                  <c:v>44562</c:v>
                </c:pt>
                <c:pt idx="5">
                  <c:v>44927</c:v>
                </c:pt>
              </c:numCache>
            </c:numRef>
          </c:cat>
          <c:val>
            <c:numRef>
              <c:f>'raw data'!$C$38:$H$38</c:f>
              <c:numCache>
                <c:formatCode>#,##0</c:formatCode>
                <c:ptCount val="6"/>
                <c:pt idx="0">
                  <c:v>1197.94</c:v>
                </c:pt>
                <c:pt idx="1">
                  <c:v>1394.98</c:v>
                </c:pt>
                <c:pt idx="2">
                  <c:v>465.77</c:v>
                </c:pt>
                <c:pt idx="3">
                  <c:v>577.17999999999995</c:v>
                </c:pt>
                <c:pt idx="4">
                  <c:v>344.92</c:v>
                </c:pt>
                <c:pt idx="5">
                  <c:v>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8-448C-B8EE-630A11ADA360}"/>
            </c:ext>
          </c:extLst>
        </c:ser>
        <c:ser>
          <c:idx val="1"/>
          <c:order val="1"/>
          <c:tx>
            <c:strRef>
              <c:f>'raw data'!$B$39</c:f>
              <c:strCache>
                <c:ptCount val="1"/>
                <c:pt idx="0">
                  <c:v>광학필름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'raw data'!$C$33:$H$33</c:f>
              <c:numCache>
                <c:formatCode>yyyy</c:formatCode>
                <c:ptCount val="6"/>
                <c:pt idx="0">
                  <c:v>43101</c:v>
                </c:pt>
                <c:pt idx="1">
                  <c:v>43466</c:v>
                </c:pt>
                <c:pt idx="2">
                  <c:v>43831</c:v>
                </c:pt>
                <c:pt idx="3">
                  <c:v>44197</c:v>
                </c:pt>
                <c:pt idx="4">
                  <c:v>44562</c:v>
                </c:pt>
                <c:pt idx="5">
                  <c:v>44927</c:v>
                </c:pt>
              </c:numCache>
            </c:numRef>
          </c:cat>
          <c:val>
            <c:numRef>
              <c:f>'raw data'!$C$39:$H$39</c:f>
              <c:numCache>
                <c:formatCode>#,##0</c:formatCode>
                <c:ptCount val="6"/>
                <c:pt idx="0">
                  <c:v>530.54999999999995</c:v>
                </c:pt>
                <c:pt idx="1">
                  <c:v>581</c:v>
                </c:pt>
                <c:pt idx="2">
                  <c:v>893.03</c:v>
                </c:pt>
                <c:pt idx="3">
                  <c:v>1149.5</c:v>
                </c:pt>
                <c:pt idx="4">
                  <c:v>1373.97</c:v>
                </c:pt>
                <c:pt idx="5">
                  <c:v>1250.69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8-448C-B8EE-630A11ADA360}"/>
            </c:ext>
          </c:extLst>
        </c:ser>
        <c:ser>
          <c:idx val="2"/>
          <c:order val="2"/>
          <c:tx>
            <c:strRef>
              <c:f>'raw data'!$B$40</c:f>
              <c:strCache>
                <c:ptCount val="1"/>
                <c:pt idx="0">
                  <c:v>사출필름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'raw data'!$C$33:$H$33</c:f>
              <c:numCache>
                <c:formatCode>yyyy</c:formatCode>
                <c:ptCount val="6"/>
                <c:pt idx="0">
                  <c:v>43101</c:v>
                </c:pt>
                <c:pt idx="1">
                  <c:v>43466</c:v>
                </c:pt>
                <c:pt idx="2">
                  <c:v>43831</c:v>
                </c:pt>
                <c:pt idx="3">
                  <c:v>44197</c:v>
                </c:pt>
                <c:pt idx="4">
                  <c:v>44562</c:v>
                </c:pt>
                <c:pt idx="5">
                  <c:v>44927</c:v>
                </c:pt>
              </c:numCache>
            </c:numRef>
          </c:cat>
          <c:val>
            <c:numRef>
              <c:f>'raw data'!$C$40:$H$40</c:f>
              <c:numCache>
                <c:formatCode>#,##0</c:formatCode>
                <c:ptCount val="6"/>
                <c:pt idx="0">
                  <c:v>836.17</c:v>
                </c:pt>
                <c:pt idx="1">
                  <c:v>805.39</c:v>
                </c:pt>
                <c:pt idx="2">
                  <c:v>795.67</c:v>
                </c:pt>
                <c:pt idx="3">
                  <c:v>906.31</c:v>
                </c:pt>
                <c:pt idx="4">
                  <c:v>826.8</c:v>
                </c:pt>
                <c:pt idx="5">
                  <c:v>819.28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8-448C-B8EE-630A11ADA360}"/>
            </c:ext>
          </c:extLst>
        </c:ser>
        <c:ser>
          <c:idx val="3"/>
          <c:order val="3"/>
          <c:tx>
            <c:strRef>
              <c:f>'raw data'!$B$41</c:f>
              <c:strCache>
                <c:ptCount val="1"/>
                <c:pt idx="0">
                  <c:v>상품매출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'raw data'!$C$33:$H$33</c:f>
              <c:numCache>
                <c:formatCode>yyyy</c:formatCode>
                <c:ptCount val="6"/>
                <c:pt idx="0">
                  <c:v>43101</c:v>
                </c:pt>
                <c:pt idx="1">
                  <c:v>43466</c:v>
                </c:pt>
                <c:pt idx="2">
                  <c:v>43831</c:v>
                </c:pt>
                <c:pt idx="3">
                  <c:v>44197</c:v>
                </c:pt>
                <c:pt idx="4">
                  <c:v>44562</c:v>
                </c:pt>
                <c:pt idx="5">
                  <c:v>44927</c:v>
                </c:pt>
              </c:numCache>
            </c:numRef>
          </c:cat>
          <c:val>
            <c:numRef>
              <c:f>'raw data'!$C$41:$H$41</c:f>
              <c:numCache>
                <c:formatCode>#,##0</c:formatCode>
                <c:ptCount val="6"/>
                <c:pt idx="0">
                  <c:v>1.27</c:v>
                </c:pt>
                <c:pt idx="1">
                  <c:v>32.11</c:v>
                </c:pt>
                <c:pt idx="2">
                  <c:v>45.19</c:v>
                </c:pt>
                <c:pt idx="3">
                  <c:v>50.32</c:v>
                </c:pt>
                <c:pt idx="4">
                  <c:v>60.78</c:v>
                </c:pt>
                <c:pt idx="5">
                  <c:v>72.45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18-448C-B8EE-630A11AD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9519743"/>
        <c:axId val="1881733407"/>
      </c:barChart>
      <c:dateAx>
        <c:axId val="1549519743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1733407"/>
        <c:crosses val="autoZero"/>
        <c:auto val="1"/>
        <c:lblOffset val="100"/>
        <c:baseTimeUnit val="years"/>
      </c:dateAx>
      <c:valAx>
        <c:axId val="18817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951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분기별 사업부 매출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'raw data'!$B$8</c:f>
              <c:strCache>
                <c:ptCount val="1"/>
                <c:pt idx="0">
                  <c:v>데코필름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data'!$C$3:$T$3</c:f>
              <c:strCache>
                <c:ptCount val="18"/>
                <c:pt idx="0">
                  <c:v>1Q20</c:v>
                </c:pt>
                <c:pt idx="1">
                  <c:v>2Q20</c:v>
                </c:pt>
                <c:pt idx="2">
                  <c:v>3Q20</c:v>
                </c:pt>
                <c:pt idx="3">
                  <c:v>4Q20</c:v>
                </c:pt>
                <c:pt idx="4">
                  <c:v>1Q21</c:v>
                </c:pt>
                <c:pt idx="5">
                  <c:v>2Q21</c:v>
                </c:pt>
                <c:pt idx="6">
                  <c:v>3Q21</c:v>
                </c:pt>
                <c:pt idx="7">
                  <c:v>4Q21</c:v>
                </c:pt>
                <c:pt idx="8">
                  <c:v>1Q22</c:v>
                </c:pt>
                <c:pt idx="9">
                  <c:v>2Q22</c:v>
                </c:pt>
                <c:pt idx="10">
                  <c:v>3Q22</c:v>
                </c:pt>
                <c:pt idx="11">
                  <c:v>4Q22</c:v>
                </c:pt>
                <c:pt idx="12">
                  <c:v>1Q23</c:v>
                </c:pt>
                <c:pt idx="13">
                  <c:v>2Q23</c:v>
                </c:pt>
                <c:pt idx="14">
                  <c:v>3Q23</c:v>
                </c:pt>
                <c:pt idx="15">
                  <c:v>4Q23</c:v>
                </c:pt>
                <c:pt idx="16">
                  <c:v>1Q24</c:v>
                </c:pt>
                <c:pt idx="17">
                  <c:v>2Q24</c:v>
                </c:pt>
              </c:strCache>
            </c:strRef>
          </c:cat>
          <c:val>
            <c:numRef>
              <c:f>'raw data'!$C$8:$T$8</c:f>
              <c:numCache>
                <c:formatCode>#,##0</c:formatCode>
                <c:ptCount val="18"/>
                <c:pt idx="0">
                  <c:v>208</c:v>
                </c:pt>
                <c:pt idx="1">
                  <c:v>51.14</c:v>
                </c:pt>
                <c:pt idx="2">
                  <c:v>81.52</c:v>
                </c:pt>
                <c:pt idx="3">
                  <c:v>125.11</c:v>
                </c:pt>
                <c:pt idx="4">
                  <c:v>118.17</c:v>
                </c:pt>
                <c:pt idx="5">
                  <c:v>200.6</c:v>
                </c:pt>
                <c:pt idx="6">
                  <c:v>153.47</c:v>
                </c:pt>
                <c:pt idx="7">
                  <c:v>104.94</c:v>
                </c:pt>
                <c:pt idx="8">
                  <c:v>105.3</c:v>
                </c:pt>
                <c:pt idx="9">
                  <c:v>75.680000000000007</c:v>
                </c:pt>
                <c:pt idx="10">
                  <c:v>44.89</c:v>
                </c:pt>
                <c:pt idx="11">
                  <c:v>119.05</c:v>
                </c:pt>
                <c:pt idx="12">
                  <c:v>179.04</c:v>
                </c:pt>
                <c:pt idx="13">
                  <c:v>208.51</c:v>
                </c:pt>
                <c:pt idx="14">
                  <c:v>233.92</c:v>
                </c:pt>
                <c:pt idx="15">
                  <c:v>280.88</c:v>
                </c:pt>
                <c:pt idx="16">
                  <c:v>366.52</c:v>
                </c:pt>
                <c:pt idx="17">
                  <c:v>327.2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1-4424-9509-ECBA0C8CD071}"/>
            </c:ext>
          </c:extLst>
        </c:ser>
        <c:ser>
          <c:idx val="1"/>
          <c:order val="1"/>
          <c:tx>
            <c:strRef>
              <c:f>'raw data'!$B$9</c:f>
              <c:strCache>
                <c:ptCount val="1"/>
                <c:pt idx="0">
                  <c:v>광학필름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'raw data'!$C$3:$T$3</c:f>
              <c:strCache>
                <c:ptCount val="18"/>
                <c:pt idx="0">
                  <c:v>1Q20</c:v>
                </c:pt>
                <c:pt idx="1">
                  <c:v>2Q20</c:v>
                </c:pt>
                <c:pt idx="2">
                  <c:v>3Q20</c:v>
                </c:pt>
                <c:pt idx="3">
                  <c:v>4Q20</c:v>
                </c:pt>
                <c:pt idx="4">
                  <c:v>1Q21</c:v>
                </c:pt>
                <c:pt idx="5">
                  <c:v>2Q21</c:v>
                </c:pt>
                <c:pt idx="6">
                  <c:v>3Q21</c:v>
                </c:pt>
                <c:pt idx="7">
                  <c:v>4Q21</c:v>
                </c:pt>
                <c:pt idx="8">
                  <c:v>1Q22</c:v>
                </c:pt>
                <c:pt idx="9">
                  <c:v>2Q22</c:v>
                </c:pt>
                <c:pt idx="10">
                  <c:v>3Q22</c:v>
                </c:pt>
                <c:pt idx="11">
                  <c:v>4Q22</c:v>
                </c:pt>
                <c:pt idx="12">
                  <c:v>1Q23</c:v>
                </c:pt>
                <c:pt idx="13">
                  <c:v>2Q23</c:v>
                </c:pt>
                <c:pt idx="14">
                  <c:v>3Q23</c:v>
                </c:pt>
                <c:pt idx="15">
                  <c:v>4Q23</c:v>
                </c:pt>
                <c:pt idx="16">
                  <c:v>1Q24</c:v>
                </c:pt>
                <c:pt idx="17">
                  <c:v>2Q24</c:v>
                </c:pt>
              </c:strCache>
            </c:strRef>
          </c:cat>
          <c:val>
            <c:numRef>
              <c:f>'raw data'!$C$9:$T$9</c:f>
              <c:numCache>
                <c:formatCode>#,##0</c:formatCode>
                <c:ptCount val="18"/>
                <c:pt idx="0">
                  <c:v>130.47</c:v>
                </c:pt>
                <c:pt idx="1">
                  <c:v>228.13</c:v>
                </c:pt>
                <c:pt idx="2">
                  <c:v>203.75</c:v>
                </c:pt>
                <c:pt idx="3">
                  <c:v>330.68</c:v>
                </c:pt>
                <c:pt idx="4">
                  <c:v>144.05000000000001</c:v>
                </c:pt>
                <c:pt idx="5">
                  <c:v>175.18</c:v>
                </c:pt>
                <c:pt idx="6">
                  <c:v>433.12</c:v>
                </c:pt>
                <c:pt idx="7">
                  <c:v>397.15</c:v>
                </c:pt>
                <c:pt idx="8">
                  <c:v>263.52999999999997</c:v>
                </c:pt>
                <c:pt idx="9">
                  <c:v>270.35000000000002</c:v>
                </c:pt>
                <c:pt idx="10">
                  <c:v>520.64</c:v>
                </c:pt>
                <c:pt idx="11">
                  <c:v>319.45</c:v>
                </c:pt>
                <c:pt idx="12">
                  <c:v>187.02</c:v>
                </c:pt>
                <c:pt idx="13">
                  <c:v>282.31</c:v>
                </c:pt>
                <c:pt idx="14">
                  <c:v>492.2</c:v>
                </c:pt>
                <c:pt idx="15">
                  <c:v>289.16000000000003</c:v>
                </c:pt>
                <c:pt idx="16">
                  <c:v>195.79</c:v>
                </c:pt>
                <c:pt idx="17">
                  <c:v>566.12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1-4424-9509-ECBA0C8CD071}"/>
            </c:ext>
          </c:extLst>
        </c:ser>
        <c:ser>
          <c:idx val="2"/>
          <c:order val="2"/>
          <c:tx>
            <c:strRef>
              <c:f>'raw data'!$B$10</c:f>
              <c:strCache>
                <c:ptCount val="1"/>
                <c:pt idx="0">
                  <c:v>사출필름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'raw data'!$C$3:$T$3</c:f>
              <c:strCache>
                <c:ptCount val="18"/>
                <c:pt idx="0">
                  <c:v>1Q20</c:v>
                </c:pt>
                <c:pt idx="1">
                  <c:v>2Q20</c:v>
                </c:pt>
                <c:pt idx="2">
                  <c:v>3Q20</c:v>
                </c:pt>
                <c:pt idx="3">
                  <c:v>4Q20</c:v>
                </c:pt>
                <c:pt idx="4">
                  <c:v>1Q21</c:v>
                </c:pt>
                <c:pt idx="5">
                  <c:v>2Q21</c:v>
                </c:pt>
                <c:pt idx="6">
                  <c:v>3Q21</c:v>
                </c:pt>
                <c:pt idx="7">
                  <c:v>4Q21</c:v>
                </c:pt>
                <c:pt idx="8">
                  <c:v>1Q22</c:v>
                </c:pt>
                <c:pt idx="9">
                  <c:v>2Q22</c:v>
                </c:pt>
                <c:pt idx="10">
                  <c:v>3Q22</c:v>
                </c:pt>
                <c:pt idx="11">
                  <c:v>4Q22</c:v>
                </c:pt>
                <c:pt idx="12">
                  <c:v>1Q23</c:v>
                </c:pt>
                <c:pt idx="13">
                  <c:v>2Q23</c:v>
                </c:pt>
                <c:pt idx="14">
                  <c:v>3Q23</c:v>
                </c:pt>
                <c:pt idx="15">
                  <c:v>4Q23</c:v>
                </c:pt>
                <c:pt idx="16">
                  <c:v>1Q24</c:v>
                </c:pt>
                <c:pt idx="17">
                  <c:v>2Q24</c:v>
                </c:pt>
              </c:strCache>
            </c:strRef>
          </c:cat>
          <c:val>
            <c:numRef>
              <c:f>'raw data'!$C$10:$T$10</c:f>
              <c:numCache>
                <c:formatCode>#,##0</c:formatCode>
                <c:ptCount val="18"/>
                <c:pt idx="0">
                  <c:v>259.23</c:v>
                </c:pt>
                <c:pt idx="1">
                  <c:v>96.11</c:v>
                </c:pt>
                <c:pt idx="2">
                  <c:v>255.08</c:v>
                </c:pt>
                <c:pt idx="3">
                  <c:v>185.25</c:v>
                </c:pt>
                <c:pt idx="4">
                  <c:v>189.97</c:v>
                </c:pt>
                <c:pt idx="5">
                  <c:v>182.65</c:v>
                </c:pt>
                <c:pt idx="6">
                  <c:v>303.07</c:v>
                </c:pt>
                <c:pt idx="7">
                  <c:v>230.62</c:v>
                </c:pt>
                <c:pt idx="8">
                  <c:v>167.24</c:v>
                </c:pt>
                <c:pt idx="9">
                  <c:v>183.85</c:v>
                </c:pt>
                <c:pt idx="10">
                  <c:v>275.58</c:v>
                </c:pt>
                <c:pt idx="11">
                  <c:v>200.13</c:v>
                </c:pt>
                <c:pt idx="12">
                  <c:v>213.14</c:v>
                </c:pt>
                <c:pt idx="13">
                  <c:v>163.55000000000001</c:v>
                </c:pt>
                <c:pt idx="14">
                  <c:v>233.81</c:v>
                </c:pt>
                <c:pt idx="15">
                  <c:v>208.78</c:v>
                </c:pt>
                <c:pt idx="16">
                  <c:v>152.34</c:v>
                </c:pt>
                <c:pt idx="17">
                  <c:v>108.5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1-4424-9509-ECBA0C8CD071}"/>
            </c:ext>
          </c:extLst>
        </c:ser>
        <c:ser>
          <c:idx val="3"/>
          <c:order val="3"/>
          <c:tx>
            <c:strRef>
              <c:f>'raw data'!$B$11</c:f>
              <c:strCache>
                <c:ptCount val="1"/>
                <c:pt idx="0">
                  <c:v>상품매출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'raw data'!$C$3:$T$3</c:f>
              <c:strCache>
                <c:ptCount val="18"/>
                <c:pt idx="0">
                  <c:v>1Q20</c:v>
                </c:pt>
                <c:pt idx="1">
                  <c:v>2Q20</c:v>
                </c:pt>
                <c:pt idx="2">
                  <c:v>3Q20</c:v>
                </c:pt>
                <c:pt idx="3">
                  <c:v>4Q20</c:v>
                </c:pt>
                <c:pt idx="4">
                  <c:v>1Q21</c:v>
                </c:pt>
                <c:pt idx="5">
                  <c:v>2Q21</c:v>
                </c:pt>
                <c:pt idx="6">
                  <c:v>3Q21</c:v>
                </c:pt>
                <c:pt idx="7">
                  <c:v>4Q21</c:v>
                </c:pt>
                <c:pt idx="8">
                  <c:v>1Q22</c:v>
                </c:pt>
                <c:pt idx="9">
                  <c:v>2Q22</c:v>
                </c:pt>
                <c:pt idx="10">
                  <c:v>3Q22</c:v>
                </c:pt>
                <c:pt idx="11">
                  <c:v>4Q22</c:v>
                </c:pt>
                <c:pt idx="12">
                  <c:v>1Q23</c:v>
                </c:pt>
                <c:pt idx="13">
                  <c:v>2Q23</c:v>
                </c:pt>
                <c:pt idx="14">
                  <c:v>3Q23</c:v>
                </c:pt>
                <c:pt idx="15">
                  <c:v>4Q23</c:v>
                </c:pt>
                <c:pt idx="16">
                  <c:v>1Q24</c:v>
                </c:pt>
                <c:pt idx="17">
                  <c:v>2Q24</c:v>
                </c:pt>
              </c:strCache>
            </c:strRef>
          </c:cat>
          <c:val>
            <c:numRef>
              <c:f>'raw data'!$C$11:$T$11</c:f>
              <c:numCache>
                <c:formatCode>#,##0</c:formatCode>
                <c:ptCount val="18"/>
                <c:pt idx="0">
                  <c:v>8.9600000000000009</c:v>
                </c:pt>
                <c:pt idx="1">
                  <c:v>6.38</c:v>
                </c:pt>
                <c:pt idx="2">
                  <c:v>17.78</c:v>
                </c:pt>
                <c:pt idx="3">
                  <c:v>12.07</c:v>
                </c:pt>
                <c:pt idx="4">
                  <c:v>10.34</c:v>
                </c:pt>
                <c:pt idx="5">
                  <c:v>7.3</c:v>
                </c:pt>
                <c:pt idx="6">
                  <c:v>0.82</c:v>
                </c:pt>
                <c:pt idx="7">
                  <c:v>31.86</c:v>
                </c:pt>
                <c:pt idx="8">
                  <c:v>14.03</c:v>
                </c:pt>
                <c:pt idx="9">
                  <c:v>13.88</c:v>
                </c:pt>
                <c:pt idx="10">
                  <c:v>22.11</c:v>
                </c:pt>
                <c:pt idx="11">
                  <c:v>10.76</c:v>
                </c:pt>
                <c:pt idx="12">
                  <c:v>16.190000000000001</c:v>
                </c:pt>
                <c:pt idx="13">
                  <c:v>24.35</c:v>
                </c:pt>
                <c:pt idx="14">
                  <c:v>22.96</c:v>
                </c:pt>
                <c:pt idx="15">
                  <c:v>8.9499999999999993</c:v>
                </c:pt>
                <c:pt idx="16">
                  <c:v>10.74</c:v>
                </c:pt>
                <c:pt idx="17">
                  <c:v>-0.45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1-4424-9509-ECBA0C8CD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7535839"/>
        <c:axId val="1881729663"/>
      </c:barChart>
      <c:catAx>
        <c:axId val="188753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1729663"/>
        <c:crosses val="autoZero"/>
        <c:auto val="1"/>
        <c:lblAlgn val="ctr"/>
        <c:lblOffset val="100"/>
        <c:noMultiLvlLbl val="0"/>
      </c:catAx>
      <c:valAx>
        <c:axId val="18817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753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분기별 </a:t>
            </a:r>
            <a:r>
              <a:rPr lang="en-US" altLang="ko-KR"/>
              <a:t>gpm, opm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data'!$B$21</c:f>
              <c:strCache>
                <c:ptCount val="1"/>
                <c:pt idx="0">
                  <c:v>% opm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data'!$C$21:$T$21</c:f>
              <c:numCache>
                <c:formatCode>0.0%</c:formatCode>
                <c:ptCount val="18"/>
                <c:pt idx="0">
                  <c:v>1.4933221245575211E-2</c:v>
                </c:pt>
                <c:pt idx="1">
                  <c:v>-0.19129520692573651</c:v>
                </c:pt>
                <c:pt idx="2">
                  <c:v>3.3385321996758852E-2</c:v>
                </c:pt>
                <c:pt idx="3">
                  <c:v>0.1001329019633662</c:v>
                </c:pt>
                <c:pt idx="4">
                  <c:v>-6.398702967659807E-2</c:v>
                </c:pt>
                <c:pt idx="5">
                  <c:v>6.4549395126721294E-3</c:v>
                </c:pt>
                <c:pt idx="6">
                  <c:v>0.11653680699850835</c:v>
                </c:pt>
                <c:pt idx="7">
                  <c:v>0.12514715843776172</c:v>
                </c:pt>
                <c:pt idx="8">
                  <c:v>-2.0867884240169089E-2</c:v>
                </c:pt>
                <c:pt idx="9">
                  <c:v>-5.9208863913808994E-2</c:v>
                </c:pt>
                <c:pt idx="10">
                  <c:v>0.12267381992296642</c:v>
                </c:pt>
                <c:pt idx="11">
                  <c:v>2.7356399613972449E-2</c:v>
                </c:pt>
                <c:pt idx="12">
                  <c:v>7.7126062174494914E-2</c:v>
                </c:pt>
                <c:pt idx="13">
                  <c:v>8.356252441148343E-2</c:v>
                </c:pt>
                <c:pt idx="14">
                  <c:v>0.13910045656293318</c:v>
                </c:pt>
                <c:pt idx="15">
                  <c:v>0.15547434498003679</c:v>
                </c:pt>
                <c:pt idx="16">
                  <c:v>0.13592739738094689</c:v>
                </c:pt>
                <c:pt idx="17">
                  <c:v>0.12836715459047093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5-4AE9-9F87-1653FCFDF204}"/>
            </c:ext>
          </c:extLst>
        </c:ser>
        <c:ser>
          <c:idx val="1"/>
          <c:order val="1"/>
          <c:tx>
            <c:strRef>
              <c:f>'raw data'!$B$19</c:f>
              <c:strCache>
                <c:ptCount val="1"/>
                <c:pt idx="0">
                  <c:v>% gpm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data'!$C$19:$T$19</c:f>
              <c:numCache>
                <c:formatCode>0.0%</c:formatCode>
                <c:ptCount val="18"/>
                <c:pt idx="0">
                  <c:v>0.15991428583202494</c:v>
                </c:pt>
                <c:pt idx="1">
                  <c:v>4.2396010613147926E-2</c:v>
                </c:pt>
                <c:pt idx="2">
                  <c:v>0.19866555462885738</c:v>
                </c:pt>
                <c:pt idx="3">
                  <c:v>0.25037826532315233</c:v>
                </c:pt>
                <c:pt idx="4">
                  <c:v>0.14874296482325147</c:v>
                </c:pt>
                <c:pt idx="5">
                  <c:v>0.16365252320133322</c:v>
                </c:pt>
                <c:pt idx="6">
                  <c:v>0.2485375135782458</c:v>
                </c:pt>
                <c:pt idx="7">
                  <c:v>0.26596318361069943</c:v>
                </c:pt>
                <c:pt idx="8">
                  <c:v>0.17952782987492502</c:v>
                </c:pt>
                <c:pt idx="9">
                  <c:v>0.15575829621829343</c:v>
                </c:pt>
                <c:pt idx="10">
                  <c:v>0.29899787299826852</c:v>
                </c:pt>
                <c:pt idx="11">
                  <c:v>0.23289420415079712</c:v>
                </c:pt>
                <c:pt idx="12">
                  <c:v>0.27049304782942862</c:v>
                </c:pt>
                <c:pt idx="13">
                  <c:v>0.29885269158750993</c:v>
                </c:pt>
                <c:pt idx="14">
                  <c:v>0.33034859025066449</c:v>
                </c:pt>
                <c:pt idx="15">
                  <c:v>0.3742124165861338</c:v>
                </c:pt>
                <c:pt idx="16">
                  <c:v>0.36511763488677651</c:v>
                </c:pt>
                <c:pt idx="17">
                  <c:v>0.32114991808240728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5-4AE9-9F87-1653FCFDF204}"/>
            </c:ext>
          </c:extLst>
        </c:ser>
        <c:ser>
          <c:idx val="2"/>
          <c:order val="2"/>
          <c:tx>
            <c:strRef>
              <c:f>'raw data'!$C$3</c:f>
              <c:strCache>
                <c:ptCount val="1"/>
                <c:pt idx="0">
                  <c:v>1Q20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data'!$D$3:$T$3</c:f>
              <c:numCache>
                <c:formatCode>mm/yy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5-4AE9-9F87-1653FCFDF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784031"/>
        <c:axId val="1881728415"/>
      </c:lineChart>
      <c:catAx>
        <c:axId val="1876784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1728415"/>
        <c:crosses val="autoZero"/>
        <c:auto val="1"/>
        <c:lblAlgn val="ctr"/>
        <c:lblOffset val="100"/>
        <c:noMultiLvlLbl val="0"/>
      </c:catAx>
      <c:valAx>
        <c:axId val="18817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678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10.png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chart" Target="../charts/chart1.xml"/><Relationship Id="rId12" Type="http://schemas.openxmlformats.org/officeDocument/2006/relationships/image" Target="../media/image9.png"/><Relationship Id="rId17" Type="http://schemas.openxmlformats.org/officeDocument/2006/relationships/image" Target="../media/image14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8.jpeg"/><Relationship Id="rId5" Type="http://schemas.openxmlformats.org/officeDocument/2006/relationships/image" Target="../media/image5.png"/><Relationship Id="rId15" Type="http://schemas.openxmlformats.org/officeDocument/2006/relationships/image" Target="../media/image12.png"/><Relationship Id="rId10" Type="http://schemas.openxmlformats.org/officeDocument/2006/relationships/image" Target="../media/image7.png"/><Relationship Id="rId19" Type="http://schemas.openxmlformats.org/officeDocument/2006/relationships/image" Target="../media/image16.png"/><Relationship Id="rId4" Type="http://schemas.openxmlformats.org/officeDocument/2006/relationships/image" Target="../media/image4.png"/><Relationship Id="rId9" Type="http://schemas.openxmlformats.org/officeDocument/2006/relationships/chart" Target="../charts/chart3.xml"/><Relationship Id="rId14" Type="http://schemas.openxmlformats.org/officeDocument/2006/relationships/image" Target="../media/image11.png"/><Relationship Id="rId22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0</xdr:row>
      <xdr:rowOff>0</xdr:rowOff>
    </xdr:from>
    <xdr:to>
      <xdr:col>15</xdr:col>
      <xdr:colOff>434340</xdr:colOff>
      <xdr:row>9</xdr:row>
      <xdr:rowOff>144780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AB8A33A-0997-421E-A553-0B1C1E4E5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1240" y="0"/>
          <a:ext cx="4267200" cy="21336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95923</xdr:colOff>
      <xdr:row>7</xdr:row>
      <xdr:rowOff>166295</xdr:rowOff>
    </xdr:from>
    <xdr:to>
      <xdr:col>15</xdr:col>
      <xdr:colOff>565021</xdr:colOff>
      <xdr:row>22</xdr:row>
      <xdr:rowOff>125058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820578F-3971-4BCB-9C99-B6E100809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6299" y="1735119"/>
          <a:ext cx="3158510" cy="332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116540</xdr:colOff>
      <xdr:row>55</xdr:row>
      <xdr:rowOff>0</xdr:rowOff>
    </xdr:from>
    <xdr:to>
      <xdr:col>6</xdr:col>
      <xdr:colOff>428847</xdr:colOff>
      <xdr:row>74</xdr:row>
      <xdr:rowOff>146507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0110E49-388A-4F5B-9A14-656C0CD63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164" y="13993906"/>
          <a:ext cx="3871295" cy="440474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6</xdr:col>
      <xdr:colOff>485324</xdr:colOff>
      <xdr:row>90</xdr:row>
      <xdr:rowOff>52291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180C1E80-6F9B-4017-9EC1-2BB158F74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7882" y="18476259"/>
          <a:ext cx="3856054" cy="341405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11</xdr:col>
      <xdr:colOff>438547</xdr:colOff>
      <xdr:row>102</xdr:row>
      <xdr:rowOff>201937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16841D2-4BC4-487C-88BD-2609C0A94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7882" y="22062141"/>
          <a:ext cx="7171041" cy="2667231"/>
        </a:xfrm>
        <a:prstGeom prst="rect">
          <a:avLst/>
        </a:prstGeom>
      </xdr:spPr>
    </xdr:pic>
    <xdr:clientData/>
  </xdr:twoCellAnchor>
  <xdr:twoCellAnchor editAs="oneCell">
    <xdr:from>
      <xdr:col>7</xdr:col>
      <xdr:colOff>528917</xdr:colOff>
      <xdr:row>109</xdr:row>
      <xdr:rowOff>53788</xdr:rowOff>
    </xdr:from>
    <xdr:to>
      <xdr:col>15</xdr:col>
      <xdr:colOff>126385</xdr:colOff>
      <xdr:row>119</xdr:row>
      <xdr:rowOff>182637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D706CEF-172E-4848-80CE-C9D552FB9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09882" y="26150047"/>
          <a:ext cx="4976291" cy="23700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124</xdr:row>
      <xdr:rowOff>0</xdr:rowOff>
    </xdr:from>
    <xdr:to>
      <xdr:col>7</xdr:col>
      <xdr:colOff>528917</xdr:colOff>
      <xdr:row>136</xdr:row>
      <xdr:rowOff>53788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2DEABB5C-60E7-4DCD-9541-630EBC0E1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124</xdr:row>
      <xdr:rowOff>0</xdr:rowOff>
    </xdr:from>
    <xdr:to>
      <xdr:col>14</xdr:col>
      <xdr:colOff>537883</xdr:colOff>
      <xdr:row>136</xdr:row>
      <xdr:rowOff>53788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B8A9B29E-CAC9-4B0E-ABA2-9ED4BFC46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26893</xdr:colOff>
      <xdr:row>124</xdr:row>
      <xdr:rowOff>1</xdr:rowOff>
    </xdr:from>
    <xdr:to>
      <xdr:col>21</xdr:col>
      <xdr:colOff>564775</xdr:colOff>
      <xdr:row>136</xdr:row>
      <xdr:rowOff>53789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E8A58716-AE8B-44D2-A684-E084E8545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10</xdr:col>
      <xdr:colOff>475129</xdr:colOff>
      <xdr:row>141</xdr:row>
      <xdr:rowOff>44825</xdr:rowOff>
    </xdr:from>
    <xdr:to>
      <xdr:col>15</xdr:col>
      <xdr:colOff>393007</xdr:colOff>
      <xdr:row>158</xdr:row>
      <xdr:rowOff>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3168DF46-8D48-4792-B048-BF811B579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73153" y="33474213"/>
          <a:ext cx="3279642" cy="3765176"/>
        </a:xfrm>
        <a:prstGeom prst="rect">
          <a:avLst/>
        </a:prstGeom>
      </xdr:spPr>
    </xdr:pic>
    <xdr:clientData/>
  </xdr:twoCellAnchor>
  <xdr:twoCellAnchor editAs="oneCell">
    <xdr:from>
      <xdr:col>11</xdr:col>
      <xdr:colOff>62754</xdr:colOff>
      <xdr:row>169</xdr:row>
      <xdr:rowOff>53788</xdr:rowOff>
    </xdr:from>
    <xdr:to>
      <xdr:col>17</xdr:col>
      <xdr:colOff>211960</xdr:colOff>
      <xdr:row>184</xdr:row>
      <xdr:rowOff>8964</xdr:rowOff>
    </xdr:to>
    <xdr:pic>
      <xdr:nvPicPr>
        <xdr:cNvPr id="13" name="그림 12" descr="http://news.samsungdisplay.com/wp-content/uploads/2020/06/OCAOCR_W820p.jpg">
          <a:extLst>
            <a:ext uri="{FF2B5EF4-FFF2-40B4-BE49-F238E27FC236}">
              <a16:creationId xmlns:a16="http://schemas.microsoft.com/office/drawing/2014/main" id="{7BC5FC01-1F54-4FFD-B2AF-D68605D2B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3130" y="39310235"/>
          <a:ext cx="4183324" cy="3316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519952</xdr:colOff>
      <xdr:row>204</xdr:row>
      <xdr:rowOff>206190</xdr:rowOff>
    </xdr:from>
    <xdr:to>
      <xdr:col>21</xdr:col>
      <xdr:colOff>428064</xdr:colOff>
      <xdr:row>223</xdr:row>
      <xdr:rowOff>50652</xdr:rowOff>
    </xdr:to>
    <xdr:pic>
      <xdr:nvPicPr>
        <xdr:cNvPr id="14" name="그림 13" descr="https://mblogthumb-phinf.pstatic.net/MjAyNDEwMjhfNDQg/MDAxNzMwMDgzNTk0MzQz.Y2Kx13fV5_sTCKVn_Jv1Sd6L08YP9mEs9ckVF37Ng6Qg.j1-LRmz8Gxwf_k6JX1Ii70SNW_FU85ywKkobkDE4smEg.PNG/image.png?type=w800">
          <a:extLst>
            <a:ext uri="{FF2B5EF4-FFF2-40B4-BE49-F238E27FC236}">
              <a16:creationId xmlns:a16="http://schemas.microsoft.com/office/drawing/2014/main" id="{AFA0EAF9-F7D0-44BE-9548-CC320A5D5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2681" y="47916355"/>
          <a:ext cx="5959289" cy="41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493059</xdr:colOff>
      <xdr:row>264</xdr:row>
      <xdr:rowOff>44824</xdr:rowOff>
    </xdr:from>
    <xdr:to>
      <xdr:col>16</xdr:col>
      <xdr:colOff>156696</xdr:colOff>
      <xdr:row>274</xdr:row>
      <xdr:rowOff>105086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62780980-0497-4393-BB07-33C82B05E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63435" y="61363412"/>
          <a:ext cx="3025402" cy="230143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286</xdr:row>
      <xdr:rowOff>0</xdr:rowOff>
    </xdr:from>
    <xdr:to>
      <xdr:col>13</xdr:col>
      <xdr:colOff>396974</xdr:colOff>
      <xdr:row>299</xdr:row>
      <xdr:rowOff>111873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EF27DBA-0DD3-42C1-848A-00BF74179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37882" y="66249176"/>
          <a:ext cx="8474174" cy="3025402"/>
        </a:xfrm>
        <a:prstGeom prst="rect">
          <a:avLst/>
        </a:prstGeom>
      </xdr:spPr>
    </xdr:pic>
    <xdr:clientData/>
  </xdr:twoCellAnchor>
  <xdr:twoCellAnchor editAs="oneCell">
    <xdr:from>
      <xdr:col>16</xdr:col>
      <xdr:colOff>188259</xdr:colOff>
      <xdr:row>264</xdr:row>
      <xdr:rowOff>0</xdr:rowOff>
    </xdr:from>
    <xdr:to>
      <xdr:col>25</xdr:col>
      <xdr:colOff>309817</xdr:colOff>
      <xdr:row>274</xdr:row>
      <xdr:rowOff>220296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11B884C7-75EE-4D34-8345-79048FA4C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820400" y="61318588"/>
          <a:ext cx="6172735" cy="2461473"/>
        </a:xfrm>
        <a:prstGeom prst="rect">
          <a:avLst/>
        </a:prstGeom>
      </xdr:spPr>
    </xdr:pic>
    <xdr:clientData/>
  </xdr:twoCellAnchor>
  <xdr:twoCellAnchor editAs="oneCell">
    <xdr:from>
      <xdr:col>13</xdr:col>
      <xdr:colOff>591670</xdr:colOff>
      <xdr:row>288</xdr:row>
      <xdr:rowOff>206188</xdr:rowOff>
    </xdr:from>
    <xdr:to>
      <xdr:col>17</xdr:col>
      <xdr:colOff>470421</xdr:colOff>
      <xdr:row>308</xdr:row>
      <xdr:rowOff>159059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52AC7DA7-7533-4472-AA54-6B8AE3368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206752" y="66903600"/>
          <a:ext cx="2568163" cy="4435224"/>
        </a:xfrm>
        <a:prstGeom prst="rect">
          <a:avLst/>
        </a:prstGeom>
      </xdr:spPr>
    </xdr:pic>
    <xdr:clientData/>
  </xdr:twoCellAnchor>
  <xdr:twoCellAnchor editAs="oneCell">
    <xdr:from>
      <xdr:col>8</xdr:col>
      <xdr:colOff>277906</xdr:colOff>
      <xdr:row>306</xdr:row>
      <xdr:rowOff>89648</xdr:rowOff>
    </xdr:from>
    <xdr:to>
      <xdr:col>13</xdr:col>
      <xdr:colOff>80683</xdr:colOff>
      <xdr:row>322</xdr:row>
      <xdr:rowOff>50333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1DF3C674-F69C-45F6-8CD8-852D64F70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31224" y="70821177"/>
          <a:ext cx="3164541" cy="3546567"/>
        </a:xfrm>
        <a:prstGeom prst="rect">
          <a:avLst/>
        </a:prstGeom>
      </xdr:spPr>
    </xdr:pic>
    <xdr:clientData/>
  </xdr:twoCellAnchor>
  <xdr:twoCellAnchor editAs="oneCell">
    <xdr:from>
      <xdr:col>13</xdr:col>
      <xdr:colOff>62753</xdr:colOff>
      <xdr:row>310</xdr:row>
      <xdr:rowOff>26895</xdr:rowOff>
    </xdr:from>
    <xdr:to>
      <xdr:col>18</xdr:col>
      <xdr:colOff>648490</xdr:colOff>
      <xdr:row>320</xdr:row>
      <xdr:rowOff>155743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9C136BDB-0D4C-4404-AF70-7377E8F8E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77835" y="71654895"/>
          <a:ext cx="3947502" cy="2370025"/>
        </a:xfrm>
        <a:prstGeom prst="rect">
          <a:avLst/>
        </a:prstGeom>
      </xdr:spPr>
    </xdr:pic>
    <xdr:clientData/>
  </xdr:twoCellAnchor>
  <xdr:twoCellAnchor editAs="oneCell">
    <xdr:from>
      <xdr:col>13</xdr:col>
      <xdr:colOff>251012</xdr:colOff>
      <xdr:row>228</xdr:row>
      <xdr:rowOff>1</xdr:rowOff>
    </xdr:from>
    <xdr:to>
      <xdr:col>22</xdr:col>
      <xdr:colOff>235398</xdr:colOff>
      <xdr:row>238</xdr:row>
      <xdr:rowOff>220297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7883C096-8E71-45BD-8A18-5876E2657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866094" y="53088989"/>
          <a:ext cx="6035563" cy="2461473"/>
        </a:xfrm>
        <a:prstGeom prst="rect">
          <a:avLst/>
        </a:prstGeom>
      </xdr:spPr>
    </xdr:pic>
    <xdr:clientData/>
  </xdr:twoCellAnchor>
  <xdr:twoCellAnchor editAs="oneCell">
    <xdr:from>
      <xdr:col>2</xdr:col>
      <xdr:colOff>439270</xdr:colOff>
      <xdr:row>313</xdr:row>
      <xdr:rowOff>26895</xdr:rowOff>
    </xdr:from>
    <xdr:to>
      <xdr:col>6</xdr:col>
      <xdr:colOff>340658</xdr:colOff>
      <xdr:row>322</xdr:row>
      <xdr:rowOff>184036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64F02EAC-D1A0-4D48-B2F6-F5711DC5F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77152" y="72327248"/>
          <a:ext cx="3272118" cy="2174200"/>
        </a:xfrm>
        <a:prstGeom prst="rect">
          <a:avLst/>
        </a:prstGeom>
      </xdr:spPr>
    </xdr:pic>
    <xdr:clientData/>
  </xdr:twoCellAnchor>
  <xdr:twoCellAnchor editAs="oneCell">
    <xdr:from>
      <xdr:col>2</xdr:col>
      <xdr:colOff>125508</xdr:colOff>
      <xdr:row>0</xdr:row>
      <xdr:rowOff>152400</xdr:rowOff>
    </xdr:from>
    <xdr:to>
      <xdr:col>10</xdr:col>
      <xdr:colOff>143436</xdr:colOff>
      <xdr:row>16</xdr:row>
      <xdr:rowOff>121104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B9785E81-6B3B-4042-B24E-63EB43D64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63390" y="152400"/>
          <a:ext cx="6078070" cy="3554586"/>
        </a:xfrm>
        <a:prstGeom prst="rect">
          <a:avLst/>
        </a:prstGeom>
      </xdr:spPr>
    </xdr:pic>
    <xdr:clientData/>
  </xdr:twoCellAnchor>
  <xdr:twoCellAnchor editAs="oneCell">
    <xdr:from>
      <xdr:col>1</xdr:col>
      <xdr:colOff>71717</xdr:colOff>
      <xdr:row>367</xdr:row>
      <xdr:rowOff>98611</xdr:rowOff>
    </xdr:from>
    <xdr:to>
      <xdr:col>6</xdr:col>
      <xdr:colOff>580585</xdr:colOff>
      <xdr:row>383</xdr:row>
      <xdr:rowOff>98611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8309A7C-EB28-4FE5-86FF-49E1A354F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21341" y="83479340"/>
          <a:ext cx="4067856" cy="3585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E815-C153-4379-A752-F86DE71E267D}">
  <dimension ref="A1:P447"/>
  <sheetViews>
    <sheetView showGridLines="0" tabSelected="1" topLeftCell="A426" zoomScale="85" zoomScaleNormal="85" workbookViewId="0">
      <selection activeCell="C448" sqref="C448"/>
    </sheetView>
  </sheetViews>
  <sheetFormatPr defaultRowHeight="17.399999999999999" x14ac:dyDescent="0.4"/>
  <cols>
    <col min="1" max="1" width="4.59765625" style="4" customWidth="1"/>
    <col min="2" max="2" width="2.5" style="2" customWidth="1"/>
    <col min="3" max="3" width="17.796875" customWidth="1"/>
    <col min="16" max="16" width="8.796875" style="3"/>
    <col min="17" max="16384" width="8.796875" style="5"/>
  </cols>
  <sheetData>
    <row r="1" spans="2:16" s="4" customFormat="1" x14ac:dyDescent="0.4">
      <c r="B1" s="2"/>
      <c r="C1" s="1"/>
      <c r="D1" s="1"/>
      <c r="E1" s="1"/>
      <c r="F1" s="1"/>
      <c r="G1" s="1"/>
      <c r="H1"/>
      <c r="I1" s="1"/>
      <c r="J1" s="1"/>
      <c r="K1" s="1"/>
      <c r="L1" s="1"/>
      <c r="M1" s="1"/>
      <c r="N1" s="1"/>
      <c r="O1" s="1"/>
      <c r="P1" s="3"/>
    </row>
    <row r="19" spans="3:3" x14ac:dyDescent="0.4">
      <c r="C19" t="s">
        <v>244</v>
      </c>
    </row>
    <row r="20" spans="3:3" x14ac:dyDescent="0.4">
      <c r="C20" t="s">
        <v>245</v>
      </c>
    </row>
    <row r="21" spans="3:3" x14ac:dyDescent="0.4">
      <c r="C21" t="s">
        <v>246</v>
      </c>
    </row>
    <row r="22" spans="3:3" x14ac:dyDescent="0.4">
      <c r="C22" t="s">
        <v>247</v>
      </c>
    </row>
    <row r="23" spans="3:3" x14ac:dyDescent="0.4">
      <c r="C23" t="s">
        <v>248</v>
      </c>
    </row>
    <row r="24" spans="3:3" x14ac:dyDescent="0.4">
      <c r="C24" t="s">
        <v>249</v>
      </c>
    </row>
    <row r="25" spans="3:3" x14ac:dyDescent="0.4">
      <c r="C25" t="s">
        <v>250</v>
      </c>
    </row>
    <row r="26" spans="3:3" x14ac:dyDescent="0.4">
      <c r="C26" t="s">
        <v>251</v>
      </c>
    </row>
    <row r="27" spans="3:3" x14ac:dyDescent="0.4">
      <c r="C27" t="s">
        <v>252</v>
      </c>
    </row>
    <row r="37" spans="2:16" ht="30" x14ac:dyDescent="0.4">
      <c r="B37" s="7"/>
      <c r="C37" s="8" t="s">
        <v>73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9"/>
    </row>
    <row r="39" spans="2:16" x14ac:dyDescent="0.4">
      <c r="C39" s="39" t="s">
        <v>182</v>
      </c>
    </row>
    <row r="40" spans="2:16" x14ac:dyDescent="0.4">
      <c r="C40" t="s">
        <v>183</v>
      </c>
    </row>
    <row r="41" spans="2:16" x14ac:dyDescent="0.4">
      <c r="C41" t="s">
        <v>184</v>
      </c>
    </row>
    <row r="42" spans="2:16" x14ac:dyDescent="0.4">
      <c r="C42" t="s">
        <v>185</v>
      </c>
    </row>
    <row r="44" spans="2:16" x14ac:dyDescent="0.4">
      <c r="C44" s="39" t="s">
        <v>74</v>
      </c>
    </row>
    <row r="45" spans="2:16" x14ac:dyDescent="0.4">
      <c r="C45" s="42" t="s">
        <v>233</v>
      </c>
    </row>
    <row r="46" spans="2:16" x14ac:dyDescent="0.4">
      <c r="C46" s="42" t="s">
        <v>234</v>
      </c>
    </row>
    <row r="47" spans="2:16" x14ac:dyDescent="0.4">
      <c r="C47" s="42" t="s">
        <v>235</v>
      </c>
    </row>
    <row r="49" spans="2:16" x14ac:dyDescent="0.4">
      <c r="C49" s="39" t="s">
        <v>236</v>
      </c>
    </row>
    <row r="50" spans="2:16" x14ac:dyDescent="0.4">
      <c r="C50" t="s">
        <v>242</v>
      </c>
    </row>
    <row r="51" spans="2:16" x14ac:dyDescent="0.4">
      <c r="C51" t="s">
        <v>243</v>
      </c>
    </row>
    <row r="54" spans="2:16" ht="30" x14ac:dyDescent="0.4">
      <c r="B54" s="7"/>
      <c r="C54" s="8" t="s">
        <v>75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9"/>
    </row>
    <row r="69" spans="8:8" x14ac:dyDescent="0.4">
      <c r="H69" t="s">
        <v>76</v>
      </c>
    </row>
    <row r="70" spans="8:8" x14ac:dyDescent="0.4">
      <c r="H70" t="s">
        <v>79</v>
      </c>
    </row>
    <row r="71" spans="8:8" x14ac:dyDescent="0.4">
      <c r="H71" t="s">
        <v>77</v>
      </c>
    </row>
    <row r="72" spans="8:8" x14ac:dyDescent="0.4">
      <c r="H72" t="s">
        <v>78</v>
      </c>
    </row>
    <row r="73" spans="8:8" x14ac:dyDescent="0.4">
      <c r="H73" t="s">
        <v>80</v>
      </c>
    </row>
    <row r="86" spans="8:8" x14ac:dyDescent="0.4">
      <c r="H86" t="s">
        <v>81</v>
      </c>
    </row>
    <row r="87" spans="8:8" x14ac:dyDescent="0.4">
      <c r="H87" t="s">
        <v>82</v>
      </c>
    </row>
    <row r="88" spans="8:8" x14ac:dyDescent="0.4">
      <c r="H88" t="s">
        <v>83</v>
      </c>
    </row>
    <row r="105" spans="3:3" x14ac:dyDescent="0.4">
      <c r="C105" t="s">
        <v>84</v>
      </c>
    </row>
    <row r="106" spans="3:3" x14ac:dyDescent="0.4">
      <c r="C106" t="s">
        <v>85</v>
      </c>
    </row>
    <row r="107" spans="3:3" x14ac:dyDescent="0.4">
      <c r="C107" t="s">
        <v>86</v>
      </c>
    </row>
    <row r="108" spans="3:3" x14ac:dyDescent="0.4">
      <c r="C108" t="s">
        <v>87</v>
      </c>
    </row>
    <row r="109" spans="3:3" x14ac:dyDescent="0.4">
      <c r="C109" t="s">
        <v>88</v>
      </c>
    </row>
    <row r="110" spans="3:3" x14ac:dyDescent="0.4">
      <c r="C110" t="s">
        <v>89</v>
      </c>
    </row>
    <row r="123" spans="2:16" ht="30" x14ac:dyDescent="0.4">
      <c r="B123" s="7"/>
      <c r="C123" s="8" t="s">
        <v>90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9"/>
    </row>
    <row r="139" spans="3:10" x14ac:dyDescent="0.4">
      <c r="C139" t="s">
        <v>91</v>
      </c>
    </row>
    <row r="140" spans="3:10" x14ac:dyDescent="0.4">
      <c r="C140" t="s">
        <v>92</v>
      </c>
    </row>
    <row r="142" spans="3:10" x14ac:dyDescent="0.4">
      <c r="C142" s="41" t="s">
        <v>93</v>
      </c>
      <c r="D142" s="40"/>
      <c r="E142" s="40"/>
      <c r="F142" s="40"/>
      <c r="G142" s="40"/>
      <c r="H142" s="40"/>
      <c r="I142" s="40"/>
      <c r="J142" s="40"/>
    </row>
    <row r="144" spans="3:10" x14ac:dyDescent="0.4">
      <c r="C144" t="s">
        <v>94</v>
      </c>
    </row>
    <row r="145" spans="3:3" x14ac:dyDescent="0.4">
      <c r="C145" t="s">
        <v>95</v>
      </c>
    </row>
    <row r="146" spans="3:3" x14ac:dyDescent="0.4">
      <c r="C146" t="s">
        <v>96</v>
      </c>
    </row>
    <row r="148" spans="3:3" x14ac:dyDescent="0.4">
      <c r="C148" t="s">
        <v>98</v>
      </c>
    </row>
    <row r="149" spans="3:3" x14ac:dyDescent="0.4">
      <c r="C149" t="s">
        <v>99</v>
      </c>
    </row>
    <row r="150" spans="3:3" x14ac:dyDescent="0.4">
      <c r="C150" t="s">
        <v>100</v>
      </c>
    </row>
    <row r="151" spans="3:3" x14ac:dyDescent="0.4">
      <c r="C151" t="s">
        <v>110</v>
      </c>
    </row>
    <row r="153" spans="3:3" x14ac:dyDescent="0.4">
      <c r="C153" t="s">
        <v>97</v>
      </c>
    </row>
    <row r="154" spans="3:3" x14ac:dyDescent="0.4">
      <c r="C154" t="s">
        <v>101</v>
      </c>
    </row>
    <row r="156" spans="3:3" x14ac:dyDescent="0.4">
      <c r="C156" t="s">
        <v>102</v>
      </c>
    </row>
    <row r="157" spans="3:3" x14ac:dyDescent="0.4">
      <c r="C157" t="s">
        <v>103</v>
      </c>
    </row>
    <row r="158" spans="3:3" x14ac:dyDescent="0.4">
      <c r="C158" t="s">
        <v>104</v>
      </c>
    </row>
    <row r="159" spans="3:3" x14ac:dyDescent="0.4">
      <c r="C159" t="s">
        <v>105</v>
      </c>
    </row>
    <row r="160" spans="3:3" x14ac:dyDescent="0.4">
      <c r="C160" t="s">
        <v>106</v>
      </c>
    </row>
    <row r="161" spans="3:10" x14ac:dyDescent="0.4">
      <c r="C161" t="s">
        <v>108</v>
      </c>
    </row>
    <row r="163" spans="3:10" x14ac:dyDescent="0.4">
      <c r="C163" t="s">
        <v>119</v>
      </c>
    </row>
    <row r="165" spans="3:10" x14ac:dyDescent="0.4">
      <c r="C165" s="41" t="s">
        <v>107</v>
      </c>
      <c r="D165" s="40"/>
      <c r="E165" s="40"/>
      <c r="F165" s="40"/>
      <c r="G165" s="40"/>
      <c r="H165" s="40"/>
      <c r="I165" s="40"/>
      <c r="J165" s="40"/>
    </row>
    <row r="167" spans="3:10" x14ac:dyDescent="0.4">
      <c r="C167" t="s">
        <v>109</v>
      </c>
    </row>
    <row r="169" spans="3:10" x14ac:dyDescent="0.4">
      <c r="C169" t="s">
        <v>111</v>
      </c>
    </row>
    <row r="170" spans="3:10" x14ac:dyDescent="0.4">
      <c r="C170" t="s">
        <v>112</v>
      </c>
    </row>
    <row r="171" spans="3:10" x14ac:dyDescent="0.4">
      <c r="C171" t="s">
        <v>113</v>
      </c>
    </row>
    <row r="172" spans="3:10" x14ac:dyDescent="0.4">
      <c r="C172" t="s">
        <v>114</v>
      </c>
    </row>
    <row r="174" spans="3:10" x14ac:dyDescent="0.4">
      <c r="C174" t="s">
        <v>115</v>
      </c>
    </row>
    <row r="175" spans="3:10" x14ac:dyDescent="0.4">
      <c r="C175" t="s">
        <v>116</v>
      </c>
    </row>
    <row r="176" spans="3:10" x14ac:dyDescent="0.4">
      <c r="C176" t="s">
        <v>117</v>
      </c>
    </row>
    <row r="177" spans="3:3" x14ac:dyDescent="0.4">
      <c r="C177" t="s">
        <v>118</v>
      </c>
    </row>
    <row r="179" spans="3:3" x14ac:dyDescent="0.4">
      <c r="C179" t="s">
        <v>120</v>
      </c>
    </row>
    <row r="180" spans="3:3" x14ac:dyDescent="0.4">
      <c r="C180" t="s">
        <v>121</v>
      </c>
    </row>
    <row r="181" spans="3:3" x14ac:dyDescent="0.4">
      <c r="C181" t="s">
        <v>122</v>
      </c>
    </row>
    <row r="183" spans="3:3" x14ac:dyDescent="0.4">
      <c r="C183" t="s">
        <v>128</v>
      </c>
    </row>
    <row r="184" spans="3:3" x14ac:dyDescent="0.4">
      <c r="C184" t="s">
        <v>129</v>
      </c>
    </row>
    <row r="185" spans="3:3" x14ac:dyDescent="0.4">
      <c r="C185" t="s">
        <v>130</v>
      </c>
    </row>
    <row r="187" spans="3:3" x14ac:dyDescent="0.4">
      <c r="C187" t="s">
        <v>123</v>
      </c>
    </row>
    <row r="188" spans="3:3" x14ac:dyDescent="0.4">
      <c r="C188" t="s">
        <v>125</v>
      </c>
    </row>
    <row r="189" spans="3:3" x14ac:dyDescent="0.4">
      <c r="C189" t="s">
        <v>124</v>
      </c>
    </row>
    <row r="190" spans="3:3" x14ac:dyDescent="0.4">
      <c r="C190" t="s">
        <v>126</v>
      </c>
    </row>
    <row r="191" spans="3:3" x14ac:dyDescent="0.4">
      <c r="C191" t="s">
        <v>127</v>
      </c>
    </row>
    <row r="194" spans="2:16" x14ac:dyDescent="0.4">
      <c r="C194" s="41" t="s">
        <v>131</v>
      </c>
      <c r="D194" s="41"/>
      <c r="E194" s="41"/>
      <c r="F194" s="41"/>
      <c r="G194" s="41"/>
      <c r="H194" s="41"/>
      <c r="I194" s="41"/>
    </row>
    <row r="196" spans="2:16" x14ac:dyDescent="0.4">
      <c r="C196" t="s">
        <v>132</v>
      </c>
    </row>
    <row r="197" spans="2:16" x14ac:dyDescent="0.4">
      <c r="C197" t="s">
        <v>133</v>
      </c>
    </row>
    <row r="198" spans="2:16" x14ac:dyDescent="0.4">
      <c r="C198" t="s">
        <v>134</v>
      </c>
    </row>
    <row r="201" spans="2:16" ht="30" x14ac:dyDescent="0.4">
      <c r="B201" s="7"/>
      <c r="C201" s="8" t="s">
        <v>181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9"/>
    </row>
    <row r="203" spans="2:16" x14ac:dyDescent="0.4">
      <c r="C203" t="s">
        <v>135</v>
      </c>
    </row>
    <row r="204" spans="2:16" x14ac:dyDescent="0.4">
      <c r="C204" t="s">
        <v>136</v>
      </c>
    </row>
    <row r="205" spans="2:16" x14ac:dyDescent="0.4">
      <c r="C205" t="s">
        <v>137</v>
      </c>
    </row>
    <row r="207" spans="2:16" x14ac:dyDescent="0.4">
      <c r="C207" t="s">
        <v>138</v>
      </c>
    </row>
    <row r="208" spans="2:16" x14ac:dyDescent="0.4">
      <c r="C208" t="s">
        <v>139</v>
      </c>
    </row>
    <row r="209" spans="3:3" x14ac:dyDescent="0.4">
      <c r="C209" t="s">
        <v>140</v>
      </c>
    </row>
    <row r="210" spans="3:3" x14ac:dyDescent="0.4">
      <c r="C210" t="s">
        <v>141</v>
      </c>
    </row>
    <row r="212" spans="3:3" x14ac:dyDescent="0.4">
      <c r="C212" t="s">
        <v>142</v>
      </c>
    </row>
    <row r="213" spans="3:3" x14ac:dyDescent="0.4">
      <c r="C213" t="s">
        <v>143</v>
      </c>
    </row>
    <row r="214" spans="3:3" x14ac:dyDescent="0.4">
      <c r="C214" t="s">
        <v>144</v>
      </c>
    </row>
    <row r="215" spans="3:3" x14ac:dyDescent="0.4">
      <c r="C215" t="s">
        <v>149</v>
      </c>
    </row>
    <row r="216" spans="3:3" x14ac:dyDescent="0.4">
      <c r="C216" t="s">
        <v>150</v>
      </c>
    </row>
    <row r="218" spans="3:3" x14ac:dyDescent="0.4">
      <c r="C218" t="s">
        <v>145</v>
      </c>
    </row>
    <row r="219" spans="3:3" x14ac:dyDescent="0.4">
      <c r="C219" t="s">
        <v>146</v>
      </c>
    </row>
    <row r="221" spans="3:3" x14ac:dyDescent="0.4">
      <c r="C221" t="s">
        <v>147</v>
      </c>
    </row>
    <row r="222" spans="3:3" x14ac:dyDescent="0.4">
      <c r="C222" t="s">
        <v>148</v>
      </c>
    </row>
    <row r="223" spans="3:3" x14ac:dyDescent="0.4">
      <c r="C223" t="s">
        <v>151</v>
      </c>
    </row>
    <row r="224" spans="3:3" x14ac:dyDescent="0.4">
      <c r="C224" t="s">
        <v>152</v>
      </c>
    </row>
    <row r="225" spans="3:3" x14ac:dyDescent="0.4">
      <c r="C225" t="s">
        <v>153</v>
      </c>
    </row>
    <row r="227" spans="3:3" x14ac:dyDescent="0.4">
      <c r="C227" t="s">
        <v>154</v>
      </c>
    </row>
    <row r="228" spans="3:3" x14ac:dyDescent="0.4">
      <c r="C228" t="s">
        <v>155</v>
      </c>
    </row>
    <row r="229" spans="3:3" x14ac:dyDescent="0.4">
      <c r="C229" t="s">
        <v>156</v>
      </c>
    </row>
    <row r="230" spans="3:3" x14ac:dyDescent="0.4">
      <c r="C230" t="s">
        <v>157</v>
      </c>
    </row>
    <row r="231" spans="3:3" x14ac:dyDescent="0.4">
      <c r="C231" t="s">
        <v>158</v>
      </c>
    </row>
    <row r="233" spans="3:3" x14ac:dyDescent="0.4">
      <c r="C233" t="s">
        <v>159</v>
      </c>
    </row>
    <row r="234" spans="3:3" x14ac:dyDescent="0.4">
      <c r="C234" t="s">
        <v>160</v>
      </c>
    </row>
    <row r="235" spans="3:3" x14ac:dyDescent="0.4">
      <c r="C235" t="s">
        <v>161</v>
      </c>
    </row>
    <row r="237" spans="3:3" x14ac:dyDescent="0.4">
      <c r="C237" t="s">
        <v>162</v>
      </c>
    </row>
    <row r="238" spans="3:3" x14ac:dyDescent="0.4">
      <c r="C238" t="s">
        <v>163</v>
      </c>
    </row>
    <row r="239" spans="3:3" x14ac:dyDescent="0.4">
      <c r="C239" t="s">
        <v>164</v>
      </c>
    </row>
    <row r="240" spans="3:3" x14ac:dyDescent="0.4">
      <c r="C240" t="s">
        <v>165</v>
      </c>
    </row>
    <row r="241" spans="3:3" x14ac:dyDescent="0.4">
      <c r="C241" t="s">
        <v>166</v>
      </c>
    </row>
    <row r="242" spans="3:3" x14ac:dyDescent="0.4">
      <c r="C242" t="s">
        <v>167</v>
      </c>
    </row>
    <row r="244" spans="3:3" x14ac:dyDescent="0.4">
      <c r="C244" t="s">
        <v>168</v>
      </c>
    </row>
    <row r="245" spans="3:3" x14ac:dyDescent="0.4">
      <c r="C245" t="s">
        <v>169</v>
      </c>
    </row>
    <row r="247" spans="3:3" x14ac:dyDescent="0.4">
      <c r="C247" t="s">
        <v>170</v>
      </c>
    </row>
    <row r="248" spans="3:3" x14ac:dyDescent="0.4">
      <c r="C248" t="s">
        <v>171</v>
      </c>
    </row>
    <row r="250" spans="3:3" x14ac:dyDescent="0.4">
      <c r="C250" t="s">
        <v>172</v>
      </c>
    </row>
    <row r="251" spans="3:3" x14ac:dyDescent="0.4">
      <c r="C251" t="s">
        <v>173</v>
      </c>
    </row>
    <row r="252" spans="3:3" x14ac:dyDescent="0.4">
      <c r="C252" t="s">
        <v>174</v>
      </c>
    </row>
    <row r="253" spans="3:3" x14ac:dyDescent="0.4">
      <c r="C253" t="s">
        <v>175</v>
      </c>
    </row>
    <row r="254" spans="3:3" x14ac:dyDescent="0.4">
      <c r="C254" t="s">
        <v>176</v>
      </c>
    </row>
    <row r="256" spans="3:3" x14ac:dyDescent="0.4">
      <c r="C256" t="s">
        <v>177</v>
      </c>
    </row>
    <row r="257" spans="2:16" x14ac:dyDescent="0.4">
      <c r="C257" t="s">
        <v>178</v>
      </c>
    </row>
    <row r="258" spans="2:16" x14ac:dyDescent="0.4">
      <c r="C258" t="s">
        <v>179</v>
      </c>
    </row>
    <row r="261" spans="2:16" ht="30" x14ac:dyDescent="0.4">
      <c r="B261" s="7"/>
      <c r="C261" s="8" t="s">
        <v>180</v>
      </c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9"/>
    </row>
    <row r="263" spans="2:16" x14ac:dyDescent="0.4">
      <c r="C263" s="41" t="s">
        <v>186</v>
      </c>
      <c r="D263" s="41"/>
      <c r="E263" s="41"/>
      <c r="F263" s="41"/>
      <c r="G263" s="41"/>
      <c r="H263" s="41"/>
      <c r="I263" s="41"/>
      <c r="J263" s="41"/>
    </row>
    <row r="265" spans="2:16" x14ac:dyDescent="0.4">
      <c r="C265" t="s">
        <v>187</v>
      </c>
    </row>
    <row r="266" spans="2:16" x14ac:dyDescent="0.4">
      <c r="C266" t="s">
        <v>188</v>
      </c>
    </row>
    <row r="267" spans="2:16" x14ac:dyDescent="0.4">
      <c r="C267" t="s">
        <v>189</v>
      </c>
    </row>
    <row r="269" spans="2:16" x14ac:dyDescent="0.4">
      <c r="C269" t="s">
        <v>190</v>
      </c>
    </row>
    <row r="270" spans="2:16" x14ac:dyDescent="0.4">
      <c r="C270" t="s">
        <v>191</v>
      </c>
    </row>
    <row r="271" spans="2:16" x14ac:dyDescent="0.4">
      <c r="C271" t="s">
        <v>192</v>
      </c>
    </row>
    <row r="272" spans="2:16" x14ac:dyDescent="0.4">
      <c r="C272" t="s">
        <v>193</v>
      </c>
    </row>
    <row r="274" spans="3:10" x14ac:dyDescent="0.4">
      <c r="C274" t="s">
        <v>194</v>
      </c>
    </row>
    <row r="275" spans="3:10" x14ac:dyDescent="0.4">
      <c r="C275" t="s">
        <v>195</v>
      </c>
    </row>
    <row r="276" spans="3:10" x14ac:dyDescent="0.4">
      <c r="C276" t="s">
        <v>196</v>
      </c>
    </row>
    <row r="277" spans="3:10" x14ac:dyDescent="0.4">
      <c r="C277" t="s">
        <v>197</v>
      </c>
    </row>
    <row r="279" spans="3:10" x14ac:dyDescent="0.4">
      <c r="C279" t="s">
        <v>198</v>
      </c>
    </row>
    <row r="280" spans="3:10" x14ac:dyDescent="0.4">
      <c r="C280" t="s">
        <v>199</v>
      </c>
    </row>
    <row r="281" spans="3:10" x14ac:dyDescent="0.4">
      <c r="C281" t="s">
        <v>200</v>
      </c>
    </row>
    <row r="282" spans="3:10" x14ac:dyDescent="0.4">
      <c r="C282" t="s">
        <v>202</v>
      </c>
    </row>
    <row r="285" spans="3:10" x14ac:dyDescent="0.4">
      <c r="C285" s="41" t="s">
        <v>201</v>
      </c>
      <c r="D285" s="41"/>
      <c r="E285" s="41"/>
      <c r="F285" s="41"/>
      <c r="G285" s="41"/>
      <c r="H285" s="41"/>
      <c r="I285" s="41"/>
      <c r="J285" s="41"/>
    </row>
    <row r="301" spans="3:3" x14ac:dyDescent="0.4">
      <c r="C301" t="s">
        <v>203</v>
      </c>
    </row>
    <row r="302" spans="3:3" x14ac:dyDescent="0.4">
      <c r="C302" t="s">
        <v>204</v>
      </c>
    </row>
    <row r="303" spans="3:3" x14ac:dyDescent="0.4">
      <c r="C303" t="s">
        <v>205</v>
      </c>
    </row>
    <row r="305" spans="3:3" x14ac:dyDescent="0.4">
      <c r="C305" t="s">
        <v>206</v>
      </c>
    </row>
    <row r="306" spans="3:3" x14ac:dyDescent="0.4">
      <c r="C306" t="s">
        <v>207</v>
      </c>
    </row>
    <row r="311" spans="3:3" x14ac:dyDescent="0.4">
      <c r="C311" t="s">
        <v>208</v>
      </c>
    </row>
    <row r="312" spans="3:3" x14ac:dyDescent="0.4">
      <c r="C312" t="s">
        <v>209</v>
      </c>
    </row>
    <row r="313" spans="3:3" x14ac:dyDescent="0.4">
      <c r="C313" t="s">
        <v>210</v>
      </c>
    </row>
    <row r="325" spans="3:10" x14ac:dyDescent="0.4">
      <c r="C325" s="41" t="s">
        <v>211</v>
      </c>
      <c r="D325" s="41"/>
      <c r="E325" s="41"/>
      <c r="F325" s="41"/>
      <c r="G325" s="41"/>
      <c r="H325" s="41"/>
      <c r="I325" s="41"/>
      <c r="J325" s="41"/>
    </row>
    <row r="327" spans="3:10" x14ac:dyDescent="0.4">
      <c r="C327" t="s">
        <v>212</v>
      </c>
    </row>
    <row r="328" spans="3:10" x14ac:dyDescent="0.4">
      <c r="C328" t="s">
        <v>213</v>
      </c>
    </row>
    <row r="329" spans="3:10" x14ac:dyDescent="0.4">
      <c r="C329" t="s">
        <v>214</v>
      </c>
    </row>
    <row r="331" spans="3:10" x14ac:dyDescent="0.4">
      <c r="C331" t="s">
        <v>215</v>
      </c>
    </row>
    <row r="332" spans="3:10" x14ac:dyDescent="0.4">
      <c r="C332" t="s">
        <v>216</v>
      </c>
    </row>
    <row r="334" spans="3:10" x14ac:dyDescent="0.4">
      <c r="C334" t="s">
        <v>217</v>
      </c>
    </row>
    <row r="335" spans="3:10" x14ac:dyDescent="0.4">
      <c r="C335" t="s">
        <v>218</v>
      </c>
    </row>
    <row r="337" spans="3:3" x14ac:dyDescent="0.4">
      <c r="C337" t="s">
        <v>219</v>
      </c>
    </row>
    <row r="338" spans="3:3" x14ac:dyDescent="0.4">
      <c r="C338" t="s">
        <v>220</v>
      </c>
    </row>
    <row r="339" spans="3:3" x14ac:dyDescent="0.4">
      <c r="C339" t="s">
        <v>224</v>
      </c>
    </row>
    <row r="341" spans="3:3" x14ac:dyDescent="0.4">
      <c r="C341" t="s">
        <v>221</v>
      </c>
    </row>
    <row r="342" spans="3:3" x14ac:dyDescent="0.4">
      <c r="C342" t="s">
        <v>222</v>
      </c>
    </row>
    <row r="344" spans="3:3" x14ac:dyDescent="0.4">
      <c r="C344" t="s">
        <v>223</v>
      </c>
    </row>
    <row r="345" spans="3:3" x14ac:dyDescent="0.4">
      <c r="C345" t="s">
        <v>225</v>
      </c>
    </row>
    <row r="346" spans="3:3" x14ac:dyDescent="0.4">
      <c r="C346" t="s">
        <v>226</v>
      </c>
    </row>
    <row r="347" spans="3:3" x14ac:dyDescent="0.4">
      <c r="C347" t="s">
        <v>227</v>
      </c>
    </row>
    <row r="349" spans="3:3" x14ac:dyDescent="0.4">
      <c r="C349" t="s">
        <v>228</v>
      </c>
    </row>
    <row r="350" spans="3:3" x14ac:dyDescent="0.4">
      <c r="C350" t="s">
        <v>229</v>
      </c>
    </row>
    <row r="351" spans="3:3" x14ac:dyDescent="0.4">
      <c r="C351" t="s">
        <v>230</v>
      </c>
    </row>
    <row r="353" spans="2:16" x14ac:dyDescent="0.4">
      <c r="C353" t="s">
        <v>231</v>
      </c>
    </row>
    <row r="354" spans="2:16" x14ac:dyDescent="0.4">
      <c r="C354" t="s">
        <v>232</v>
      </c>
    </row>
    <row r="358" spans="2:16" ht="30" x14ac:dyDescent="0.4">
      <c r="B358" s="7"/>
      <c r="C358" s="8" t="s">
        <v>241</v>
      </c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9"/>
    </row>
    <row r="360" spans="2:16" x14ac:dyDescent="0.4">
      <c r="C360" t="s">
        <v>237</v>
      </c>
    </row>
    <row r="361" spans="2:16" x14ac:dyDescent="0.4">
      <c r="C361" t="s">
        <v>238</v>
      </c>
    </row>
    <row r="362" spans="2:16" x14ac:dyDescent="0.4">
      <c r="C362" t="s">
        <v>239</v>
      </c>
    </row>
    <row r="363" spans="2:16" x14ac:dyDescent="0.4">
      <c r="C363" t="s">
        <v>240</v>
      </c>
    </row>
    <row r="367" spans="2:16" ht="30" x14ac:dyDescent="0.4">
      <c r="B367" s="7"/>
      <c r="C367" s="8" t="s">
        <v>253</v>
      </c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9"/>
    </row>
    <row r="375" spans="8:8" x14ac:dyDescent="0.4">
      <c r="H375" t="s">
        <v>261</v>
      </c>
    </row>
    <row r="376" spans="8:8" x14ac:dyDescent="0.4">
      <c r="H376" t="s">
        <v>260</v>
      </c>
    </row>
    <row r="377" spans="8:8" x14ac:dyDescent="0.4">
      <c r="H377" t="s">
        <v>262</v>
      </c>
    </row>
    <row r="385" spans="3:15" x14ac:dyDescent="0.4">
      <c r="C385" t="s">
        <v>254</v>
      </c>
    </row>
    <row r="386" spans="3:15" x14ac:dyDescent="0.4">
      <c r="C386" t="s">
        <v>255</v>
      </c>
    </row>
    <row r="388" spans="3:15" x14ac:dyDescent="0.4">
      <c r="C388" t="s">
        <v>256</v>
      </c>
    </row>
    <row r="389" spans="3:15" x14ac:dyDescent="0.4">
      <c r="C389" t="s">
        <v>257</v>
      </c>
    </row>
    <row r="391" spans="3:15" x14ac:dyDescent="0.4">
      <c r="C391" t="s">
        <v>258</v>
      </c>
    </row>
    <row r="392" spans="3:15" x14ac:dyDescent="0.4">
      <c r="C392" t="s">
        <v>259</v>
      </c>
    </row>
    <row r="394" spans="3:15" x14ac:dyDescent="0.4">
      <c r="C394" t="s">
        <v>263</v>
      </c>
    </row>
    <row r="395" spans="3:15" x14ac:dyDescent="0.4">
      <c r="C395" t="s">
        <v>264</v>
      </c>
    </row>
    <row r="397" spans="3:15" x14ac:dyDescent="0.4">
      <c r="C397" s="10" t="s">
        <v>16</v>
      </c>
      <c r="D397" s="11" t="s">
        <v>32</v>
      </c>
      <c r="E397" s="11" t="s">
        <v>33</v>
      </c>
      <c r="F397" s="11" t="s">
        <v>34</v>
      </c>
      <c r="G397" s="11" t="s">
        <v>35</v>
      </c>
      <c r="H397" s="11" t="s">
        <v>36</v>
      </c>
      <c r="I397" s="11" t="s">
        <v>37</v>
      </c>
      <c r="J397" s="11" t="s">
        <v>265</v>
      </c>
      <c r="K397" s="11" t="s">
        <v>266</v>
      </c>
      <c r="L397" s="11" t="s">
        <v>267</v>
      </c>
      <c r="M397" s="11" t="s">
        <v>268</v>
      </c>
      <c r="N397" s="11" t="s">
        <v>269</v>
      </c>
      <c r="O397" s="11" t="s">
        <v>270</v>
      </c>
    </row>
    <row r="398" spans="3:15" x14ac:dyDescent="0.4">
      <c r="C398" s="12" t="s">
        <v>7</v>
      </c>
      <c r="D398" s="13">
        <v>595.38239999999996</v>
      </c>
      <c r="E398" s="13">
        <v>678.72770000000003</v>
      </c>
      <c r="F398" s="13">
        <v>982.88750000000005</v>
      </c>
      <c r="G398" s="13">
        <v>787.77369999999996</v>
      </c>
      <c r="H398" s="13">
        <v>725.38430000000005</v>
      </c>
      <c r="I398" s="13">
        <v>1001.3722</v>
      </c>
      <c r="J398" s="13">
        <f>SUM(J401:J404)</f>
        <v>1382.9191666666666</v>
      </c>
      <c r="K398" s="13">
        <f t="shared" ref="K398:O398" si="0">SUM(K401:K404)</f>
        <v>812.58916666666664</v>
      </c>
      <c r="L398" s="13">
        <f t="shared" si="0"/>
        <v>786.95249999999987</v>
      </c>
      <c r="M398" s="13">
        <f t="shared" si="0"/>
        <v>882.24249999999984</v>
      </c>
      <c r="N398" s="13">
        <f t="shared" si="0"/>
        <v>1092.1324999999999</v>
      </c>
      <c r="O398" s="13">
        <f t="shared" si="0"/>
        <v>889.09249999999997</v>
      </c>
    </row>
    <row r="399" spans="3:15" x14ac:dyDescent="0.4">
      <c r="C399" s="18" t="s">
        <v>0</v>
      </c>
      <c r="D399" s="19"/>
      <c r="E399" s="19"/>
      <c r="F399" s="19"/>
      <c r="G399" s="19"/>
      <c r="H399" s="19"/>
      <c r="I399" s="19"/>
      <c r="J399" s="49"/>
      <c r="K399" s="49"/>
      <c r="L399" s="49"/>
      <c r="M399" s="49"/>
      <c r="N399" s="49"/>
      <c r="O399" s="49"/>
    </row>
    <row r="400" spans="3:15" x14ac:dyDescent="0.4">
      <c r="C400" s="20" t="s">
        <v>1</v>
      </c>
      <c r="D400" s="21"/>
      <c r="E400" s="21"/>
      <c r="F400" s="21"/>
      <c r="G400" s="21"/>
      <c r="H400" s="21"/>
      <c r="I400" s="21"/>
      <c r="J400" s="49"/>
      <c r="K400" s="49"/>
      <c r="L400" s="49"/>
      <c r="M400" s="49"/>
      <c r="N400" s="49"/>
      <c r="O400" s="49"/>
    </row>
    <row r="401" spans="3:15" x14ac:dyDescent="0.4">
      <c r="C401" s="20" t="s">
        <v>9</v>
      </c>
      <c r="D401" s="21">
        <v>179.04</v>
      </c>
      <c r="E401" s="21">
        <v>208.51</v>
      </c>
      <c r="F401" s="21">
        <v>233.92</v>
      </c>
      <c r="G401" s="21">
        <v>280.88</v>
      </c>
      <c r="H401" s="21">
        <v>366.52</v>
      </c>
      <c r="I401" s="21">
        <v>327.2</v>
      </c>
      <c r="J401" s="50">
        <f>I401</f>
        <v>327.2</v>
      </c>
      <c r="K401" s="50">
        <f>J401</f>
        <v>327.2</v>
      </c>
      <c r="L401" s="50">
        <v>377</v>
      </c>
      <c r="M401" s="50">
        <f t="shared" ref="M401:O401" si="1">L401</f>
        <v>377</v>
      </c>
      <c r="N401" s="50">
        <f t="shared" si="1"/>
        <v>377</v>
      </c>
      <c r="O401" s="50">
        <f t="shared" si="1"/>
        <v>377</v>
      </c>
    </row>
    <row r="402" spans="3:15" x14ac:dyDescent="0.4">
      <c r="C402" s="20" t="s">
        <v>10</v>
      </c>
      <c r="D402" s="21">
        <v>187.02</v>
      </c>
      <c r="E402" s="21">
        <v>282.31</v>
      </c>
      <c r="F402" s="21">
        <v>492.2</v>
      </c>
      <c r="G402" s="21">
        <v>289.16000000000003</v>
      </c>
      <c r="H402" s="21">
        <v>195.79</v>
      </c>
      <c r="I402" s="21">
        <v>566.12</v>
      </c>
      <c r="J402" s="50">
        <f>I402+200*4/3</f>
        <v>832.78666666666663</v>
      </c>
      <c r="K402" s="50">
        <f>H402+200/3</f>
        <v>262.45666666666665</v>
      </c>
      <c r="L402" s="21">
        <v>187.02</v>
      </c>
      <c r="M402" s="21">
        <v>282.31</v>
      </c>
      <c r="N402" s="21">
        <v>492.2</v>
      </c>
      <c r="O402" s="21">
        <v>289.16000000000003</v>
      </c>
    </row>
    <row r="403" spans="3:15" x14ac:dyDescent="0.4">
      <c r="C403" s="20" t="s">
        <v>11</v>
      </c>
      <c r="D403" s="21">
        <v>213.14</v>
      </c>
      <c r="E403" s="21">
        <v>163.55000000000001</v>
      </c>
      <c r="F403" s="21">
        <v>233.81</v>
      </c>
      <c r="G403" s="21">
        <v>208.78</v>
      </c>
      <c r="H403" s="21">
        <v>152.34</v>
      </c>
      <c r="I403" s="21">
        <v>108.5</v>
      </c>
      <c r="J403" s="50">
        <f>AVERAGE(D403:G403)</f>
        <v>204.82</v>
      </c>
      <c r="K403" s="21">
        <f>J403</f>
        <v>204.82</v>
      </c>
      <c r="L403" s="21">
        <f t="shared" ref="L403:O403" si="2">K403</f>
        <v>204.82</v>
      </c>
      <c r="M403" s="21">
        <f t="shared" si="2"/>
        <v>204.82</v>
      </c>
      <c r="N403" s="21">
        <f t="shared" si="2"/>
        <v>204.82</v>
      </c>
      <c r="O403" s="21">
        <f t="shared" si="2"/>
        <v>204.82</v>
      </c>
    </row>
    <row r="404" spans="3:15" x14ac:dyDescent="0.4">
      <c r="C404" s="20" t="s">
        <v>12</v>
      </c>
      <c r="D404" s="21">
        <v>16.190000000000001</v>
      </c>
      <c r="E404" s="21">
        <v>24.35</v>
      </c>
      <c r="F404" s="21">
        <v>22.96</v>
      </c>
      <c r="G404" s="21">
        <v>8.9499999999999993</v>
      </c>
      <c r="H404" s="21">
        <v>10.74</v>
      </c>
      <c r="I404" s="21">
        <v>-0.45</v>
      </c>
      <c r="J404" s="50">
        <f>AVERAGE(D404:G404)</f>
        <v>18.112500000000001</v>
      </c>
      <c r="K404" s="50">
        <f>J404</f>
        <v>18.112500000000001</v>
      </c>
      <c r="L404" s="50">
        <f t="shared" ref="L404:O404" si="3">K404</f>
        <v>18.112500000000001</v>
      </c>
      <c r="M404" s="50">
        <f t="shared" si="3"/>
        <v>18.112500000000001</v>
      </c>
      <c r="N404" s="50">
        <f t="shared" si="3"/>
        <v>18.112500000000001</v>
      </c>
      <c r="O404" s="50">
        <f t="shared" si="3"/>
        <v>18.112500000000001</v>
      </c>
    </row>
    <row r="405" spans="3:15" x14ac:dyDescent="0.4">
      <c r="J405" s="51" t="s">
        <v>300</v>
      </c>
      <c r="K405" s="51" t="s">
        <v>301</v>
      </c>
    </row>
    <row r="407" spans="3:15" x14ac:dyDescent="0.4">
      <c r="C407" t="s">
        <v>284</v>
      </c>
      <c r="G407" t="s">
        <v>293</v>
      </c>
    </row>
    <row r="408" spans="3:15" x14ac:dyDescent="0.4">
      <c r="C408" t="s">
        <v>285</v>
      </c>
      <c r="G408" t="s">
        <v>296</v>
      </c>
      <c r="K408" t="s">
        <v>297</v>
      </c>
    </row>
    <row r="409" spans="3:15" x14ac:dyDescent="0.4">
      <c r="C409" t="s">
        <v>295</v>
      </c>
      <c r="G409" t="s">
        <v>294</v>
      </c>
      <c r="K409" t="s">
        <v>298</v>
      </c>
    </row>
    <row r="410" spans="3:15" x14ac:dyDescent="0.4">
      <c r="C410" t="s">
        <v>286</v>
      </c>
    </row>
    <row r="411" spans="3:15" x14ac:dyDescent="0.4">
      <c r="C411" t="s">
        <v>287</v>
      </c>
    </row>
    <row r="412" spans="3:15" x14ac:dyDescent="0.4">
      <c r="C412" t="s">
        <v>288</v>
      </c>
    </row>
    <row r="413" spans="3:15" x14ac:dyDescent="0.4">
      <c r="C413" t="s">
        <v>289</v>
      </c>
    </row>
    <row r="414" spans="3:15" x14ac:dyDescent="0.4">
      <c r="C414" t="s">
        <v>290</v>
      </c>
    </row>
    <row r="415" spans="3:15" x14ac:dyDescent="0.4">
      <c r="C415" t="s">
        <v>292</v>
      </c>
    </row>
    <row r="416" spans="3:15" x14ac:dyDescent="0.4">
      <c r="C416" t="s">
        <v>291</v>
      </c>
    </row>
    <row r="418" spans="3:7" x14ac:dyDescent="0.4">
      <c r="C418" s="48" t="s">
        <v>299</v>
      </c>
    </row>
    <row r="421" spans="3:7" x14ac:dyDescent="0.4">
      <c r="D421" s="52">
        <v>2023</v>
      </c>
      <c r="E421" s="52">
        <v>2024</v>
      </c>
      <c r="F421" s="52">
        <v>2025</v>
      </c>
      <c r="G421" s="52">
        <v>2026</v>
      </c>
    </row>
    <row r="422" spans="3:7" x14ac:dyDescent="0.4">
      <c r="C422" s="12" t="s">
        <v>7</v>
      </c>
      <c r="D422" s="53">
        <f>SUM(D398:G398)</f>
        <v>3044.7712999999994</v>
      </c>
      <c r="E422" s="53">
        <f>SUM(H398:K398)</f>
        <v>3922.2648333333332</v>
      </c>
      <c r="F422" s="53">
        <f>SUM(L398:O398)</f>
        <v>3650.4199999999992</v>
      </c>
      <c r="G422" s="53">
        <f>F422+500</f>
        <v>4150.4199999999992</v>
      </c>
    </row>
    <row r="423" spans="3:7" x14ac:dyDescent="0.4">
      <c r="C423" s="41" t="s">
        <v>302</v>
      </c>
      <c r="D423" s="54">
        <v>361.83440000000002</v>
      </c>
      <c r="E423" s="53">
        <f>E422*0.12</f>
        <v>470.67177999999996</v>
      </c>
      <c r="F423" s="53">
        <f>F422*0.12</f>
        <v>438.05039999999991</v>
      </c>
      <c r="G423" s="53">
        <f>G422*0.12</f>
        <v>498.05039999999985</v>
      </c>
    </row>
    <row r="426" spans="3:7" x14ac:dyDescent="0.4">
      <c r="C426" t="s">
        <v>303</v>
      </c>
    </row>
    <row r="427" spans="3:7" x14ac:dyDescent="0.4">
      <c r="C427" t="s">
        <v>304</v>
      </c>
    </row>
    <row r="428" spans="3:7" x14ac:dyDescent="0.4">
      <c r="C428" t="s">
        <v>305</v>
      </c>
    </row>
    <row r="430" spans="3:7" x14ac:dyDescent="0.4">
      <c r="C430" t="s">
        <v>306</v>
      </c>
    </row>
    <row r="431" spans="3:7" x14ac:dyDescent="0.4">
      <c r="C431" t="s">
        <v>307</v>
      </c>
    </row>
    <row r="433" spans="3:3" x14ac:dyDescent="0.4">
      <c r="C433" t="s">
        <v>308</v>
      </c>
    </row>
    <row r="434" spans="3:3" x14ac:dyDescent="0.4">
      <c r="C434" t="s">
        <v>309</v>
      </c>
    </row>
    <row r="436" spans="3:3" x14ac:dyDescent="0.4">
      <c r="C436" t="s">
        <v>310</v>
      </c>
    </row>
    <row r="437" spans="3:3" x14ac:dyDescent="0.4">
      <c r="C437" t="s">
        <v>311</v>
      </c>
    </row>
    <row r="439" spans="3:3" x14ac:dyDescent="0.4">
      <c r="C439" t="s">
        <v>312</v>
      </c>
    </row>
    <row r="440" spans="3:3" x14ac:dyDescent="0.4">
      <c r="C440" t="s">
        <v>313</v>
      </c>
    </row>
    <row r="442" spans="3:3" x14ac:dyDescent="0.4">
      <c r="C442" t="s">
        <v>314</v>
      </c>
    </row>
    <row r="443" spans="3:3" x14ac:dyDescent="0.4">
      <c r="C443" t="s">
        <v>315</v>
      </c>
    </row>
    <row r="445" spans="3:3" x14ac:dyDescent="0.4">
      <c r="C445" t="s">
        <v>316</v>
      </c>
    </row>
    <row r="446" spans="3:3" x14ac:dyDescent="0.4">
      <c r="C446" t="s">
        <v>317</v>
      </c>
    </row>
    <row r="447" spans="3:3" x14ac:dyDescent="0.4">
      <c r="C447" t="s">
        <v>318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E45A-9A7C-426D-A142-C7CC1614AC45}">
  <dimension ref="A1:U109"/>
  <sheetViews>
    <sheetView showGridLines="0" topLeftCell="A35" zoomScale="80" zoomScaleNormal="80" workbookViewId="0">
      <selection activeCell="H50" sqref="H50"/>
    </sheetView>
  </sheetViews>
  <sheetFormatPr defaultRowHeight="17.399999999999999" x14ac:dyDescent="0.4"/>
  <cols>
    <col min="1" max="1" width="8.796875" style="6"/>
    <col min="2" max="2" width="29.8984375" style="6" bestFit="1" customWidth="1"/>
    <col min="3" max="3" width="9.09765625" style="6" bestFit="1" customWidth="1"/>
    <col min="4" max="5" width="9.19921875" style="6" bestFit="1" customWidth="1"/>
    <col min="6" max="6" width="9.5" style="6" bestFit="1" customWidth="1"/>
    <col min="7" max="19" width="9.09765625" style="6" bestFit="1" customWidth="1"/>
    <col min="20" max="20" width="9.5" style="6" bestFit="1" customWidth="1"/>
    <col min="21" max="23" width="9.09765625" style="6" bestFit="1" customWidth="1"/>
    <col min="24" max="24" width="9.796875" style="6" bestFit="1" customWidth="1"/>
    <col min="25" max="27" width="9.09765625" style="6" bestFit="1" customWidth="1"/>
    <col min="28" max="28" width="9.796875" style="6" bestFit="1" customWidth="1"/>
    <col min="29" max="16384" width="8.796875" style="6"/>
  </cols>
  <sheetData>
    <row r="1" spans="1:20" x14ac:dyDescent="0.4">
      <c r="A1" s="6" t="s">
        <v>40</v>
      </c>
    </row>
    <row r="3" spans="1:20" x14ac:dyDescent="0.4">
      <c r="B3" s="10" t="s">
        <v>16</v>
      </c>
      <c r="C3" s="11" t="s">
        <v>20</v>
      </c>
      <c r="D3" s="11" t="s">
        <v>21</v>
      </c>
      <c r="E3" s="11" t="s">
        <v>22</v>
      </c>
      <c r="F3" s="11" t="s">
        <v>23</v>
      </c>
      <c r="G3" s="11" t="s">
        <v>24</v>
      </c>
      <c r="H3" s="11" t="s">
        <v>25</v>
      </c>
      <c r="I3" s="11" t="s">
        <v>26</v>
      </c>
      <c r="J3" s="11" t="s">
        <v>27</v>
      </c>
      <c r="K3" s="11" t="s">
        <v>28</v>
      </c>
      <c r="L3" s="11" t="s">
        <v>29</v>
      </c>
      <c r="M3" s="11" t="s">
        <v>30</v>
      </c>
      <c r="N3" s="11" t="s">
        <v>31</v>
      </c>
      <c r="O3" s="11" t="s">
        <v>32</v>
      </c>
      <c r="P3" s="11" t="s">
        <v>33</v>
      </c>
      <c r="Q3" s="11" t="s">
        <v>34</v>
      </c>
      <c r="R3" s="11" t="s">
        <v>35</v>
      </c>
      <c r="S3" s="11" t="s">
        <v>36</v>
      </c>
      <c r="T3" s="11" t="s">
        <v>37</v>
      </c>
    </row>
    <row r="4" spans="1:20" x14ac:dyDescent="0.4">
      <c r="B4" s="12" t="s">
        <v>7</v>
      </c>
      <c r="C4" s="13">
        <v>606.66750000000002</v>
      </c>
      <c r="D4" s="13">
        <v>381.75290000000001</v>
      </c>
      <c r="E4" s="13">
        <v>558.1345</v>
      </c>
      <c r="F4" s="13">
        <v>653.11300000000006</v>
      </c>
      <c r="G4" s="13">
        <v>462.53280000000001</v>
      </c>
      <c r="H4" s="13">
        <v>565.72180000000003</v>
      </c>
      <c r="I4" s="13">
        <v>890.48689999999999</v>
      </c>
      <c r="J4" s="13">
        <v>764.56709999999998</v>
      </c>
      <c r="K4" s="13">
        <v>550.09410000000003</v>
      </c>
      <c r="L4" s="13">
        <v>543.75980000000004</v>
      </c>
      <c r="M4" s="13">
        <v>863.23389999999995</v>
      </c>
      <c r="N4" s="13">
        <v>649.38369999999998</v>
      </c>
      <c r="O4" s="13">
        <v>595.38239999999996</v>
      </c>
      <c r="P4" s="13">
        <v>678.72770000000003</v>
      </c>
      <c r="Q4" s="13">
        <v>982.88750000000005</v>
      </c>
      <c r="R4" s="13">
        <v>787.77369999999996</v>
      </c>
      <c r="S4" s="13">
        <v>725.38430000000005</v>
      </c>
      <c r="T4" s="13">
        <v>1001.3722</v>
      </c>
    </row>
    <row r="5" spans="1:20" x14ac:dyDescent="0.4">
      <c r="B5" s="16" t="s">
        <v>8</v>
      </c>
      <c r="C5" s="17"/>
      <c r="D5" s="17"/>
      <c r="E5" s="17"/>
      <c r="F5" s="17"/>
      <c r="G5" s="17">
        <f>G4/C4-1</f>
        <v>-0.23758434397754946</v>
      </c>
      <c r="H5" s="17">
        <f t="shared" ref="H5:T5" si="0">H4/D4-1</f>
        <v>0.48190570392523546</v>
      </c>
      <c r="I5" s="17">
        <f t="shared" si="0"/>
        <v>0.59547008830308812</v>
      </c>
      <c r="J5" s="17">
        <f t="shared" si="0"/>
        <v>0.17065056123519184</v>
      </c>
      <c r="K5" s="17">
        <f t="shared" si="0"/>
        <v>0.18930830418945432</v>
      </c>
      <c r="L5" s="17">
        <f t="shared" si="0"/>
        <v>-3.8821201516363701E-2</v>
      </c>
      <c r="M5" s="17">
        <f t="shared" si="0"/>
        <v>-3.0604605188464973E-2</v>
      </c>
      <c r="N5" s="17">
        <f t="shared" si="0"/>
        <v>-0.15065178713549143</v>
      </c>
      <c r="O5" s="17">
        <f t="shared" si="0"/>
        <v>8.2328278016433831E-2</v>
      </c>
      <c r="P5" s="17">
        <f t="shared" si="0"/>
        <v>0.24821235405780273</v>
      </c>
      <c r="Q5" s="17">
        <f t="shared" si="0"/>
        <v>0.13861086780767073</v>
      </c>
      <c r="R5" s="17">
        <f t="shared" si="0"/>
        <v>0.21310975313978475</v>
      </c>
      <c r="S5" s="17">
        <f t="shared" si="0"/>
        <v>0.2183502569105169</v>
      </c>
      <c r="T5" s="17">
        <f t="shared" si="0"/>
        <v>0.4753666308300073</v>
      </c>
    </row>
    <row r="6" spans="1:20" x14ac:dyDescent="0.4">
      <c r="B6" s="18" t="s">
        <v>0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x14ac:dyDescent="0.4">
      <c r="B7" s="20" t="s">
        <v>1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 x14ac:dyDescent="0.4">
      <c r="B8" s="20" t="s">
        <v>9</v>
      </c>
      <c r="C8" s="21">
        <v>208</v>
      </c>
      <c r="D8" s="21">
        <v>51.14</v>
      </c>
      <c r="E8" s="21">
        <v>81.52</v>
      </c>
      <c r="F8" s="21">
        <v>125.11</v>
      </c>
      <c r="G8" s="21">
        <v>118.17</v>
      </c>
      <c r="H8" s="21">
        <v>200.6</v>
      </c>
      <c r="I8" s="21">
        <v>153.47</v>
      </c>
      <c r="J8" s="21">
        <v>104.94</v>
      </c>
      <c r="K8" s="21">
        <v>105.3</v>
      </c>
      <c r="L8" s="21">
        <v>75.680000000000007</v>
      </c>
      <c r="M8" s="21">
        <v>44.89</v>
      </c>
      <c r="N8" s="21">
        <v>119.05</v>
      </c>
      <c r="O8" s="21">
        <v>179.04</v>
      </c>
      <c r="P8" s="21">
        <v>208.51</v>
      </c>
      <c r="Q8" s="21">
        <v>233.92</v>
      </c>
      <c r="R8" s="21">
        <v>280.88</v>
      </c>
      <c r="S8" s="21">
        <v>366.52</v>
      </c>
      <c r="T8" s="21">
        <v>327.2</v>
      </c>
    </row>
    <row r="9" spans="1:20" x14ac:dyDescent="0.4">
      <c r="B9" s="20" t="s">
        <v>10</v>
      </c>
      <c r="C9" s="21">
        <v>130.47</v>
      </c>
      <c r="D9" s="21">
        <v>228.13</v>
      </c>
      <c r="E9" s="21">
        <v>203.75</v>
      </c>
      <c r="F9" s="21">
        <v>330.68</v>
      </c>
      <c r="G9" s="21">
        <v>144.05000000000001</v>
      </c>
      <c r="H9" s="21">
        <v>175.18</v>
      </c>
      <c r="I9" s="21">
        <v>433.12</v>
      </c>
      <c r="J9" s="21">
        <v>397.15</v>
      </c>
      <c r="K9" s="21">
        <v>263.52999999999997</v>
      </c>
      <c r="L9" s="21">
        <v>270.35000000000002</v>
      </c>
      <c r="M9" s="21">
        <v>520.64</v>
      </c>
      <c r="N9" s="21">
        <v>319.45</v>
      </c>
      <c r="O9" s="21">
        <v>187.02</v>
      </c>
      <c r="P9" s="21">
        <v>282.31</v>
      </c>
      <c r="Q9" s="21">
        <v>492.2</v>
      </c>
      <c r="R9" s="21">
        <v>289.16000000000003</v>
      </c>
      <c r="S9" s="21">
        <v>195.79</v>
      </c>
      <c r="T9" s="21">
        <v>566.12</v>
      </c>
    </row>
    <row r="10" spans="1:20" x14ac:dyDescent="0.4">
      <c r="B10" s="20" t="s">
        <v>11</v>
      </c>
      <c r="C10" s="21">
        <v>259.23</v>
      </c>
      <c r="D10" s="21">
        <v>96.11</v>
      </c>
      <c r="E10" s="21">
        <v>255.08</v>
      </c>
      <c r="F10" s="21">
        <v>185.25</v>
      </c>
      <c r="G10" s="21">
        <v>189.97</v>
      </c>
      <c r="H10" s="21">
        <v>182.65</v>
      </c>
      <c r="I10" s="21">
        <v>303.07</v>
      </c>
      <c r="J10" s="21">
        <v>230.62</v>
      </c>
      <c r="K10" s="21">
        <v>167.24</v>
      </c>
      <c r="L10" s="21">
        <v>183.85</v>
      </c>
      <c r="M10" s="21">
        <v>275.58</v>
      </c>
      <c r="N10" s="21">
        <v>200.13</v>
      </c>
      <c r="O10" s="21">
        <v>213.14</v>
      </c>
      <c r="P10" s="21">
        <v>163.55000000000001</v>
      </c>
      <c r="Q10" s="21">
        <v>233.81</v>
      </c>
      <c r="R10" s="21">
        <v>208.78</v>
      </c>
      <c r="S10" s="21">
        <v>152.34</v>
      </c>
      <c r="T10" s="21">
        <v>108.5</v>
      </c>
    </row>
    <row r="11" spans="1:20" x14ac:dyDescent="0.4">
      <c r="B11" s="20" t="s">
        <v>12</v>
      </c>
      <c r="C11" s="21">
        <v>8.9600000000000009</v>
      </c>
      <c r="D11" s="21">
        <v>6.38</v>
      </c>
      <c r="E11" s="21">
        <v>17.78</v>
      </c>
      <c r="F11" s="21">
        <v>12.07</v>
      </c>
      <c r="G11" s="21">
        <v>10.34</v>
      </c>
      <c r="H11" s="21">
        <v>7.3</v>
      </c>
      <c r="I11" s="21">
        <v>0.82</v>
      </c>
      <c r="J11" s="21">
        <v>31.86</v>
      </c>
      <c r="K11" s="21">
        <v>14.03</v>
      </c>
      <c r="L11" s="21">
        <v>13.88</v>
      </c>
      <c r="M11" s="21">
        <v>22.11</v>
      </c>
      <c r="N11" s="21">
        <v>10.76</v>
      </c>
      <c r="O11" s="21">
        <v>16.190000000000001</v>
      </c>
      <c r="P11" s="21">
        <v>24.35</v>
      </c>
      <c r="Q11" s="21">
        <v>22.96</v>
      </c>
      <c r="R11" s="21">
        <v>8.9499999999999993</v>
      </c>
      <c r="S11" s="21">
        <v>10.74</v>
      </c>
      <c r="T11" s="21">
        <v>-0.45</v>
      </c>
    </row>
    <row r="12" spans="1:20" x14ac:dyDescent="0.4">
      <c r="B12" s="18" t="s">
        <v>38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 x14ac:dyDescent="0.4">
      <c r="B13" s="20" t="s">
        <v>1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 x14ac:dyDescent="0.4">
      <c r="B14" s="20" t="s">
        <v>9</v>
      </c>
      <c r="C14" s="24">
        <f t="shared" ref="C14:T14" si="1">C8/C$4</f>
        <v>0.34285667190017594</v>
      </c>
      <c r="D14" s="24">
        <f t="shared" si="1"/>
        <v>0.1339609993794415</v>
      </c>
      <c r="E14" s="24">
        <f t="shared" si="1"/>
        <v>0.1460579842313994</v>
      </c>
      <c r="F14" s="24">
        <f t="shared" si="1"/>
        <v>0.19155950042335704</v>
      </c>
      <c r="G14" s="24">
        <f t="shared" si="1"/>
        <v>0.25548458401220409</v>
      </c>
      <c r="H14" s="24">
        <f t="shared" si="1"/>
        <v>0.35459124962128025</v>
      </c>
      <c r="I14" s="24">
        <f t="shared" si="1"/>
        <v>0.17234391656968789</v>
      </c>
      <c r="J14" s="24">
        <f t="shared" si="1"/>
        <v>0.13725414028409016</v>
      </c>
      <c r="K14" s="24">
        <f t="shared" si="1"/>
        <v>0.1914217949256318</v>
      </c>
      <c r="L14" s="24">
        <f t="shared" si="1"/>
        <v>0.13917910077206885</v>
      </c>
      <c r="M14" s="24">
        <f t="shared" si="1"/>
        <v>5.200212827600955E-2</v>
      </c>
      <c r="N14" s="24">
        <f t="shared" si="1"/>
        <v>0.18332766898830383</v>
      </c>
      <c r="O14" s="24">
        <f t="shared" si="1"/>
        <v>0.30071429723149357</v>
      </c>
      <c r="P14" s="24">
        <f t="shared" si="1"/>
        <v>0.30720714654787185</v>
      </c>
      <c r="Q14" s="24">
        <f t="shared" si="1"/>
        <v>0.23799264920959926</v>
      </c>
      <c r="R14" s="24">
        <f t="shared" si="1"/>
        <v>0.35654909525413203</v>
      </c>
      <c r="S14" s="24">
        <f t="shared" si="1"/>
        <v>0.50527699593167363</v>
      </c>
      <c r="T14" s="24">
        <f t="shared" si="1"/>
        <v>0.32675163141137731</v>
      </c>
    </row>
    <row r="15" spans="1:20" x14ac:dyDescent="0.4">
      <c r="B15" s="20" t="s">
        <v>10</v>
      </c>
      <c r="C15" s="24">
        <f t="shared" ref="C15:T15" si="2">C9/C$4</f>
        <v>0.21506014414815364</v>
      </c>
      <c r="D15" s="24">
        <f t="shared" si="2"/>
        <v>0.59758550622667173</v>
      </c>
      <c r="E15" s="24">
        <f t="shared" si="2"/>
        <v>0.36505537643704161</v>
      </c>
      <c r="F15" s="24">
        <f t="shared" si="2"/>
        <v>0.5063136088242004</v>
      </c>
      <c r="G15" s="24">
        <f t="shared" si="2"/>
        <v>0.31143737265767962</v>
      </c>
      <c r="H15" s="24">
        <f t="shared" si="2"/>
        <v>0.30965750303417688</v>
      </c>
      <c r="I15" s="24">
        <f t="shared" si="2"/>
        <v>0.48638559421817434</v>
      </c>
      <c r="J15" s="24">
        <f t="shared" si="2"/>
        <v>0.51944427114376224</v>
      </c>
      <c r="K15" s="24">
        <f t="shared" si="2"/>
        <v>0.47906349113724356</v>
      </c>
      <c r="L15" s="24">
        <f t="shared" si="2"/>
        <v>0.49718644151332997</v>
      </c>
      <c r="M15" s="24">
        <f t="shared" si="2"/>
        <v>0.60312737949702855</v>
      </c>
      <c r="N15" s="24">
        <f t="shared" si="2"/>
        <v>0.49192796185059773</v>
      </c>
      <c r="O15" s="24">
        <f t="shared" si="2"/>
        <v>0.31411744787887586</v>
      </c>
      <c r="P15" s="24">
        <f t="shared" si="2"/>
        <v>0.41594000068068532</v>
      </c>
      <c r="Q15" s="24">
        <f t="shared" si="2"/>
        <v>0.50076941664229113</v>
      </c>
      <c r="R15" s="24">
        <f t="shared" si="2"/>
        <v>0.36705972793963548</v>
      </c>
      <c r="S15" s="24">
        <f t="shared" si="2"/>
        <v>0.26991210038596092</v>
      </c>
      <c r="T15" s="24">
        <f t="shared" si="2"/>
        <v>0.5653442346412253</v>
      </c>
    </row>
    <row r="16" spans="1:20" x14ac:dyDescent="0.4">
      <c r="B16" s="20" t="s">
        <v>11</v>
      </c>
      <c r="C16" s="24">
        <f t="shared" ref="C16:T16" si="3">C10/C$4</f>
        <v>0.42730161084943569</v>
      </c>
      <c r="D16" s="24">
        <f t="shared" si="3"/>
        <v>0.25175971158306854</v>
      </c>
      <c r="E16" s="24">
        <f t="shared" si="3"/>
        <v>0.45702245605673902</v>
      </c>
      <c r="F16" s="24">
        <f t="shared" si="3"/>
        <v>0.28364157504137871</v>
      </c>
      <c r="G16" s="24">
        <f t="shared" si="3"/>
        <v>0.4107168183532065</v>
      </c>
      <c r="H16" s="24">
        <f t="shared" si="3"/>
        <v>0.32286187309734221</v>
      </c>
      <c r="I16" s="24">
        <f t="shared" si="3"/>
        <v>0.34034189610200893</v>
      </c>
      <c r="J16" s="24">
        <f t="shared" si="3"/>
        <v>0.30163474206515034</v>
      </c>
      <c r="K16" s="24">
        <f t="shared" si="3"/>
        <v>0.30402071209271286</v>
      </c>
      <c r="L16" s="24">
        <f t="shared" si="3"/>
        <v>0.33810884879684006</v>
      </c>
      <c r="M16" s="24">
        <f t="shared" si="3"/>
        <v>0.31924140143245072</v>
      </c>
      <c r="N16" s="24">
        <f t="shared" si="3"/>
        <v>0.30818451402460517</v>
      </c>
      <c r="O16" s="24">
        <f t="shared" si="3"/>
        <v>0.35798841215326488</v>
      </c>
      <c r="P16" s="24">
        <f t="shared" si="3"/>
        <v>0.24096555953145865</v>
      </c>
      <c r="Q16" s="24">
        <f t="shared" si="3"/>
        <v>0.23788073406162963</v>
      </c>
      <c r="R16" s="24">
        <f t="shared" si="3"/>
        <v>0.2650253492849533</v>
      </c>
      <c r="S16" s="24">
        <f t="shared" si="3"/>
        <v>0.21001281665456503</v>
      </c>
      <c r="T16" s="24">
        <f t="shared" si="3"/>
        <v>0.10835132031825928</v>
      </c>
    </row>
    <row r="17" spans="2:21" x14ac:dyDescent="0.4">
      <c r="B17" s="20" t="s">
        <v>12</v>
      </c>
      <c r="C17" s="24">
        <f t="shared" ref="C17:T17" si="4">C11/C$4</f>
        <v>1.4769210481853735E-2</v>
      </c>
      <c r="D17" s="24">
        <f t="shared" si="4"/>
        <v>1.6712381228800095E-2</v>
      </c>
      <c r="E17" s="24">
        <f t="shared" si="4"/>
        <v>3.1856120702088833E-2</v>
      </c>
      <c r="F17" s="24">
        <f t="shared" si="4"/>
        <v>1.8480722325233151E-2</v>
      </c>
      <c r="G17" s="24">
        <f t="shared" si="4"/>
        <v>2.2355171352172212E-2</v>
      </c>
      <c r="H17" s="24">
        <f t="shared" si="4"/>
        <v>1.2903869004164237E-2</v>
      </c>
      <c r="I17" s="24">
        <f t="shared" si="4"/>
        <v>9.208445402172676E-4</v>
      </c>
      <c r="J17" s="24">
        <f t="shared" si="4"/>
        <v>4.1670639503059964E-2</v>
      </c>
      <c r="K17" s="24">
        <f t="shared" si="4"/>
        <v>2.5504727282114094E-2</v>
      </c>
      <c r="L17" s="24">
        <f t="shared" si="4"/>
        <v>2.5525976727224044E-2</v>
      </c>
      <c r="M17" s="24">
        <f t="shared" si="4"/>
        <v>2.5612988553855451E-2</v>
      </c>
      <c r="N17" s="24">
        <f t="shared" si="4"/>
        <v>1.6569556642705999E-2</v>
      </c>
      <c r="O17" s="24">
        <f t="shared" si="4"/>
        <v>2.71926076417442E-2</v>
      </c>
      <c r="P17" s="24">
        <f t="shared" si="4"/>
        <v>3.5875948484200663E-2</v>
      </c>
      <c r="Q17" s="24">
        <f t="shared" si="4"/>
        <v>2.3359743612570105E-2</v>
      </c>
      <c r="R17" s="24">
        <f t="shared" si="4"/>
        <v>1.1361130740972947E-2</v>
      </c>
      <c r="S17" s="24">
        <f t="shared" si="4"/>
        <v>1.4805944931534911E-2</v>
      </c>
      <c r="T17" s="24">
        <f t="shared" si="4"/>
        <v>-4.4938335615867908E-4</v>
      </c>
    </row>
    <row r="18" spans="2:21" x14ac:dyDescent="0.4">
      <c r="B18" s="14" t="s">
        <v>13</v>
      </c>
      <c r="C18" s="15">
        <v>97.014799999999994</v>
      </c>
      <c r="D18" s="15">
        <v>16.184799999999999</v>
      </c>
      <c r="E18" s="15">
        <v>110.88209999999999</v>
      </c>
      <c r="F18" s="15">
        <v>163.52529999999999</v>
      </c>
      <c r="G18" s="15">
        <v>68.798500000000004</v>
      </c>
      <c r="H18" s="15">
        <v>92.581800000000001</v>
      </c>
      <c r="I18" s="15">
        <v>221.3194</v>
      </c>
      <c r="J18" s="15">
        <v>203.3467</v>
      </c>
      <c r="K18" s="15">
        <v>98.757199999999997</v>
      </c>
      <c r="L18" s="15">
        <v>84.695099999999996</v>
      </c>
      <c r="M18" s="15">
        <v>258.10509999999999</v>
      </c>
      <c r="N18" s="15">
        <v>151.23769999999999</v>
      </c>
      <c r="O18" s="15">
        <v>161.04679999999999</v>
      </c>
      <c r="P18" s="15">
        <v>202.83959999999999</v>
      </c>
      <c r="Q18" s="15">
        <v>324.69549999999998</v>
      </c>
      <c r="R18" s="15">
        <v>294.79469999999998</v>
      </c>
      <c r="S18" s="15">
        <v>264.85059999999999</v>
      </c>
      <c r="T18" s="15">
        <v>321.59059999999999</v>
      </c>
    </row>
    <row r="19" spans="2:21" x14ac:dyDescent="0.4">
      <c r="B19" s="16" t="s">
        <v>17</v>
      </c>
      <c r="C19" s="17">
        <f t="shared" ref="C19:T19" si="5">C18/C4</f>
        <v>0.15991428583202494</v>
      </c>
      <c r="D19" s="17">
        <f t="shared" si="5"/>
        <v>4.2396010613147926E-2</v>
      </c>
      <c r="E19" s="17">
        <f t="shared" si="5"/>
        <v>0.19866555462885738</v>
      </c>
      <c r="F19" s="17">
        <f t="shared" si="5"/>
        <v>0.25037826532315233</v>
      </c>
      <c r="G19" s="17">
        <f t="shared" si="5"/>
        <v>0.14874296482325147</v>
      </c>
      <c r="H19" s="17">
        <f t="shared" si="5"/>
        <v>0.16365252320133322</v>
      </c>
      <c r="I19" s="17">
        <f t="shared" si="5"/>
        <v>0.2485375135782458</v>
      </c>
      <c r="J19" s="17">
        <f t="shared" si="5"/>
        <v>0.26596318361069943</v>
      </c>
      <c r="K19" s="17">
        <f t="shared" si="5"/>
        <v>0.17952782987492502</v>
      </c>
      <c r="L19" s="17">
        <f t="shared" si="5"/>
        <v>0.15575829621829343</v>
      </c>
      <c r="M19" s="17">
        <f t="shared" si="5"/>
        <v>0.29899787299826852</v>
      </c>
      <c r="N19" s="17">
        <f t="shared" si="5"/>
        <v>0.23289420415079712</v>
      </c>
      <c r="O19" s="17">
        <f t="shared" si="5"/>
        <v>0.27049304782942862</v>
      </c>
      <c r="P19" s="17">
        <f t="shared" si="5"/>
        <v>0.29885269158750993</v>
      </c>
      <c r="Q19" s="17">
        <f t="shared" si="5"/>
        <v>0.33034859025066449</v>
      </c>
      <c r="R19" s="17">
        <f t="shared" si="5"/>
        <v>0.3742124165861338</v>
      </c>
      <c r="S19" s="17">
        <f t="shared" si="5"/>
        <v>0.36511763488677651</v>
      </c>
      <c r="T19" s="17">
        <f t="shared" si="5"/>
        <v>0.32114991808240728</v>
      </c>
    </row>
    <row r="20" spans="2:21" x14ac:dyDescent="0.4">
      <c r="B20" s="12" t="s">
        <v>2</v>
      </c>
      <c r="C20" s="13">
        <v>9.0594999999999999</v>
      </c>
      <c r="D20" s="13">
        <v>-73.027500000000003</v>
      </c>
      <c r="E20" s="13">
        <v>18.633500000000002</v>
      </c>
      <c r="F20" s="13">
        <v>65.398099999999999</v>
      </c>
      <c r="G20" s="13">
        <v>-29.5961</v>
      </c>
      <c r="H20" s="13">
        <v>3.6516999999999999</v>
      </c>
      <c r="I20" s="13">
        <v>103.7745</v>
      </c>
      <c r="J20" s="13">
        <v>95.683400000000006</v>
      </c>
      <c r="K20" s="13">
        <v>-11.4793</v>
      </c>
      <c r="L20" s="13">
        <v>-32.195399999999999</v>
      </c>
      <c r="M20" s="13">
        <v>105.89619999999999</v>
      </c>
      <c r="N20" s="13">
        <v>17.764800000000001</v>
      </c>
      <c r="O20" s="13">
        <v>45.919499999999999</v>
      </c>
      <c r="P20" s="13">
        <v>56.716200000000001</v>
      </c>
      <c r="Q20" s="13">
        <v>136.7201</v>
      </c>
      <c r="R20" s="13">
        <v>122.4786</v>
      </c>
      <c r="S20" s="13">
        <v>98.599599999999995</v>
      </c>
      <c r="T20" s="13">
        <v>128.54329999999999</v>
      </c>
      <c r="U20" s="43"/>
    </row>
    <row r="21" spans="2:21" x14ac:dyDescent="0.4">
      <c r="B21" s="16" t="s">
        <v>18</v>
      </c>
      <c r="C21" s="17">
        <f t="shared" ref="C21:T21" si="6">C20/C4</f>
        <v>1.4933221245575211E-2</v>
      </c>
      <c r="D21" s="17">
        <f t="shared" si="6"/>
        <v>-0.19129520692573651</v>
      </c>
      <c r="E21" s="17">
        <f t="shared" si="6"/>
        <v>3.3385321996758852E-2</v>
      </c>
      <c r="F21" s="17">
        <f t="shared" si="6"/>
        <v>0.1001329019633662</v>
      </c>
      <c r="G21" s="17">
        <f t="shared" si="6"/>
        <v>-6.398702967659807E-2</v>
      </c>
      <c r="H21" s="17">
        <f t="shared" si="6"/>
        <v>6.4549395126721294E-3</v>
      </c>
      <c r="I21" s="17">
        <f t="shared" si="6"/>
        <v>0.11653680699850835</v>
      </c>
      <c r="J21" s="17">
        <f t="shared" si="6"/>
        <v>0.12514715843776172</v>
      </c>
      <c r="K21" s="17">
        <f t="shared" si="6"/>
        <v>-2.0867884240169089E-2</v>
      </c>
      <c r="L21" s="17">
        <f t="shared" si="6"/>
        <v>-5.9208863913808994E-2</v>
      </c>
      <c r="M21" s="17">
        <f t="shared" si="6"/>
        <v>0.12267381992296642</v>
      </c>
      <c r="N21" s="17">
        <f t="shared" si="6"/>
        <v>2.7356399613972449E-2</v>
      </c>
      <c r="O21" s="17">
        <f t="shared" si="6"/>
        <v>7.7126062174494914E-2</v>
      </c>
      <c r="P21" s="17">
        <f t="shared" si="6"/>
        <v>8.356252441148343E-2</v>
      </c>
      <c r="Q21" s="17">
        <f t="shared" si="6"/>
        <v>0.13910045656293318</v>
      </c>
      <c r="R21" s="17">
        <f t="shared" si="6"/>
        <v>0.15547434498003679</v>
      </c>
      <c r="S21" s="17">
        <f t="shared" si="6"/>
        <v>0.13592739738094689</v>
      </c>
      <c r="T21" s="17">
        <f t="shared" si="6"/>
        <v>0.12836715459047093</v>
      </c>
    </row>
    <row r="22" spans="2:21" x14ac:dyDescent="0.4">
      <c r="B22" s="16" t="s">
        <v>8</v>
      </c>
      <c r="C22" s="17"/>
      <c r="D22" s="17"/>
      <c r="E22" s="17"/>
      <c r="F22" s="17"/>
      <c r="G22" s="17">
        <f>G21/C21-1</f>
        <v>-5.2848778990372054</v>
      </c>
      <c r="H22" s="17">
        <f t="shared" ref="H22" si="7">H21/D21-1</f>
        <v>-1.033743341594429</v>
      </c>
      <c r="I22" s="17">
        <f t="shared" ref="I22" si="8">I21/E21-1</f>
        <v>2.4906599675696435</v>
      </c>
      <c r="J22" s="17">
        <f t="shared" ref="J22" si="9">J21/F21-1</f>
        <v>0.24981056160288895</v>
      </c>
      <c r="K22" s="17">
        <f t="shared" ref="K22" si="10">K21/G21-1</f>
        <v>-0.673873215468211</v>
      </c>
      <c r="L22" s="17">
        <f t="shared" ref="L22" si="11">L21/H21-1</f>
        <v>-10.172644266855183</v>
      </c>
      <c r="M22" s="17">
        <f t="shared" ref="M22" si="12">M21/I21-1</f>
        <v>5.2661584631683134E-2</v>
      </c>
      <c r="N22" s="17">
        <f t="shared" ref="N22" si="13">N21/J21-1</f>
        <v>-0.78140614652807039</v>
      </c>
      <c r="O22" s="17">
        <f t="shared" ref="O22" si="14">O21/K21-1</f>
        <v>-4.6959215072715956</v>
      </c>
      <c r="P22" s="17">
        <f t="shared" ref="P22" si="15">P21/L21-1</f>
        <v>-2.4113178143922225</v>
      </c>
      <c r="Q22" s="17">
        <f t="shared" ref="Q22" si="16">Q21/M21-1</f>
        <v>0.13390499008086598</v>
      </c>
      <c r="R22" s="17">
        <f t="shared" ref="R22" si="17">R21/N21-1</f>
        <v>4.6832897301524765</v>
      </c>
      <c r="S22" s="17">
        <f t="shared" ref="S22" si="18">S21/O21-1</f>
        <v>0.76240551570513349</v>
      </c>
      <c r="T22" s="17">
        <f t="shared" ref="T22" si="19">T21/P21-1</f>
        <v>0.53618090758433712</v>
      </c>
    </row>
    <row r="23" spans="2:21" x14ac:dyDescent="0.4">
      <c r="B23" s="22" t="s">
        <v>3</v>
      </c>
      <c r="C23" s="23">
        <v>31.955400000000001</v>
      </c>
      <c r="D23" s="23">
        <v>-62.262300000000003</v>
      </c>
      <c r="E23" s="23">
        <v>-3.3407</v>
      </c>
      <c r="F23" s="23">
        <v>-0.93899999999999995</v>
      </c>
      <c r="G23" s="23">
        <v>5.1165000000000003</v>
      </c>
      <c r="H23" s="23">
        <v>9.4532000000000007</v>
      </c>
      <c r="I23" s="23">
        <v>154.48519999999999</v>
      </c>
      <c r="J23" s="23">
        <v>58.234499999999997</v>
      </c>
      <c r="K23" s="23">
        <v>25.909400000000002</v>
      </c>
      <c r="L23" s="23">
        <v>3.6347999999999998</v>
      </c>
      <c r="M23" s="23">
        <v>181.3415</v>
      </c>
      <c r="N23" s="23">
        <v>-45.655299999999997</v>
      </c>
      <c r="O23" s="23">
        <v>54.221499999999999</v>
      </c>
      <c r="P23" s="23">
        <v>-52.871899999999997</v>
      </c>
      <c r="Q23" s="23">
        <v>123.12390000000001</v>
      </c>
      <c r="R23" s="23">
        <v>224.77879999999999</v>
      </c>
      <c r="S23" s="23">
        <v>108.4293</v>
      </c>
      <c r="T23" s="23">
        <v>-441.03309999999999</v>
      </c>
    </row>
    <row r="24" spans="2:21" x14ac:dyDescent="0.4">
      <c r="B24" s="16" t="s">
        <v>19</v>
      </c>
      <c r="C24" s="17">
        <f>C23/C4</f>
        <v>5.2673663909802319E-2</v>
      </c>
      <c r="D24" s="17">
        <v>-0.16309999999999999</v>
      </c>
      <c r="E24" s="17">
        <v>-6.0000000000000001E-3</v>
      </c>
      <c r="F24" s="17">
        <v>-1.4E-3</v>
      </c>
      <c r="G24" s="17">
        <v>1.11E-2</v>
      </c>
      <c r="H24" s="17">
        <v>1.67E-2</v>
      </c>
      <c r="I24" s="17">
        <v>0.17349999999999999</v>
      </c>
      <c r="J24" s="17">
        <v>7.6200000000000004E-2</v>
      </c>
      <c r="K24" s="17">
        <v>4.7100000000000003E-2</v>
      </c>
      <c r="L24" s="17">
        <v>6.7000000000000002E-3</v>
      </c>
      <c r="M24" s="17">
        <v>0.21010000000000001</v>
      </c>
      <c r="N24" s="17">
        <v>-7.0300000000000001E-2</v>
      </c>
      <c r="O24" s="17">
        <v>9.11E-2</v>
      </c>
      <c r="P24" s="17">
        <v>-7.7899999999999997E-2</v>
      </c>
      <c r="Q24" s="17">
        <v>0.12529999999999999</v>
      </c>
      <c r="R24" s="17">
        <v>0.2853</v>
      </c>
      <c r="S24" s="17">
        <v>0.14949999999999999</v>
      </c>
      <c r="T24" s="17">
        <v>-0.44040000000000001</v>
      </c>
    </row>
    <row r="25" spans="2:21" x14ac:dyDescent="0.4">
      <c r="B25" s="16" t="s">
        <v>8</v>
      </c>
      <c r="C25" s="17"/>
      <c r="D25" s="17"/>
      <c r="E25" s="17"/>
      <c r="F25" s="17"/>
      <c r="G25" s="17">
        <f>G24/C24-1</f>
        <v>-0.78926850391483128</v>
      </c>
      <c r="H25" s="17">
        <f t="shared" ref="H25" si="20">H24/D24-1</f>
        <v>-1.1023911710606991</v>
      </c>
      <c r="I25" s="17">
        <f t="shared" ref="I25" si="21">I24/E24-1</f>
        <v>-29.916666666666664</v>
      </c>
      <c r="J25" s="17">
        <f t="shared" ref="J25" si="22">J24/F24-1</f>
        <v>-55.428571428571431</v>
      </c>
      <c r="K25" s="17">
        <f t="shared" ref="K25" si="23">K24/G24-1</f>
        <v>3.243243243243243</v>
      </c>
      <c r="L25" s="17">
        <f t="shared" ref="L25" si="24">L24/H24-1</f>
        <v>-0.5988023952095809</v>
      </c>
      <c r="M25" s="17">
        <f t="shared" ref="M25" si="25">M24/I24-1</f>
        <v>0.21095100864553329</v>
      </c>
      <c r="N25" s="17">
        <f t="shared" ref="N25" si="26">N24/J24-1</f>
        <v>-1.9225721784776901</v>
      </c>
      <c r="O25" s="17">
        <f t="shared" ref="O25" si="27">O24/K24-1</f>
        <v>0.93418259023354544</v>
      </c>
      <c r="P25" s="17">
        <f t="shared" ref="P25" si="28">P24/L24-1</f>
        <v>-12.62686567164179</v>
      </c>
      <c r="Q25" s="17">
        <f t="shared" ref="Q25" si="29">Q24/M24-1</f>
        <v>-0.40361732508329373</v>
      </c>
      <c r="R25" s="17">
        <f t="shared" ref="R25" si="30">R24/N24-1</f>
        <v>-5.0583214793741105</v>
      </c>
      <c r="S25" s="17">
        <f t="shared" ref="S25" si="31">S24/O24-1</f>
        <v>0.64105378704720084</v>
      </c>
      <c r="T25" s="17">
        <f t="shared" ref="T25" si="32">T24/P24-1</f>
        <v>4.6534017971758672</v>
      </c>
    </row>
    <row r="26" spans="2:21" x14ac:dyDescent="0.4">
      <c r="B26" s="14" t="s">
        <v>4</v>
      </c>
      <c r="C26" s="15">
        <v>75.567099999999996</v>
      </c>
      <c r="D26" s="15">
        <v>-22.264199999999999</v>
      </c>
      <c r="E26" s="15">
        <v>42.609400000000001</v>
      </c>
      <c r="F26" s="15">
        <v>112.3668</v>
      </c>
      <c r="G26" s="15">
        <v>43.744500000000002</v>
      </c>
      <c r="H26" s="15">
        <v>-7.5467000000000004</v>
      </c>
      <c r="I26" s="15">
        <v>251.01419999999999</v>
      </c>
      <c r="J26" s="15">
        <v>193.9014</v>
      </c>
      <c r="K26" s="15">
        <v>84.428299999999993</v>
      </c>
      <c r="L26" s="15">
        <v>0.25140000000000001</v>
      </c>
      <c r="M26" s="15">
        <v>205.548</v>
      </c>
      <c r="N26" s="15">
        <v>183.21860000000001</v>
      </c>
      <c r="O26" s="15">
        <v>7.0891999999999999</v>
      </c>
      <c r="P26" s="15">
        <v>90.568700000000007</v>
      </c>
      <c r="Q26" s="15">
        <v>253.9847</v>
      </c>
      <c r="R26" s="15">
        <v>171.6677</v>
      </c>
      <c r="S26" s="15">
        <v>110.0872</v>
      </c>
      <c r="T26" s="15">
        <v>84.129499999999993</v>
      </c>
    </row>
    <row r="27" spans="2:21" x14ac:dyDescent="0.4">
      <c r="B27" s="20" t="s">
        <v>14</v>
      </c>
      <c r="C27" s="21">
        <v>46.314100000000003</v>
      </c>
      <c r="D27" s="21">
        <v>47.646900000000002</v>
      </c>
      <c r="E27" s="21">
        <v>48.435200000000002</v>
      </c>
      <c r="F27" s="21">
        <v>51.382899999999999</v>
      </c>
      <c r="G27" s="21">
        <v>51.429699999999997</v>
      </c>
      <c r="H27" s="21">
        <v>54.357700000000001</v>
      </c>
      <c r="I27" s="21">
        <v>58.330800000000004</v>
      </c>
      <c r="J27" s="21">
        <v>59.255499999999998</v>
      </c>
      <c r="K27" s="21">
        <v>63.371600000000001</v>
      </c>
      <c r="L27" s="21">
        <v>66.072699999999998</v>
      </c>
      <c r="M27" s="21">
        <v>70.260300000000001</v>
      </c>
      <c r="N27" s="21">
        <v>67.513599999999997</v>
      </c>
      <c r="O27" s="21">
        <v>64.750200000000007</v>
      </c>
      <c r="P27" s="21">
        <v>66.262200000000007</v>
      </c>
      <c r="Q27" s="21">
        <v>59.817500000000003</v>
      </c>
      <c r="R27" s="21">
        <v>64.670900000000003</v>
      </c>
      <c r="S27" s="21">
        <v>40.239699999999999</v>
      </c>
      <c r="T27" s="21">
        <v>77.569900000000004</v>
      </c>
    </row>
    <row r="28" spans="2:21" x14ac:dyDescent="0.4">
      <c r="B28" s="14" t="s">
        <v>5</v>
      </c>
      <c r="C28" s="15">
        <v>-232.92949999999999</v>
      </c>
      <c r="D28" s="15">
        <v>-87.322100000000006</v>
      </c>
      <c r="E28" s="15">
        <v>-89.202100000000002</v>
      </c>
      <c r="F28" s="15">
        <v>-32.6999</v>
      </c>
      <c r="G28" s="15">
        <v>-58.654600000000002</v>
      </c>
      <c r="H28" s="15">
        <v>-49.790199999999999</v>
      </c>
      <c r="I28" s="15">
        <v>-106.5385</v>
      </c>
      <c r="J28" s="15">
        <v>-230.6079</v>
      </c>
      <c r="K28" s="15">
        <v>-151.15620000000001</v>
      </c>
      <c r="L28" s="15">
        <v>71.567999999999998</v>
      </c>
      <c r="M28" s="15">
        <v>-19.813600000000001</v>
      </c>
      <c r="N28" s="15">
        <v>114.1605</v>
      </c>
      <c r="O28" s="15">
        <v>-67.556899999999999</v>
      </c>
      <c r="P28" s="15">
        <v>-597.77809999999999</v>
      </c>
      <c r="Q28" s="15">
        <v>66.791799999999995</v>
      </c>
      <c r="R28" s="15">
        <v>-144.16480000000001</v>
      </c>
      <c r="S28" s="15">
        <v>-64.389700000000005</v>
      </c>
      <c r="T28" s="15">
        <v>50.988799999999998</v>
      </c>
    </row>
    <row r="29" spans="2:21" x14ac:dyDescent="0.4">
      <c r="B29" s="20" t="s">
        <v>15</v>
      </c>
      <c r="C29" s="21">
        <v>86.549199999999999</v>
      </c>
      <c r="D29" s="21">
        <v>90.1858</v>
      </c>
      <c r="E29" s="21">
        <v>172.78890000000001</v>
      </c>
      <c r="F29" s="21">
        <v>35.832299999999996</v>
      </c>
      <c r="G29" s="21">
        <v>66.893199999999993</v>
      </c>
      <c r="H29" s="21">
        <v>108.724</v>
      </c>
      <c r="I29" s="21">
        <v>50.504800000000003</v>
      </c>
      <c r="J29" s="21">
        <v>68.000100000000003</v>
      </c>
      <c r="K29" s="21">
        <v>105.0213</v>
      </c>
      <c r="L29" s="21">
        <v>39.237900000000003</v>
      </c>
      <c r="M29" s="21">
        <v>24.731200000000001</v>
      </c>
      <c r="N29" s="21">
        <v>34.037399999999998</v>
      </c>
      <c r="O29" s="21">
        <v>20.9254</v>
      </c>
      <c r="P29" s="21">
        <v>60.146099999999997</v>
      </c>
      <c r="Q29" s="21">
        <v>20.292899999999999</v>
      </c>
      <c r="R29" s="21">
        <v>50.556800000000003</v>
      </c>
      <c r="S29" s="21">
        <v>7.3731999999999998</v>
      </c>
      <c r="T29" s="21">
        <v>54.834299999999999</v>
      </c>
    </row>
    <row r="30" spans="2:21" x14ac:dyDescent="0.4">
      <c r="B30" s="14" t="s">
        <v>6</v>
      </c>
      <c r="C30" s="15">
        <v>298.70010000000002</v>
      </c>
      <c r="D30" s="15">
        <v>-29.097300000000001</v>
      </c>
      <c r="E30" s="15">
        <v>1.1756</v>
      </c>
      <c r="F30" s="15">
        <v>-121.0133</v>
      </c>
      <c r="G30" s="15">
        <v>2.2475000000000001</v>
      </c>
      <c r="H30" s="15">
        <v>-11.4399</v>
      </c>
      <c r="I30" s="15">
        <v>-0.13370000000000001</v>
      </c>
      <c r="J30" s="15">
        <v>157.56700000000001</v>
      </c>
      <c r="K30" s="15">
        <v>-2.8422000000000001</v>
      </c>
      <c r="L30" s="15">
        <v>-301.5129</v>
      </c>
      <c r="M30" s="15">
        <v>-58.447400000000002</v>
      </c>
      <c r="N30" s="15">
        <v>-272.51760000000002</v>
      </c>
      <c r="O30" s="15">
        <v>562.15380000000005</v>
      </c>
      <c r="P30" s="15">
        <v>-0.95099999999999996</v>
      </c>
      <c r="Q30" s="15">
        <v>-44.984200000000001</v>
      </c>
      <c r="R30" s="15">
        <v>-99.639600000000002</v>
      </c>
      <c r="S30" s="15">
        <v>-1.4444999999999999</v>
      </c>
      <c r="T30" s="15">
        <v>-27.321200000000001</v>
      </c>
    </row>
    <row r="33" spans="2:8" x14ac:dyDescent="0.4">
      <c r="B33" s="10" t="s">
        <v>39</v>
      </c>
      <c r="C33" s="25">
        <v>43101</v>
      </c>
      <c r="D33" s="25">
        <v>43466</v>
      </c>
      <c r="E33" s="25">
        <v>43831</v>
      </c>
      <c r="F33" s="25">
        <v>44197</v>
      </c>
      <c r="G33" s="25">
        <v>44562</v>
      </c>
      <c r="H33" s="25">
        <v>44927</v>
      </c>
    </row>
    <row r="34" spans="2:8" x14ac:dyDescent="0.4">
      <c r="B34" s="12" t="s">
        <v>7</v>
      </c>
      <c r="C34" s="13">
        <v>2565.9270000000001</v>
      </c>
      <c r="D34" s="13">
        <v>2813.4816999999998</v>
      </c>
      <c r="E34" s="13">
        <v>2199.6678999999999</v>
      </c>
      <c r="F34" s="13">
        <v>2683.3085000000001</v>
      </c>
      <c r="G34" s="13">
        <v>2606.4715000000001</v>
      </c>
      <c r="H34" s="13">
        <v>3044.7712000000001</v>
      </c>
    </row>
    <row r="35" spans="2:8" x14ac:dyDescent="0.4">
      <c r="B35" s="26" t="s">
        <v>8</v>
      </c>
      <c r="C35" s="17"/>
      <c r="D35" s="17">
        <f>D34/C34-1</f>
        <v>9.6477686231915216E-2</v>
      </c>
      <c r="E35" s="17">
        <f>E34/D34-1</f>
        <v>-0.21816875510510692</v>
      </c>
      <c r="F35" s="17">
        <f>F34/E34-1</f>
        <v>0.21986982671338717</v>
      </c>
      <c r="G35" s="17">
        <f>G34/F34-1</f>
        <v>-2.863517184103137E-2</v>
      </c>
      <c r="H35" s="17">
        <f>H34/G34-1</f>
        <v>0.16815825532717321</v>
      </c>
    </row>
    <row r="36" spans="2:8" x14ac:dyDescent="0.4">
      <c r="B36" s="18" t="s">
        <v>0</v>
      </c>
      <c r="C36" s="19"/>
      <c r="D36" s="19"/>
      <c r="E36" s="19"/>
      <c r="F36" s="19"/>
      <c r="G36" s="19"/>
      <c r="H36" s="19"/>
    </row>
    <row r="37" spans="2:8" x14ac:dyDescent="0.4">
      <c r="B37" s="20" t="s">
        <v>1</v>
      </c>
      <c r="C37" s="21"/>
      <c r="D37" s="21"/>
      <c r="E37" s="21"/>
      <c r="F37" s="21"/>
      <c r="G37" s="21"/>
      <c r="H37" s="21"/>
    </row>
    <row r="38" spans="2:8" x14ac:dyDescent="0.4">
      <c r="B38" s="20" t="s">
        <v>9</v>
      </c>
      <c r="C38" s="21">
        <v>1197.94</v>
      </c>
      <c r="D38" s="21">
        <v>1394.98</v>
      </c>
      <c r="E38" s="21">
        <v>465.77</v>
      </c>
      <c r="F38" s="21">
        <v>577.17999999999995</v>
      </c>
      <c r="G38" s="21">
        <v>344.92</v>
      </c>
      <c r="H38" s="21">
        <v>902.35</v>
      </c>
    </row>
    <row r="39" spans="2:8" x14ac:dyDescent="0.4">
      <c r="B39" s="20" t="s">
        <v>10</v>
      </c>
      <c r="C39" s="21">
        <v>530.54999999999995</v>
      </c>
      <c r="D39" s="21">
        <v>581</v>
      </c>
      <c r="E39" s="21">
        <v>893.03</v>
      </c>
      <c r="F39" s="21">
        <v>1149.5</v>
      </c>
      <c r="G39" s="21">
        <v>1373.97</v>
      </c>
      <c r="H39" s="21">
        <v>1250.69</v>
      </c>
    </row>
    <row r="40" spans="2:8" x14ac:dyDescent="0.4">
      <c r="B40" s="20" t="s">
        <v>11</v>
      </c>
      <c r="C40" s="21">
        <v>836.17</v>
      </c>
      <c r="D40" s="21">
        <v>805.39</v>
      </c>
      <c r="E40" s="21">
        <v>795.67</v>
      </c>
      <c r="F40" s="21">
        <v>906.31</v>
      </c>
      <c r="G40" s="21">
        <v>826.8</v>
      </c>
      <c r="H40" s="21">
        <v>819.28</v>
      </c>
    </row>
    <row r="41" spans="2:8" x14ac:dyDescent="0.4">
      <c r="B41" s="20" t="s">
        <v>12</v>
      </c>
      <c r="C41" s="21">
        <v>1.27</v>
      </c>
      <c r="D41" s="21">
        <v>32.11</v>
      </c>
      <c r="E41" s="21">
        <v>45.19</v>
      </c>
      <c r="F41" s="21">
        <v>50.32</v>
      </c>
      <c r="G41" s="21">
        <v>60.78</v>
      </c>
      <c r="H41" s="21">
        <v>72.45</v>
      </c>
    </row>
    <row r="42" spans="2:8" x14ac:dyDescent="0.4">
      <c r="B42" s="18" t="s">
        <v>38</v>
      </c>
      <c r="C42" s="19"/>
      <c r="D42" s="19"/>
      <c r="E42" s="19"/>
      <c r="F42" s="19"/>
      <c r="G42" s="19"/>
      <c r="H42" s="19"/>
    </row>
    <row r="43" spans="2:8" x14ac:dyDescent="0.4">
      <c r="B43" s="20" t="s">
        <v>1</v>
      </c>
      <c r="C43" s="21"/>
      <c r="D43" s="21"/>
      <c r="E43" s="21"/>
      <c r="F43" s="21"/>
      <c r="G43" s="21"/>
      <c r="H43" s="21"/>
    </row>
    <row r="44" spans="2:8" x14ac:dyDescent="0.4">
      <c r="B44" s="20" t="s">
        <v>9</v>
      </c>
      <c r="C44" s="24">
        <f>C38/C$34</f>
        <v>0.4668644119649546</v>
      </c>
      <c r="D44" s="24">
        <f>D38/D$34</f>
        <v>0.49581982353039655</v>
      </c>
      <c r="E44" s="24">
        <f>E38/E$34</f>
        <v>0.21174560032448533</v>
      </c>
      <c r="F44" s="24">
        <f>F38/F$34</f>
        <v>0.21510012732415967</v>
      </c>
      <c r="G44" s="24">
        <f>G38/G$34</f>
        <v>0.13233215862901243</v>
      </c>
      <c r="H44" s="24">
        <f>H38/H$34</f>
        <v>0.29636052784524497</v>
      </c>
    </row>
    <row r="45" spans="2:8" x14ac:dyDescent="0.4">
      <c r="B45" s="20" t="s">
        <v>10</v>
      </c>
      <c r="C45" s="24">
        <f>C39/C$34</f>
        <v>0.20676737880695745</v>
      </c>
      <c r="D45" s="24">
        <f>D39/D$34</f>
        <v>0.20650569719362313</v>
      </c>
      <c r="E45" s="24">
        <f>E39/E$34</f>
        <v>0.40598401240478166</v>
      </c>
      <c r="F45" s="24">
        <f>F39/F$34</f>
        <v>0.42838905776208736</v>
      </c>
      <c r="G45" s="24">
        <f>G39/G$34</f>
        <v>0.52713793340920856</v>
      </c>
      <c r="H45" s="24">
        <f>H39/H$34</f>
        <v>0.41076649700312456</v>
      </c>
    </row>
    <row r="46" spans="2:8" x14ac:dyDescent="0.4">
      <c r="B46" s="20" t="s">
        <v>11</v>
      </c>
      <c r="C46" s="24">
        <f>C40/C$34</f>
        <v>0.32587443056641902</v>
      </c>
      <c r="D46" s="24">
        <f>D40/D$34</f>
        <v>0.28626096981544258</v>
      </c>
      <c r="E46" s="24">
        <f>E40/E$34</f>
        <v>0.36172278551685005</v>
      </c>
      <c r="F46" s="24">
        <f>F40/F$34</f>
        <v>0.33775840534176371</v>
      </c>
      <c r="G46" s="24">
        <f>G40/G$34</f>
        <v>0.31721045098709116</v>
      </c>
      <c r="H46" s="24">
        <f>H40/H$34</f>
        <v>0.26907768964709072</v>
      </c>
    </row>
    <row r="47" spans="2:8" x14ac:dyDescent="0.4">
      <c r="B47" s="20" t="s">
        <v>12</v>
      </c>
      <c r="C47" s="24">
        <f>C41/C$34</f>
        <v>4.9494782977068329E-4</v>
      </c>
      <c r="D47" s="24">
        <f>D41/D$34</f>
        <v>1.1412905227000411E-2</v>
      </c>
      <c r="E47" s="24">
        <f>E41/E$34</f>
        <v>2.0544010302646139E-2</v>
      </c>
      <c r="F47" s="24">
        <f>F41/F$34</f>
        <v>1.8752968583373844E-2</v>
      </c>
      <c r="G47" s="24">
        <f>G41/G$34</f>
        <v>2.3318881484029271E-2</v>
      </c>
      <c r="H47" s="24">
        <f>H41/H$34</f>
        <v>2.3794891386255887E-2</v>
      </c>
    </row>
    <row r="48" spans="2:8" x14ac:dyDescent="0.4">
      <c r="B48" s="14" t="s">
        <v>13</v>
      </c>
      <c r="C48" s="15">
        <v>592.07529999999997</v>
      </c>
      <c r="D48" s="15">
        <v>538.33330000000001</v>
      </c>
      <c r="E48" s="15">
        <v>387.60700000000003</v>
      </c>
      <c r="F48" s="15">
        <v>586.04639999999995</v>
      </c>
      <c r="G48" s="15">
        <v>592.79520000000002</v>
      </c>
      <c r="H48" s="15">
        <v>983.37660000000005</v>
      </c>
    </row>
    <row r="49" spans="2:8" x14ac:dyDescent="0.4">
      <c r="B49" s="26" t="s">
        <v>17</v>
      </c>
      <c r="C49" s="17">
        <f>C48/C$34</f>
        <v>0.23074518487860329</v>
      </c>
      <c r="D49" s="17">
        <f>D48/D$34</f>
        <v>0.19134060832881908</v>
      </c>
      <c r="E49" s="17">
        <f>E48/E$34</f>
        <v>0.17621159994197308</v>
      </c>
      <c r="F49" s="17">
        <f>F48/F$34</f>
        <v>0.21840440635133826</v>
      </c>
      <c r="G49" s="17">
        <f>G48/G$34</f>
        <v>0.22743206668478821</v>
      </c>
      <c r="H49" s="17">
        <f>H48/H$34</f>
        <v>0.32297224829241683</v>
      </c>
    </row>
    <row r="50" spans="2:8" x14ac:dyDescent="0.4">
      <c r="B50" s="12" t="s">
        <v>2</v>
      </c>
      <c r="C50" s="13">
        <v>385.96780000000001</v>
      </c>
      <c r="D50" s="13">
        <v>233.78049999999999</v>
      </c>
      <c r="E50" s="13">
        <v>20.063500000000001</v>
      </c>
      <c r="F50" s="13">
        <v>173.51339999999999</v>
      </c>
      <c r="G50" s="13">
        <v>79.9863</v>
      </c>
      <c r="H50" s="13">
        <v>361.83440000000002</v>
      </c>
    </row>
    <row r="51" spans="2:8" x14ac:dyDescent="0.4">
      <c r="B51" s="26" t="s">
        <v>18</v>
      </c>
      <c r="C51" s="17">
        <f>C50/C$34</f>
        <v>0.15042041336327963</v>
      </c>
      <c r="D51" s="17">
        <f>D50/D$34</f>
        <v>8.3092952052966976E-2</v>
      </c>
      <c r="E51" s="17">
        <f>E50/E$34</f>
        <v>9.1211496062655641E-3</v>
      </c>
      <c r="F51" s="17">
        <f>F50/F$34</f>
        <v>6.4663977325007532E-2</v>
      </c>
      <c r="G51" s="17">
        <f>G50/G$34</f>
        <v>3.0687578974103496E-2</v>
      </c>
      <c r="H51" s="17">
        <f>H50/H$34</f>
        <v>0.11883796063231286</v>
      </c>
    </row>
    <row r="52" spans="2:8" x14ac:dyDescent="0.4">
      <c r="B52" s="26" t="s">
        <v>8</v>
      </c>
      <c r="C52" s="17" t="e">
        <f>C51/#REF!-1</f>
        <v>#REF!</v>
      </c>
      <c r="D52" s="17">
        <f t="shared" ref="D52" si="33">D51/C51-1</f>
        <v>-0.44759524192843703</v>
      </c>
      <c r="E52" s="17">
        <f t="shared" ref="E52" si="34">E51/D51-1</f>
        <v>-0.8902295636283164</v>
      </c>
      <c r="F52" s="17">
        <f t="shared" ref="F52" si="35">F51/E51-1</f>
        <v>6.0894547416027578</v>
      </c>
      <c r="G52" s="17">
        <f t="shared" ref="G52" si="36">G51/F51-1</f>
        <v>-0.52543007337973202</v>
      </c>
      <c r="H52" s="17">
        <f t="shared" ref="H52" si="37">H51/G51-1</f>
        <v>2.8725101361888905</v>
      </c>
    </row>
    <row r="53" spans="2:8" x14ac:dyDescent="0.4">
      <c r="B53" s="12" t="s">
        <v>3</v>
      </c>
      <c r="C53" s="13">
        <v>317.96980000000002</v>
      </c>
      <c r="D53" s="13">
        <v>211.23929999999999</v>
      </c>
      <c r="E53" s="13">
        <v>-34.586599999999997</v>
      </c>
      <c r="F53" s="13">
        <v>227.2894</v>
      </c>
      <c r="G53" s="13">
        <v>165.2304</v>
      </c>
      <c r="H53" s="13">
        <v>349.25240000000002</v>
      </c>
    </row>
    <row r="54" spans="2:8" x14ac:dyDescent="0.4">
      <c r="B54" s="26" t="s">
        <v>19</v>
      </c>
      <c r="C54" s="17">
        <f>C53/C$34</f>
        <v>0.1239200491674159</v>
      </c>
      <c r="D54" s="17">
        <f>D53/D$34</f>
        <v>7.5081099692242539E-2</v>
      </c>
      <c r="E54" s="17">
        <f>E53/E$34</f>
        <v>-1.5723555360334165E-2</v>
      </c>
      <c r="F54" s="17">
        <f>F53/F$34</f>
        <v>8.4704908138590843E-2</v>
      </c>
      <c r="G54" s="17">
        <f>G53/G$34</f>
        <v>6.33923678045204E-2</v>
      </c>
      <c r="H54" s="17">
        <f>H53/H$34</f>
        <v>0.1147056304263519</v>
      </c>
    </row>
    <row r="55" spans="2:8" x14ac:dyDescent="0.4">
      <c r="B55" s="26" t="s">
        <v>8</v>
      </c>
      <c r="C55" s="17" t="e">
        <f>C54/#REF!-1</f>
        <v>#REF!</v>
      </c>
      <c r="D55" s="17">
        <f t="shared" ref="D55" si="38">D54/C54-1</f>
        <v>-0.39411660827532413</v>
      </c>
      <c r="E55" s="17">
        <f t="shared" ref="E55" si="39">E54/D54-1</f>
        <v>-1.209420951807912</v>
      </c>
      <c r="F55" s="17">
        <f t="shared" ref="F55" si="40">F54/E54-1</f>
        <v>-6.3871345377951876</v>
      </c>
      <c r="G55" s="17">
        <f t="shared" ref="G55" si="41">G54/F54-1</f>
        <v>-0.25160927273776978</v>
      </c>
      <c r="H55" s="17">
        <f t="shared" ref="H55" si="42">H54/G54-1</f>
        <v>0.80945489810482263</v>
      </c>
    </row>
    <row r="56" spans="2:8" x14ac:dyDescent="0.4">
      <c r="B56" s="18" t="s">
        <v>271</v>
      </c>
      <c r="C56" s="45"/>
      <c r="D56" s="45"/>
      <c r="E56" s="45"/>
      <c r="F56" s="45"/>
      <c r="G56" s="45"/>
      <c r="H56" s="45"/>
    </row>
    <row r="57" spans="2:8" x14ac:dyDescent="0.4">
      <c r="B57" s="44" t="s">
        <v>272</v>
      </c>
      <c r="C57" s="46">
        <v>-124.89</v>
      </c>
      <c r="D57" s="46">
        <v>63.89</v>
      </c>
      <c r="E57" s="46">
        <v>14.91</v>
      </c>
      <c r="F57" s="46">
        <v>-45.67</v>
      </c>
      <c r="G57" s="46">
        <v>40.75</v>
      </c>
      <c r="H57" s="46">
        <v>-73.09</v>
      </c>
    </row>
    <row r="58" spans="2:8" x14ac:dyDescent="0.4">
      <c r="B58" s="44" t="s">
        <v>273</v>
      </c>
      <c r="C58" s="46">
        <v>1653.03</v>
      </c>
      <c r="D58" s="46">
        <v>1476.95</v>
      </c>
      <c r="E58" s="46">
        <v>951.45</v>
      </c>
      <c r="F58" s="46">
        <v>1333.77</v>
      </c>
      <c r="G58" s="46">
        <v>983.05</v>
      </c>
      <c r="H58" s="46">
        <v>1145.6600000000001</v>
      </c>
    </row>
    <row r="59" spans="2:8" x14ac:dyDescent="0.4">
      <c r="B59" s="44" t="s">
        <v>274</v>
      </c>
      <c r="C59" s="46">
        <v>174.51</v>
      </c>
      <c r="D59" s="46">
        <v>255.82</v>
      </c>
      <c r="E59" s="46">
        <v>360.53</v>
      </c>
      <c r="F59" s="46">
        <v>378.54</v>
      </c>
      <c r="G59" s="46">
        <v>485.8</v>
      </c>
      <c r="H59" s="46">
        <v>550.28</v>
      </c>
    </row>
    <row r="60" spans="2:8" x14ac:dyDescent="0.4">
      <c r="B60" s="44" t="s">
        <v>275</v>
      </c>
      <c r="C60" s="46">
        <v>5.94</v>
      </c>
      <c r="D60" s="46">
        <v>8.66</v>
      </c>
      <c r="E60" s="46">
        <v>8.19</v>
      </c>
      <c r="F60" s="46">
        <v>14.68</v>
      </c>
      <c r="G60" s="46">
        <v>15.46</v>
      </c>
      <c r="H60" s="46">
        <v>9.41</v>
      </c>
    </row>
    <row r="61" spans="2:8" x14ac:dyDescent="0.4">
      <c r="B61" s="44" t="s">
        <v>276</v>
      </c>
      <c r="C61" s="46">
        <v>12.93</v>
      </c>
      <c r="D61" s="46">
        <v>14.77</v>
      </c>
      <c r="E61" s="46">
        <v>11.42</v>
      </c>
      <c r="F61" s="46">
        <v>14.93</v>
      </c>
      <c r="G61" s="46">
        <v>15.58</v>
      </c>
      <c r="H61" s="46">
        <v>12.62</v>
      </c>
    </row>
    <row r="62" spans="2:8" x14ac:dyDescent="0.4">
      <c r="B62" s="44" t="s">
        <v>277</v>
      </c>
      <c r="C62" s="46">
        <v>63.9</v>
      </c>
      <c r="D62" s="46">
        <f>124.3+136.276</f>
        <v>260.57600000000002</v>
      </c>
      <c r="E62" s="46">
        <v>198.46</v>
      </c>
      <c r="F62" s="46">
        <v>182.75</v>
      </c>
      <c r="G62" s="46">
        <v>267.20999999999998</v>
      </c>
      <c r="H62" s="46">
        <v>255.5</v>
      </c>
    </row>
    <row r="63" spans="2:8" x14ac:dyDescent="0.4">
      <c r="B63" s="44" t="s">
        <v>278</v>
      </c>
      <c r="C63" s="46">
        <v>69.33</v>
      </c>
      <c r="D63" s="46">
        <v>183.52</v>
      </c>
      <c r="E63" s="46">
        <v>145.24</v>
      </c>
      <c r="F63" s="46">
        <v>135.71</v>
      </c>
      <c r="G63" s="46">
        <v>151.03</v>
      </c>
      <c r="H63" s="46">
        <v>221.69</v>
      </c>
    </row>
    <row r="64" spans="2:8" x14ac:dyDescent="0.4">
      <c r="B64" s="44" t="s">
        <v>279</v>
      </c>
      <c r="C64" s="46">
        <v>90.92</v>
      </c>
      <c r="D64" s="46">
        <v>189.19</v>
      </c>
      <c r="E64" s="46">
        <v>167.88</v>
      </c>
      <c r="F64" s="46">
        <v>172.36</v>
      </c>
      <c r="G64" s="46">
        <v>146.88999999999999</v>
      </c>
      <c r="H64" s="46">
        <v>264.67</v>
      </c>
    </row>
    <row r="65" spans="2:8" x14ac:dyDescent="0.4">
      <c r="B65" s="44" t="s">
        <v>280</v>
      </c>
      <c r="C65" s="46">
        <v>139.4</v>
      </c>
      <c r="D65" s="46">
        <v>4.17</v>
      </c>
      <c r="E65" s="46">
        <v>200.16</v>
      </c>
      <c r="F65" s="46">
        <v>203.93</v>
      </c>
      <c r="G65" s="46">
        <v>155.82</v>
      </c>
      <c r="H65" s="46">
        <v>186.95</v>
      </c>
    </row>
    <row r="66" spans="2:8" x14ac:dyDescent="0.4">
      <c r="B66" s="44" t="s">
        <v>281</v>
      </c>
      <c r="C66" s="46"/>
      <c r="D66" s="46"/>
      <c r="E66" s="46"/>
      <c r="F66" s="46"/>
      <c r="G66" s="46">
        <v>83.91</v>
      </c>
      <c r="H66" s="46">
        <v>101.59</v>
      </c>
    </row>
    <row r="67" spans="2:8" x14ac:dyDescent="0.4">
      <c r="B67" s="44" t="s">
        <v>282</v>
      </c>
      <c r="C67" s="46">
        <v>94.77</v>
      </c>
      <c r="D67" s="46">
        <v>122.02</v>
      </c>
      <c r="E67" s="46">
        <v>121.31</v>
      </c>
      <c r="F67" s="46">
        <v>118.76</v>
      </c>
      <c r="G67" s="46">
        <v>180.93</v>
      </c>
      <c r="H67" s="46">
        <v>7.63</v>
      </c>
    </row>
    <row r="68" spans="2:8" x14ac:dyDescent="0.4">
      <c r="B68" s="18" t="s">
        <v>283</v>
      </c>
      <c r="C68" s="45"/>
      <c r="D68" s="45"/>
      <c r="E68" s="45"/>
      <c r="F68" s="45"/>
      <c r="G68" s="45"/>
      <c r="H68" s="45"/>
    </row>
    <row r="69" spans="2:8" x14ac:dyDescent="0.4">
      <c r="B69" s="44" t="s">
        <v>272</v>
      </c>
      <c r="C69" s="47">
        <f>C57/C$34</f>
        <v>-4.8672468078787896E-2</v>
      </c>
      <c r="D69" s="47">
        <f t="shared" ref="D69:H69" si="43">D57/D$34</f>
        <v>2.2708518061446786E-2</v>
      </c>
      <c r="E69" s="47">
        <f t="shared" si="43"/>
        <v>6.7782959418555867E-3</v>
      </c>
      <c r="F69" s="47">
        <f t="shared" si="43"/>
        <v>-1.7020033290991325E-2</v>
      </c>
      <c r="G69" s="47">
        <f t="shared" si="43"/>
        <v>1.5634162890328936E-2</v>
      </c>
      <c r="H69" s="47">
        <f t="shared" si="43"/>
        <v>-2.4005087804298726E-2</v>
      </c>
    </row>
    <row r="70" spans="2:8" x14ac:dyDescent="0.4">
      <c r="B70" s="44" t="s">
        <v>273</v>
      </c>
      <c r="C70" s="47">
        <f t="shared" ref="C70:H79" si="44">C58/C$34</f>
        <v>0.64422331578412007</v>
      </c>
      <c r="D70" s="47">
        <f t="shared" si="44"/>
        <v>0.52495454297783428</v>
      </c>
      <c r="E70" s="47">
        <f t="shared" si="44"/>
        <v>0.43254256699386306</v>
      </c>
      <c r="F70" s="47">
        <f t="shared" si="44"/>
        <v>0.49706174299377054</v>
      </c>
      <c r="G70" s="47">
        <f t="shared" si="44"/>
        <v>0.37715739458497816</v>
      </c>
      <c r="H70" s="47">
        <f t="shared" si="44"/>
        <v>0.37627129421087535</v>
      </c>
    </row>
    <row r="71" spans="2:8" x14ac:dyDescent="0.4">
      <c r="B71" s="44" t="s">
        <v>274</v>
      </c>
      <c r="C71" s="47">
        <f t="shared" si="44"/>
        <v>6.8010508482899162E-2</v>
      </c>
      <c r="D71" s="47">
        <f t="shared" si="44"/>
        <v>9.0926484433860019E-2</v>
      </c>
      <c r="E71" s="47">
        <f t="shared" si="44"/>
        <v>0.16390201448136785</v>
      </c>
      <c r="F71" s="47">
        <f t="shared" si="44"/>
        <v>0.1410721130276299</v>
      </c>
      <c r="G71" s="47">
        <f t="shared" si="44"/>
        <v>0.18638224127906253</v>
      </c>
      <c r="H71" s="47">
        <f t="shared" si="44"/>
        <v>0.18072950768845947</v>
      </c>
    </row>
    <row r="72" spans="2:8" x14ac:dyDescent="0.4">
      <c r="B72" s="44" t="s">
        <v>275</v>
      </c>
      <c r="C72" s="47">
        <f t="shared" si="44"/>
        <v>2.3149528416046132E-3</v>
      </c>
      <c r="D72" s="47">
        <f t="shared" si="44"/>
        <v>3.0780367258120074E-3</v>
      </c>
      <c r="E72" s="47">
        <f t="shared" si="44"/>
        <v>3.7232893201741952E-3</v>
      </c>
      <c r="F72" s="47">
        <f t="shared" si="44"/>
        <v>5.4708580843387923E-3</v>
      </c>
      <c r="G72" s="47">
        <f t="shared" si="44"/>
        <v>5.931390387349334E-3</v>
      </c>
      <c r="H72" s="47">
        <f t="shared" si="44"/>
        <v>3.0905442090361336E-3</v>
      </c>
    </row>
    <row r="73" spans="2:8" x14ac:dyDescent="0.4">
      <c r="B73" s="44" t="s">
        <v>276</v>
      </c>
      <c r="C73" s="47">
        <f t="shared" si="44"/>
        <v>5.039114518846405E-3</v>
      </c>
      <c r="D73" s="47">
        <f t="shared" si="44"/>
        <v>5.2497231455246362E-3</v>
      </c>
      <c r="E73" s="47">
        <f t="shared" si="44"/>
        <v>5.1916928005359356E-3</v>
      </c>
      <c r="F73" s="47">
        <f t="shared" si="44"/>
        <v>5.5640266484453796E-3</v>
      </c>
      <c r="G73" s="47">
        <f t="shared" si="44"/>
        <v>5.9774296400325107E-3</v>
      </c>
      <c r="H73" s="47">
        <f t="shared" si="44"/>
        <v>4.1448106182822532E-3</v>
      </c>
    </row>
    <row r="74" spans="2:8" x14ac:dyDescent="0.4">
      <c r="B74" s="44" t="s">
        <v>277</v>
      </c>
      <c r="C74" s="47">
        <f t="shared" si="44"/>
        <v>2.4903280568776897E-2</v>
      </c>
      <c r="D74" s="47">
        <f t="shared" si="44"/>
        <v>9.2616916612608513E-2</v>
      </c>
      <c r="E74" s="47">
        <f t="shared" si="44"/>
        <v>9.0222710437334666E-2</v>
      </c>
      <c r="F74" s="47">
        <f t="shared" si="44"/>
        <v>6.8106220361915146E-2</v>
      </c>
      <c r="G74" s="47">
        <f t="shared" si="44"/>
        <v>0.10251790591226491</v>
      </c>
      <c r="H74" s="47">
        <f t="shared" si="44"/>
        <v>8.3914351265540074E-2</v>
      </c>
    </row>
    <row r="75" spans="2:8" x14ac:dyDescent="0.4">
      <c r="B75" s="44" t="s">
        <v>278</v>
      </c>
      <c r="C75" s="47">
        <f t="shared" si="44"/>
        <v>2.7019474833072023E-2</v>
      </c>
      <c r="D75" s="47">
        <f t="shared" si="44"/>
        <v>6.5228787519748227E-2</v>
      </c>
      <c r="E75" s="47">
        <f t="shared" si="44"/>
        <v>6.6028149067411501E-2</v>
      </c>
      <c r="F75" s="47">
        <f t="shared" si="44"/>
        <v>5.0575623339619728E-2</v>
      </c>
      <c r="G75" s="47">
        <f t="shared" si="44"/>
        <v>5.794423610616882E-2</v>
      </c>
      <c r="H75" s="47">
        <f t="shared" si="44"/>
        <v>7.281006861862066E-2</v>
      </c>
    </row>
    <row r="76" spans="2:8" x14ac:dyDescent="0.4">
      <c r="B76" s="44" t="s">
        <v>279</v>
      </c>
      <c r="C76" s="47">
        <f t="shared" si="44"/>
        <v>3.5433587939173637E-2</v>
      </c>
      <c r="D76" s="47">
        <f t="shared" si="44"/>
        <v>6.724408408272213E-2</v>
      </c>
      <c r="E76" s="47">
        <f t="shared" si="44"/>
        <v>7.63206118523619E-2</v>
      </c>
      <c r="F76" s="47">
        <f t="shared" si="44"/>
        <v>6.4234134837645396E-2</v>
      </c>
      <c r="G76" s="47">
        <f t="shared" si="44"/>
        <v>5.6355881888599198E-2</v>
      </c>
      <c r="H76" s="47">
        <f t="shared" si="44"/>
        <v>8.692607181781016E-2</v>
      </c>
    </row>
    <row r="77" spans="2:8" x14ac:dyDescent="0.4">
      <c r="B77" s="44" t="s">
        <v>280</v>
      </c>
      <c r="C77" s="47">
        <f t="shared" si="44"/>
        <v>5.4327344464593107E-2</v>
      </c>
      <c r="D77" s="47">
        <f t="shared" si="44"/>
        <v>1.4821493240919251E-3</v>
      </c>
      <c r="E77" s="47">
        <f t="shared" si="44"/>
        <v>9.0995554374367155E-2</v>
      </c>
      <c r="F77" s="47">
        <f t="shared" si="44"/>
        <v>7.5999461113025205E-2</v>
      </c>
      <c r="G77" s="47">
        <f t="shared" si="44"/>
        <v>5.9781969609105638E-2</v>
      </c>
      <c r="H77" s="47">
        <f t="shared" si="44"/>
        <v>6.1400344301732745E-2</v>
      </c>
    </row>
    <row r="78" spans="2:8" x14ac:dyDescent="0.4">
      <c r="B78" s="44" t="s">
        <v>281</v>
      </c>
      <c r="C78" s="47">
        <f t="shared" si="44"/>
        <v>0</v>
      </c>
      <c r="D78" s="47">
        <f t="shared" si="44"/>
        <v>0</v>
      </c>
      <c r="E78" s="47">
        <f t="shared" si="44"/>
        <v>0</v>
      </c>
      <c r="F78" s="47">
        <f t="shared" si="44"/>
        <v>0</v>
      </c>
      <c r="G78" s="47">
        <f t="shared" si="44"/>
        <v>3.2192947438711678E-2</v>
      </c>
      <c r="H78" s="47">
        <f t="shared" si="44"/>
        <v>3.3365397045268953E-2</v>
      </c>
    </row>
    <row r="79" spans="2:8" x14ac:dyDescent="0.4">
      <c r="B79" s="44" t="s">
        <v>282</v>
      </c>
      <c r="C79" s="47">
        <f t="shared" si="44"/>
        <v>3.6934020336509957E-2</v>
      </c>
      <c r="D79" s="47">
        <f t="shared" si="44"/>
        <v>4.3369750725586735E-2</v>
      </c>
      <c r="E79" s="47">
        <f t="shared" si="44"/>
        <v>5.5149234118477615E-2</v>
      </c>
      <c r="F79" s="47">
        <f t="shared" si="44"/>
        <v>4.4258794693193125E-2</v>
      </c>
      <c r="G79" s="47">
        <f t="shared" si="44"/>
        <v>6.9415683233060479E-2</v>
      </c>
      <c r="H79" s="47">
        <f t="shared" si="44"/>
        <v>2.5059354213544847E-3</v>
      </c>
    </row>
    <row r="84" spans="2:12" x14ac:dyDescent="0.4">
      <c r="B84" s="29" t="s">
        <v>71</v>
      </c>
      <c r="C84" s="30" t="s">
        <v>41</v>
      </c>
      <c r="D84" s="30" t="s">
        <v>42</v>
      </c>
      <c r="E84" s="30">
        <v>2017</v>
      </c>
      <c r="F84" s="30" t="s">
        <v>43</v>
      </c>
      <c r="G84" s="30" t="s">
        <v>44</v>
      </c>
      <c r="H84" s="30" t="s">
        <v>45</v>
      </c>
      <c r="I84" s="30" t="s">
        <v>46</v>
      </c>
      <c r="J84" s="30" t="s">
        <v>47</v>
      </c>
      <c r="K84" s="30" t="s">
        <v>48</v>
      </c>
      <c r="L84" s="31" t="s">
        <v>37</v>
      </c>
    </row>
    <row r="85" spans="2:12" x14ac:dyDescent="0.4">
      <c r="B85" s="36" t="s">
        <v>58</v>
      </c>
      <c r="C85" s="37">
        <v>676.65867370000001</v>
      </c>
      <c r="D85" s="37">
        <v>774.6760276</v>
      </c>
      <c r="E85" s="37">
        <v>734.28274280000005</v>
      </c>
      <c r="F85" s="37">
        <v>1487.9514475000001</v>
      </c>
      <c r="G85" s="37">
        <v>2064.2656062000001</v>
      </c>
      <c r="H85" s="37">
        <v>2076.4024064999999</v>
      </c>
      <c r="I85" s="37">
        <v>2620.4582602999999</v>
      </c>
      <c r="J85" s="37">
        <v>2087.9981726000001</v>
      </c>
      <c r="K85" s="37">
        <v>3042.8044356999999</v>
      </c>
      <c r="L85" s="37">
        <v>3310.5715895999997</v>
      </c>
    </row>
    <row r="86" spans="2:12" x14ac:dyDescent="0.4">
      <c r="B86" s="28" t="s">
        <v>49</v>
      </c>
      <c r="C86" s="27">
        <v>383.38809700000002</v>
      </c>
      <c r="D86" s="27">
        <v>405.92118790000001</v>
      </c>
      <c r="E86" s="27">
        <v>364.0909456</v>
      </c>
      <c r="F86" s="27">
        <v>865.79201099999989</v>
      </c>
      <c r="G86" s="27">
        <v>867.23597110000003</v>
      </c>
      <c r="H86" s="27">
        <v>789.09599590000005</v>
      </c>
      <c r="I86" s="27">
        <v>1181.1792051</v>
      </c>
      <c r="J86" s="27">
        <v>703.8656615000001</v>
      </c>
      <c r="K86" s="27">
        <v>1720.9145627</v>
      </c>
      <c r="L86" s="27">
        <v>2047.8076068</v>
      </c>
    </row>
    <row r="87" spans="2:12" x14ac:dyDescent="0.4">
      <c r="B87" s="32" t="s">
        <v>50</v>
      </c>
      <c r="C87" s="27">
        <v>209.62562880000002</v>
      </c>
      <c r="D87" s="27">
        <v>168.2715508</v>
      </c>
      <c r="E87" s="27">
        <v>168.4928803</v>
      </c>
      <c r="F87" s="27">
        <v>183.54160029999991</v>
      </c>
      <c r="G87" s="27">
        <v>359.52630310000006</v>
      </c>
      <c r="H87" s="27">
        <v>360.17352540000002</v>
      </c>
      <c r="I87" s="27">
        <v>701.50315880000005</v>
      </c>
      <c r="J87" s="27">
        <v>333.18543080000006</v>
      </c>
      <c r="K87" s="27">
        <v>1151.7380305000001</v>
      </c>
      <c r="L87" s="27">
        <v>1267.3222562000001</v>
      </c>
    </row>
    <row r="88" spans="2:12" x14ac:dyDescent="0.4">
      <c r="B88" s="33" t="s">
        <v>51</v>
      </c>
      <c r="C88" s="27">
        <v>118.4434</v>
      </c>
      <c r="D88" s="27">
        <v>150.2379</v>
      </c>
      <c r="E88" s="27">
        <v>107.68138</v>
      </c>
      <c r="F88" s="27">
        <v>469.43878999999998</v>
      </c>
      <c r="G88" s="27">
        <v>358.79773619999997</v>
      </c>
      <c r="H88" s="27">
        <v>294.92493000000002</v>
      </c>
      <c r="I88" s="27">
        <v>300.00214999999997</v>
      </c>
      <c r="J88" s="27">
        <v>231.76222000000001</v>
      </c>
      <c r="K88" s="27">
        <v>357.15859</v>
      </c>
      <c r="L88" s="27">
        <v>536.86901999999998</v>
      </c>
    </row>
    <row r="89" spans="2:12" x14ac:dyDescent="0.4">
      <c r="B89" s="33" t="s">
        <v>52</v>
      </c>
      <c r="C89" s="27">
        <v>55.319068200000004</v>
      </c>
      <c r="D89" s="27">
        <v>87.411737100000011</v>
      </c>
      <c r="E89" s="27">
        <v>87.916685299999997</v>
      </c>
      <c r="F89" s="27">
        <v>212.81162069999999</v>
      </c>
      <c r="G89" s="27">
        <v>148.91193179999999</v>
      </c>
      <c r="H89" s="27">
        <v>133.99754050000001</v>
      </c>
      <c r="I89" s="27">
        <v>179.6738963</v>
      </c>
      <c r="J89" s="27">
        <v>138.9180107</v>
      </c>
      <c r="K89" s="27">
        <v>212.01794219999999</v>
      </c>
      <c r="L89" s="27">
        <v>243.6163306</v>
      </c>
    </row>
    <row r="90" spans="2:12" x14ac:dyDescent="0.4">
      <c r="B90" s="28" t="s">
        <v>53</v>
      </c>
      <c r="C90" s="27">
        <v>293.27057669999999</v>
      </c>
      <c r="D90" s="27">
        <v>368.75483969999999</v>
      </c>
      <c r="E90" s="27">
        <v>370.19179729999996</v>
      </c>
      <c r="F90" s="27">
        <v>622.15943649999997</v>
      </c>
      <c r="G90" s="27">
        <v>1197.0296351</v>
      </c>
      <c r="H90" s="27">
        <v>1287.3064105999999</v>
      </c>
      <c r="I90" s="27">
        <v>1439.2790552000001</v>
      </c>
      <c r="J90" s="27">
        <v>1384.1325111000001</v>
      </c>
      <c r="K90" s="27">
        <v>1321.8898729</v>
      </c>
      <c r="L90" s="27">
        <v>1262.7639828000001</v>
      </c>
    </row>
    <row r="91" spans="2:12" x14ac:dyDescent="0.4">
      <c r="B91" s="33" t="s">
        <v>54</v>
      </c>
      <c r="C91" s="34">
        <v>12.5056119</v>
      </c>
      <c r="D91" s="34">
        <v>11.8930582</v>
      </c>
      <c r="E91" s="34">
        <v>13.7336367</v>
      </c>
      <c r="F91" s="34">
        <v>15.48564</v>
      </c>
      <c r="G91" s="34">
        <v>43.696930000000002</v>
      </c>
      <c r="H91" s="34">
        <v>38.650269999999999</v>
      </c>
      <c r="I91" s="34">
        <v>41.688780000000001</v>
      </c>
      <c r="J91" s="34">
        <v>47.72081</v>
      </c>
      <c r="K91" s="34">
        <v>48.472059999999999</v>
      </c>
      <c r="L91" s="27">
        <v>52.320410000000003</v>
      </c>
    </row>
    <row r="92" spans="2:12" x14ac:dyDescent="0.4">
      <c r="B92" s="33" t="s">
        <v>55</v>
      </c>
      <c r="C92" s="27">
        <v>261.43423410000003</v>
      </c>
      <c r="D92" s="27">
        <v>304.21223750000001</v>
      </c>
      <c r="E92" s="27">
        <v>302.90439780000003</v>
      </c>
      <c r="F92" s="27">
        <v>547.82028709999997</v>
      </c>
      <c r="G92" s="27">
        <v>1009.4243598</v>
      </c>
      <c r="H92" s="27">
        <v>1095.5185962999999</v>
      </c>
      <c r="I92" s="27">
        <v>1235.6801543000001</v>
      </c>
      <c r="J92" s="27">
        <v>1165.9787584999999</v>
      </c>
      <c r="K92" s="27">
        <v>1038.9646476</v>
      </c>
      <c r="L92" s="27">
        <v>1000.1110826</v>
      </c>
    </row>
    <row r="93" spans="2:12" x14ac:dyDescent="0.4">
      <c r="B93" s="33" t="s">
        <v>56</v>
      </c>
      <c r="C93" s="27">
        <v>4.5817399999999999</v>
      </c>
      <c r="D93" s="27">
        <v>4.12798</v>
      </c>
      <c r="E93" s="27">
        <v>3.6517900000000001</v>
      </c>
      <c r="F93" s="27">
        <v>3.40143</v>
      </c>
      <c r="G93" s="27">
        <v>15.354789999999999</v>
      </c>
      <c r="H93" s="27">
        <v>15.11604</v>
      </c>
      <c r="I93" s="27">
        <v>14.00689</v>
      </c>
      <c r="J93" s="27">
        <v>20.936779999999999</v>
      </c>
      <c r="K93" s="27">
        <v>23.961269999999999</v>
      </c>
      <c r="L93" s="27">
        <v>31.328220000000002</v>
      </c>
    </row>
    <row r="94" spans="2:12" x14ac:dyDescent="0.4">
      <c r="B94" s="33" t="s">
        <v>57</v>
      </c>
      <c r="C94" s="27">
        <v>14.748990699999922</v>
      </c>
      <c r="D94" s="27">
        <v>48.521564000000012</v>
      </c>
      <c r="E94" s="27">
        <v>49.901972799999953</v>
      </c>
      <c r="F94" s="27">
        <v>55.452079400000002</v>
      </c>
      <c r="G94" s="27">
        <v>128.55355529999974</v>
      </c>
      <c r="H94" s="27">
        <v>138.02150429999983</v>
      </c>
      <c r="I94" s="27">
        <v>147.90323089999993</v>
      </c>
      <c r="J94" s="27">
        <v>149.49616260000016</v>
      </c>
      <c r="K94" s="27">
        <v>210.4918952999999</v>
      </c>
      <c r="L94" s="27">
        <v>179.00427020000006</v>
      </c>
    </row>
    <row r="95" spans="2:12" x14ac:dyDescent="0.4">
      <c r="B95" s="36" t="s">
        <v>66</v>
      </c>
      <c r="C95" s="37">
        <v>181.22259300000002</v>
      </c>
      <c r="D95" s="37">
        <v>256.46344449999998</v>
      </c>
      <c r="E95" s="37">
        <v>237.03009109999999</v>
      </c>
      <c r="F95" s="37">
        <v>608.17436610000004</v>
      </c>
      <c r="G95" s="37">
        <v>676.0273656999999</v>
      </c>
      <c r="H95" s="37">
        <v>760.54082110000002</v>
      </c>
      <c r="I95" s="37">
        <v>1042.6197594</v>
      </c>
      <c r="J95" s="37">
        <v>346.14022460000001</v>
      </c>
      <c r="K95" s="37">
        <v>1023.8657998</v>
      </c>
      <c r="L95" s="37">
        <v>1618.9980568000001</v>
      </c>
    </row>
    <row r="96" spans="2:12" x14ac:dyDescent="0.4">
      <c r="B96" s="28" t="s">
        <v>59</v>
      </c>
      <c r="C96" s="27">
        <v>149.2698815</v>
      </c>
      <c r="D96" s="27">
        <v>169.79702649999999</v>
      </c>
      <c r="E96" s="27">
        <v>196.67030550000001</v>
      </c>
      <c r="F96" s="27">
        <v>591.77408590000005</v>
      </c>
      <c r="G96" s="27">
        <v>573.19868439999993</v>
      </c>
      <c r="H96" s="27">
        <v>655.7489832</v>
      </c>
      <c r="I96" s="27">
        <v>1003.3994054999999</v>
      </c>
      <c r="J96" s="27">
        <v>294.08780489999998</v>
      </c>
      <c r="K96" s="27">
        <v>992.70719659999997</v>
      </c>
      <c r="L96" s="27">
        <v>1576.707907</v>
      </c>
    </row>
    <row r="97" spans="2:12" x14ac:dyDescent="0.4">
      <c r="B97" s="32" t="s">
        <v>60</v>
      </c>
      <c r="C97" s="27">
        <v>70.974059999999994</v>
      </c>
      <c r="D97" s="27">
        <v>107.41287</v>
      </c>
      <c r="E97" s="27">
        <v>129.41331</v>
      </c>
      <c r="F97" s="27">
        <v>523.34509000000003</v>
      </c>
      <c r="G97" s="27">
        <v>279.82812999999999</v>
      </c>
      <c r="H97" s="27">
        <v>214.03181000000001</v>
      </c>
      <c r="I97" s="27">
        <v>267.94461000000001</v>
      </c>
      <c r="J97" s="27">
        <v>191.1049725</v>
      </c>
      <c r="K97" s="27">
        <v>265.1267004</v>
      </c>
      <c r="L97" s="27">
        <v>328.42556000000002</v>
      </c>
    </row>
    <row r="98" spans="2:12" x14ac:dyDescent="0.4">
      <c r="B98" s="32" t="s">
        <v>61</v>
      </c>
      <c r="C98" s="27">
        <v>64.848280799999998</v>
      </c>
      <c r="D98" s="27">
        <v>58.224376700000001</v>
      </c>
      <c r="E98" s="27">
        <v>67.030603299999996</v>
      </c>
      <c r="F98" s="27">
        <v>31.404199999999999</v>
      </c>
      <c r="G98" s="27">
        <v>274.00684000000001</v>
      </c>
      <c r="H98" s="27">
        <v>441.00472960000002</v>
      </c>
      <c r="I98" s="27">
        <v>709.33817379999994</v>
      </c>
      <c r="J98" s="27">
        <v>83.282619100000005</v>
      </c>
      <c r="K98" s="27">
        <v>645.99997640000004</v>
      </c>
      <c r="L98" s="27">
        <v>1229.9267712000001</v>
      </c>
    </row>
    <row r="99" spans="2:12" x14ac:dyDescent="0.4">
      <c r="B99" s="32" t="s">
        <v>62</v>
      </c>
      <c r="C99" s="27">
        <v>13.447540700000005</v>
      </c>
      <c r="D99" s="27">
        <v>4.1597797999999884</v>
      </c>
      <c r="E99" s="27">
        <v>0.22639220000002069</v>
      </c>
      <c r="F99" s="27">
        <v>37.024795900000015</v>
      </c>
      <c r="G99" s="27">
        <v>19.363714399999935</v>
      </c>
      <c r="H99" s="27">
        <v>0.71244359999997187</v>
      </c>
      <c r="I99" s="27">
        <v>26.116621699999996</v>
      </c>
      <c r="J99" s="27">
        <v>19.700213299999973</v>
      </c>
      <c r="K99" s="27">
        <v>81.580519799999934</v>
      </c>
      <c r="L99" s="27">
        <v>18.35557579999977</v>
      </c>
    </row>
    <row r="100" spans="2:12" x14ac:dyDescent="0.4">
      <c r="B100" s="28" t="s">
        <v>63</v>
      </c>
      <c r="C100" s="27">
        <v>31.952711499999999</v>
      </c>
      <c r="D100" s="27">
        <v>86.666418100000001</v>
      </c>
      <c r="E100" s="27">
        <v>40.359785600000002</v>
      </c>
      <c r="F100" s="27">
        <v>16.400280200000001</v>
      </c>
      <c r="G100" s="27">
        <v>102.82868130000001</v>
      </c>
      <c r="H100" s="27">
        <v>104.79183789999999</v>
      </c>
      <c r="I100" s="27">
        <v>39.220353799999998</v>
      </c>
      <c r="J100" s="27">
        <v>52.052419699999994</v>
      </c>
      <c r="K100" s="27">
        <v>31.158603199999998</v>
      </c>
      <c r="L100" s="27">
        <v>42.290149800000002</v>
      </c>
    </row>
    <row r="101" spans="2:12" x14ac:dyDescent="0.4">
      <c r="B101" s="32" t="s">
        <v>64</v>
      </c>
      <c r="C101" s="27">
        <v>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0.03</v>
      </c>
    </row>
    <row r="102" spans="2:12" x14ac:dyDescent="0.4">
      <c r="B102" s="32" t="s">
        <v>65</v>
      </c>
      <c r="C102" s="27">
        <v>22.0985862</v>
      </c>
      <c r="D102" s="27">
        <v>68.183999999999997</v>
      </c>
      <c r="E102" s="27">
        <v>31.077300000000001</v>
      </c>
      <c r="F102" s="27">
        <v>0.85</v>
      </c>
      <c r="G102" s="27">
        <v>70.551749999999998</v>
      </c>
      <c r="H102" s="27">
        <v>72.194652899999994</v>
      </c>
      <c r="I102" s="27">
        <v>3.0630277000000001</v>
      </c>
      <c r="J102" s="27">
        <v>4.2582744999999997</v>
      </c>
      <c r="K102" s="27">
        <v>3.8061021999999998</v>
      </c>
      <c r="L102" s="27">
        <v>6.8734862000000003</v>
      </c>
    </row>
    <row r="103" spans="2:12" x14ac:dyDescent="0.4">
      <c r="B103" s="32" t="s">
        <v>62</v>
      </c>
      <c r="C103" s="27">
        <v>9.8541252999999998</v>
      </c>
      <c r="D103" s="27">
        <v>18.482418100000004</v>
      </c>
      <c r="E103" s="27">
        <v>9.2824856000000011</v>
      </c>
      <c r="F103" s="27">
        <v>15.550280200000001</v>
      </c>
      <c r="G103" s="27">
        <v>32.276931300000015</v>
      </c>
      <c r="H103" s="27">
        <v>32.597184999999996</v>
      </c>
      <c r="I103" s="27">
        <v>36.157326099999999</v>
      </c>
      <c r="J103" s="27">
        <v>47.794145199999996</v>
      </c>
      <c r="K103" s="27">
        <v>27.352500999999997</v>
      </c>
      <c r="L103" s="27">
        <v>35.386663599999999</v>
      </c>
    </row>
    <row r="104" spans="2:12" x14ac:dyDescent="0.4">
      <c r="B104" s="38" t="s">
        <v>72</v>
      </c>
      <c r="C104" s="37">
        <v>494.69580789999998</v>
      </c>
      <c r="D104" s="37">
        <v>518.21258310000007</v>
      </c>
      <c r="E104" s="37">
        <v>497.2526517</v>
      </c>
      <c r="F104" s="37">
        <v>879.77708150000001</v>
      </c>
      <c r="G104" s="37">
        <v>1381.8241575</v>
      </c>
      <c r="H104" s="37">
        <v>1306.7301381999998</v>
      </c>
      <c r="I104" s="37">
        <v>1567.6379074000001</v>
      </c>
      <c r="J104" s="37">
        <v>1730.9593912</v>
      </c>
      <c r="K104" s="37">
        <v>2002.54709</v>
      </c>
      <c r="L104" s="37">
        <v>1674.1994180000002</v>
      </c>
    </row>
    <row r="105" spans="2:12" x14ac:dyDescent="0.4">
      <c r="B105" s="32" t="s">
        <v>67</v>
      </c>
      <c r="C105" s="27">
        <v>22.4375</v>
      </c>
      <c r="D105" s="27">
        <v>22.4375</v>
      </c>
      <c r="E105" s="27">
        <v>22.4375</v>
      </c>
      <c r="F105" s="27">
        <v>24</v>
      </c>
      <c r="G105" s="27">
        <v>58.21</v>
      </c>
      <c r="H105" s="27">
        <v>58.21</v>
      </c>
      <c r="I105" s="27">
        <v>58.921405</v>
      </c>
      <c r="J105" s="27">
        <v>58.921405</v>
      </c>
      <c r="K105" s="27">
        <v>176.76421500000001</v>
      </c>
      <c r="L105" s="27">
        <v>179.302145</v>
      </c>
    </row>
    <row r="106" spans="2:12" x14ac:dyDescent="0.4">
      <c r="B106" s="32" t="s">
        <v>68</v>
      </c>
      <c r="C106" s="27">
        <v>174.9409431</v>
      </c>
      <c r="D106" s="27">
        <v>169.55425</v>
      </c>
      <c r="E106" s="27">
        <v>169.55425</v>
      </c>
      <c r="F106" s="27">
        <v>224.13193999999999</v>
      </c>
      <c r="G106" s="27">
        <v>487.96686</v>
      </c>
      <c r="H106" s="27">
        <v>487.96686</v>
      </c>
      <c r="I106" s="27">
        <v>522.64908000000003</v>
      </c>
      <c r="J106" s="27">
        <v>322.64908000000003</v>
      </c>
      <c r="K106" s="27">
        <v>204.80627000000001</v>
      </c>
      <c r="L106" s="27">
        <v>249.24328</v>
      </c>
    </row>
    <row r="107" spans="2:12" x14ac:dyDescent="0.4">
      <c r="B107" s="35" t="s">
        <v>69</v>
      </c>
      <c r="C107" s="27">
        <v>0</v>
      </c>
      <c r="D107" s="27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-28.833269999999999</v>
      </c>
      <c r="L107" s="27">
        <v>-29.757660000000001</v>
      </c>
    </row>
    <row r="108" spans="2:12" x14ac:dyDescent="0.4">
      <c r="B108" s="35" t="s">
        <v>70</v>
      </c>
      <c r="C108" s="27">
        <v>301.35544469999996</v>
      </c>
      <c r="D108" s="27">
        <v>324.62618689999999</v>
      </c>
      <c r="E108" s="27">
        <v>305.7340279</v>
      </c>
      <c r="F108" s="27">
        <v>618.84226420000005</v>
      </c>
      <c r="G108" s="27">
        <v>821.45947450000006</v>
      </c>
      <c r="H108" s="27">
        <v>758.50779370000009</v>
      </c>
      <c r="I108" s="27">
        <v>971.04802129999996</v>
      </c>
      <c r="J108" s="27">
        <v>1310.3055231999999</v>
      </c>
      <c r="K108" s="27">
        <v>1594.0977975999999</v>
      </c>
      <c r="L108" s="27">
        <v>1209.1553326999999</v>
      </c>
    </row>
    <row r="109" spans="2:12" x14ac:dyDescent="0.4">
      <c r="B109"/>
      <c r="C109"/>
      <c r="D109"/>
      <c r="E109"/>
      <c r="F109"/>
      <c r="G109"/>
      <c r="H109"/>
      <c r="I109"/>
      <c r="J109"/>
      <c r="K109"/>
      <c r="L10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DF00C-1DB3-4193-B9B0-0F816BD0AA03}">
  <dimension ref="A1"/>
  <sheetViews>
    <sheetView showGridLines="0" zoomScaleNormal="100" workbookViewId="0">
      <selection activeCell="C22" sqref="C22"/>
    </sheetView>
  </sheetViews>
  <sheetFormatPr defaultRowHeight="17.399999999999999" x14ac:dyDescent="0.4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report</vt:lpstr>
      <vt:lpstr>raw data</vt:lpstr>
      <vt:lpstr>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서민석</dc:creator>
  <cp:lastModifiedBy>서민석</cp:lastModifiedBy>
  <dcterms:created xsi:type="dcterms:W3CDTF">2024-04-27T04:47:52Z</dcterms:created>
  <dcterms:modified xsi:type="dcterms:W3CDTF">2024-11-13T08:56:06Z</dcterms:modified>
</cp:coreProperties>
</file>