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s" sheetId="1" r:id="rId4"/>
    <sheet state="visible" name="flowChart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Time to fill 1L beaker</t>
      </text>
    </comment>
  </commentList>
</comments>
</file>

<file path=xl/sharedStrings.xml><?xml version="1.0" encoding="utf-8"?>
<sst xmlns="http://schemas.openxmlformats.org/spreadsheetml/2006/main" count="96" uniqueCount="42">
  <si>
    <t>FLOW METER CALIBRATION CHART</t>
  </si>
  <si>
    <t>COIL AND TIMING BEHAVIOUR</t>
  </si>
  <si>
    <t>FLOW RANGES AND CONNECTIONS</t>
  </si>
  <si>
    <t>Frequency (Hz)</t>
  </si>
  <si>
    <t>Period (s)</t>
  </si>
  <si>
    <t>Period (ms)</t>
  </si>
  <si>
    <t>Voltage (mV)</t>
  </si>
  <si>
    <t>Proteus Model</t>
  </si>
  <si>
    <t>Flow Range</t>
  </si>
  <si>
    <t>Inlet Port</t>
  </si>
  <si>
    <t>Outlet Port</t>
  </si>
  <si>
    <t>Port Size ["]</t>
  </si>
  <si>
    <t>100XT</t>
  </si>
  <si>
    <t>[L / m]</t>
  </si>
  <si>
    <t>[G / m]</t>
  </si>
  <si>
    <t>Low</t>
  </si>
  <si>
    <t>High</t>
  </si>
  <si>
    <t>304L</t>
  </si>
  <si>
    <t>100L</t>
  </si>
  <si>
    <t>A</t>
  </si>
  <si>
    <t>B</t>
  </si>
  <si>
    <t>C</t>
  </si>
  <si>
    <t>D</t>
  </si>
  <si>
    <t>1.00 PT*</t>
  </si>
  <si>
    <t>Configuration Table
NOTE: Potted coils may be nonpolar</t>
  </si>
  <si>
    <t>Model</t>
  </si>
  <si>
    <t>Model Designation</t>
  </si>
  <si>
    <t>Model Number</t>
  </si>
  <si>
    <t>Polarity</t>
  </si>
  <si>
    <t>100AB</t>
  </si>
  <si>
    <t>In+</t>
  </si>
  <si>
    <t>100BC</t>
  </si>
  <si>
    <t>100DC</t>
  </si>
  <si>
    <t>Out+</t>
  </si>
  <si>
    <t>-</t>
  </si>
  <si>
    <t>300 Brass</t>
  </si>
  <si>
    <t>300B</t>
  </si>
  <si>
    <t>CALIBRATION TABLE</t>
  </si>
  <si>
    <t>Volume [L]</t>
  </si>
  <si>
    <t>Frequency [Hz]</t>
  </si>
  <si>
    <t>Time [s]</t>
  </si>
  <si>
    <t>Flow [L/s]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</si>
</sst>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#,##0.0000"/>
  </numFmts>
  <fonts count="4">
    <font>
      <sz val="10.0"/>
      <color rgb="FF000000"/>
      <name val="Arial"/>
    </font>
    <font>
      <color theme="1"/>
      <name val="Courier New"/>
    </font>
    <font/>
    <font>
      <sz val="11.0"/>
      <color theme="1"/>
      <name val="Courier New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1" xfId="0" applyAlignment="1" applyBorder="1" applyFont="1" applyNumberForma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shrinkToFit="0" vertical="center" wrapText="1"/>
    </xf>
    <xf borderId="6" fillId="0" fontId="2" numFmtId="0" xfId="0" applyBorder="1" applyFont="1"/>
    <xf borderId="6" fillId="0" fontId="1" numFmtId="1" xfId="0" applyAlignment="1" applyBorder="1" applyFont="1" applyNumberFormat="1">
      <alignment horizontal="center" readingOrder="0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7" fillId="0" fontId="2" numFmtId="0" xfId="0" applyBorder="1" applyFont="1"/>
    <xf borderId="5" fillId="0" fontId="1" numFmtId="2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2" xfId="0" applyAlignment="1" applyBorder="1" applyFont="1" applyNumberFormat="1">
      <alignment horizontal="center" readingOrder="0" shrinkToFit="0" vertical="center" wrapText="1"/>
    </xf>
    <xf borderId="7" fillId="0" fontId="1" numFmtId="1" xfId="0" applyAlignment="1" applyBorder="1" applyFont="1" applyNumberFormat="1">
      <alignment horizontal="center" readingOrder="0" shrinkToFit="0" vertical="center" wrapText="1"/>
    </xf>
    <xf borderId="7" fillId="0" fontId="1" numFmtId="164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5" fillId="0" fontId="1" numFmtId="165" xfId="0" applyAlignment="1" applyBorder="1" applyFont="1" applyNumberFormat="1">
      <alignment horizontal="center" readingOrder="0" shrinkToFit="0" vertical="center" wrapText="1"/>
    </xf>
    <xf borderId="8" fillId="0" fontId="1" numFmtId="165" xfId="0" applyAlignment="1" applyBorder="1" applyFont="1" applyNumberFormat="1">
      <alignment horizontal="center" readingOrder="0" shrinkToFit="0" vertical="center" wrapText="1"/>
    </xf>
    <xf borderId="6" fillId="0" fontId="1" numFmtId="165" xfId="0" applyAlignment="1" applyBorder="1" applyFont="1" applyNumberFormat="1">
      <alignment horizontal="center" readingOrder="0" shrinkToFit="0" vertical="center" wrapText="1"/>
    </xf>
    <xf borderId="14" fillId="0" fontId="1" numFmtId="165" xfId="0" applyAlignment="1" applyBorder="1" applyFont="1" applyNumberFormat="1">
      <alignment horizontal="center" readingOrder="0" shrinkToFit="0" vertical="center" wrapText="1"/>
    </xf>
    <xf borderId="4" fillId="0" fontId="1" numFmtId="11" xfId="0" applyAlignment="1" applyBorder="1" applyFont="1" applyNumberFormat="1">
      <alignment horizontal="center" shrinkToFit="0" vertical="center" wrapText="1"/>
    </xf>
    <xf borderId="0" fillId="0" fontId="1" numFmtId="11" xfId="0" applyAlignment="1" applyFont="1" applyNumberFormat="1">
      <alignment horizontal="center" shrinkToFit="0" vertical="center" wrapText="1"/>
    </xf>
    <xf borderId="4" fillId="0" fontId="1" numFmtId="166" xfId="0" applyAlignment="1" applyBorder="1" applyFont="1" applyNumberFormat="1">
      <alignment horizontal="center" shrinkToFit="0" vertical="center" wrapText="1"/>
    </xf>
    <xf borderId="7" fillId="0" fontId="1" numFmtId="165" xfId="0" applyAlignment="1" applyBorder="1" applyFont="1" applyNumberFormat="1">
      <alignment horizontal="center" readingOrder="0" shrinkToFit="0" vertical="center" wrapText="1"/>
    </xf>
    <xf borderId="11" fillId="0" fontId="1" numFmtId="165" xfId="0" applyAlignment="1" applyBorder="1" applyFont="1" applyNumberFormat="1">
      <alignment horizontal="center" readingOrder="0" shrinkToFit="0" vertical="center" wrapText="1"/>
    </xf>
    <xf borderId="10" fillId="0" fontId="1" numFmtId="165" xfId="0" applyAlignment="1" applyBorder="1" applyFont="1" applyNumberFormat="1">
      <alignment horizontal="center" readingOrder="0" shrinkToFit="0" vertical="center" wrapText="1"/>
    </xf>
    <xf borderId="15" fillId="0" fontId="1" numFmtId="165" xfId="0" applyAlignment="1" applyBorder="1" applyFont="1" applyNumberFormat="1">
      <alignment horizontal="center" readingOrder="0" shrinkToFit="0" vertical="center" wrapText="1"/>
    </xf>
    <xf borderId="13" fillId="0" fontId="1" numFmtId="165" xfId="0" applyAlignment="1" applyBorder="1" applyFont="1" applyNumberFormat="1">
      <alignment horizontal="center" readingOrder="0" shrinkToFit="0" vertical="center" wrapText="1"/>
    </xf>
    <xf borderId="4" fillId="0" fontId="3" numFmtId="11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757575"/>
                </a:solidFill>
                <a:latin typeface="Courier New"/>
              </a:defRPr>
            </a:pPr>
            <a:r>
              <a:t>100AB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285F4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flowCharts!$C$3:$C$5</c:f>
            </c:numRef>
          </c:xVal>
          <c:yVal>
            <c:numRef>
              <c:f>flowCharts!$E$3:$E$5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643578"/>
        <c:axId val="1217123594"/>
      </c:scatterChart>
      <c:valAx>
        <c:axId val="9786435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Frequency [Hz]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1217123594"/>
      </c:valAx>
      <c:valAx>
        <c:axId val="1217123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Flow [L/s]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978643578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Courier New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757575"/>
                </a:solidFill>
                <a:latin typeface="Courier New"/>
              </a:defRPr>
            </a:pPr>
            <a:r>
              <a:t>100BC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285F4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flowCharts!$C$6:$C$12</c:f>
            </c:numRef>
          </c:xVal>
          <c:yVal>
            <c:numRef>
              <c:f>flowCharts!$E$6:$E$12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435017"/>
        <c:axId val="2094355223"/>
      </c:scatterChart>
      <c:valAx>
        <c:axId val="8084350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Frequency [Hz]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2094355223"/>
      </c:valAx>
      <c:valAx>
        <c:axId val="2094355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Flow [L/s]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808435017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Courier New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757575"/>
                </a:solidFill>
                <a:latin typeface="Courier New"/>
              </a:defRPr>
            </a:pPr>
            <a:r>
              <a:t>100DC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285F4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flowCharts!$C$13:$C$18</c:f>
            </c:numRef>
          </c:xVal>
          <c:yVal>
            <c:numRef>
              <c:f>flowCharts!$E$13:$E$18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42405"/>
        <c:axId val="609826538"/>
      </c:scatterChart>
      <c:valAx>
        <c:axId val="3557424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Frequency [Hz]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609826538"/>
      </c:valAx>
      <c:valAx>
        <c:axId val="609826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Flow [L/s]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355742405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Courier New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757575"/>
                </a:solidFill>
                <a:latin typeface="Courier New"/>
              </a:defRPr>
            </a:pPr>
            <a:r>
              <a:t>300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285F4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flowCharts!$C$19:$C$27</c:f>
            </c:numRef>
          </c:xVal>
          <c:yVal>
            <c:numRef>
              <c:f>flowCharts!$E$19:$E$27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387772"/>
        <c:axId val="243604519"/>
      </c:scatterChart>
      <c:valAx>
        <c:axId val="8873877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Frequency [Hz]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243604519"/>
      </c:valAx>
      <c:valAx>
        <c:axId val="2436045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Flow [L/s]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887387772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Courier New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757575"/>
                </a:solidFill>
                <a:latin typeface="Courier New"/>
              </a:defRPr>
            </a:pPr>
            <a:r>
              <a:t>300B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4285F4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flowCharts!$C$28:$C$34</c:f>
            </c:numRef>
          </c:xVal>
          <c:yVal>
            <c:numRef>
              <c:f>flowCharts!$E$28:$E$34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05823"/>
        <c:axId val="1244168323"/>
      </c:scatterChart>
      <c:valAx>
        <c:axId val="4325058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Frequency [Hz]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1244168323"/>
      </c:valAx>
      <c:valAx>
        <c:axId val="12441683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Courier New"/>
                  </a:defRPr>
                </a:pPr>
                <a:r>
                  <a:t>Flow [L/s]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432505823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Courier New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2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</xdr:colOff>
      <xdr:row>22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38100</xdr:colOff>
      <xdr:row>42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133350</xdr:colOff>
      <xdr:row>61</xdr:row>
      <xdr:rowOff>133350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133350</xdr:colOff>
      <xdr:row>81</xdr:row>
      <xdr:rowOff>133350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3" max="3" width="15.71"/>
    <col customWidth="1" min="4" max="4" width="16.14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5" t="s">
        <v>1</v>
      </c>
      <c r="C5" s="2"/>
      <c r="D5" s="2"/>
      <c r="E5" s="3"/>
      <c r="F5" s="4"/>
      <c r="G5" s="1" t="s">
        <v>2</v>
      </c>
      <c r="H5" s="2"/>
      <c r="I5" s="2"/>
      <c r="J5" s="2"/>
      <c r="K5" s="2"/>
      <c r="L5" s="2"/>
      <c r="M5" s="2"/>
      <c r="N5" s="2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6" t="s">
        <v>3</v>
      </c>
      <c r="C6" s="6" t="s">
        <v>4</v>
      </c>
      <c r="D6" s="6" t="s">
        <v>5</v>
      </c>
      <c r="E6" s="6" t="s">
        <v>6</v>
      </c>
      <c r="F6" s="4"/>
      <c r="G6" s="1" t="s">
        <v>7</v>
      </c>
      <c r="H6" s="3"/>
      <c r="I6" s="1" t="s">
        <v>8</v>
      </c>
      <c r="J6" s="2"/>
      <c r="K6" s="2"/>
      <c r="L6" s="3"/>
      <c r="M6" s="7" t="s">
        <v>9</v>
      </c>
      <c r="N6" s="7" t="s">
        <v>10</v>
      </c>
      <c r="O6" s="7" t="s">
        <v>11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8">
        <v>20.0</v>
      </c>
      <c r="C7" s="9">
        <f t="shared" ref="C7:C15" si="1">1/B7</f>
        <v>0.05</v>
      </c>
      <c r="D7" s="9">
        <f t="shared" ref="D7:D15" si="2">CONVERT(C7, "s", "ms")</f>
        <v>50</v>
      </c>
      <c r="E7" s="8">
        <v>109.0</v>
      </c>
      <c r="F7" s="4"/>
      <c r="G7" s="7">
        <v>300.0</v>
      </c>
      <c r="H7" s="7" t="s">
        <v>12</v>
      </c>
      <c r="I7" s="1" t="s">
        <v>13</v>
      </c>
      <c r="J7" s="3"/>
      <c r="K7" s="1" t="s">
        <v>14</v>
      </c>
      <c r="L7" s="3"/>
      <c r="M7" s="10"/>
      <c r="N7" s="10"/>
      <c r="O7" s="10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11">
        <v>30.0</v>
      </c>
      <c r="C8" s="12">
        <f t="shared" si="1"/>
        <v>0.03333333333</v>
      </c>
      <c r="D8" s="12">
        <f t="shared" si="2"/>
        <v>33.33333333</v>
      </c>
      <c r="E8" s="11">
        <v>156.0</v>
      </c>
      <c r="F8" s="4"/>
      <c r="G8" s="13"/>
      <c r="H8" s="13"/>
      <c r="I8" s="7" t="s">
        <v>15</v>
      </c>
      <c r="J8" s="7" t="s">
        <v>16</v>
      </c>
      <c r="K8" s="7" t="s">
        <v>15</v>
      </c>
      <c r="L8" s="7" t="s">
        <v>16</v>
      </c>
      <c r="M8" s="13"/>
      <c r="N8" s="13"/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11">
        <v>40.0</v>
      </c>
      <c r="C9" s="12">
        <f t="shared" si="1"/>
        <v>0.025</v>
      </c>
      <c r="D9" s="12">
        <f t="shared" si="2"/>
        <v>25</v>
      </c>
      <c r="E9" s="11">
        <v>209.0</v>
      </c>
      <c r="F9" s="4"/>
      <c r="G9" s="7" t="s">
        <v>17</v>
      </c>
      <c r="H9" s="7" t="s">
        <v>18</v>
      </c>
      <c r="I9" s="14">
        <v>0.3</v>
      </c>
      <c r="J9" s="14">
        <v>3.0</v>
      </c>
      <c r="K9" s="14">
        <v>0.08</v>
      </c>
      <c r="L9" s="14">
        <v>0.8</v>
      </c>
      <c r="M9" s="7" t="s">
        <v>19</v>
      </c>
      <c r="N9" s="7" t="s">
        <v>20</v>
      </c>
      <c r="O9" s="14">
        <v>0.25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11">
        <v>50.0</v>
      </c>
      <c r="C10" s="12">
        <f t="shared" si="1"/>
        <v>0.02</v>
      </c>
      <c r="D10" s="12">
        <f t="shared" si="2"/>
        <v>20</v>
      </c>
      <c r="E10" s="11">
        <v>252.0</v>
      </c>
      <c r="F10" s="4"/>
      <c r="G10" s="15">
        <v>301.0</v>
      </c>
      <c r="H10" s="15">
        <v>100.0</v>
      </c>
      <c r="I10" s="16">
        <v>0.4</v>
      </c>
      <c r="J10" s="16">
        <v>3.8</v>
      </c>
      <c r="K10" s="16">
        <v>0.1</v>
      </c>
      <c r="L10" s="16">
        <v>1.0</v>
      </c>
      <c r="M10" s="15" t="s">
        <v>19</v>
      </c>
      <c r="N10" s="15" t="s">
        <v>20</v>
      </c>
      <c r="O10" s="16">
        <v>0.25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11">
        <v>60.0</v>
      </c>
      <c r="C11" s="12">
        <f t="shared" si="1"/>
        <v>0.01666666667</v>
      </c>
      <c r="D11" s="12">
        <f t="shared" si="2"/>
        <v>16.66666667</v>
      </c>
      <c r="E11" s="11">
        <v>304.0</v>
      </c>
      <c r="F11" s="4"/>
      <c r="G11" s="15">
        <v>301.0</v>
      </c>
      <c r="H11" s="15">
        <v>100.0</v>
      </c>
      <c r="I11" s="16">
        <v>1.9</v>
      </c>
      <c r="J11" s="16">
        <v>9.5</v>
      </c>
      <c r="K11" s="16">
        <v>0.5</v>
      </c>
      <c r="L11" s="16">
        <v>2.5</v>
      </c>
      <c r="M11" s="15" t="s">
        <v>20</v>
      </c>
      <c r="N11" s="15" t="s">
        <v>21</v>
      </c>
      <c r="O11" s="16">
        <v>0.25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11">
        <v>70.0</v>
      </c>
      <c r="C12" s="12">
        <f t="shared" si="1"/>
        <v>0.01428571429</v>
      </c>
      <c r="D12" s="12">
        <f t="shared" si="2"/>
        <v>14.28571429</v>
      </c>
      <c r="E12" s="11">
        <v>352.0</v>
      </c>
      <c r="F12" s="4"/>
      <c r="G12" s="15">
        <v>303.0</v>
      </c>
      <c r="H12" s="15">
        <v>100.0</v>
      </c>
      <c r="I12" s="16">
        <v>3.0</v>
      </c>
      <c r="J12" s="16">
        <v>22.7</v>
      </c>
      <c r="K12" s="16">
        <v>0.8</v>
      </c>
      <c r="L12" s="16">
        <v>6.0</v>
      </c>
      <c r="M12" s="15" t="s">
        <v>22</v>
      </c>
      <c r="N12" s="15" t="s">
        <v>21</v>
      </c>
      <c r="O12" s="16">
        <v>0.25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11">
        <v>80.0</v>
      </c>
      <c r="C13" s="12">
        <f t="shared" si="1"/>
        <v>0.0125</v>
      </c>
      <c r="D13" s="12">
        <f t="shared" si="2"/>
        <v>12.5</v>
      </c>
      <c r="E13" s="11">
        <v>402.0</v>
      </c>
      <c r="F13" s="4"/>
      <c r="G13" s="15">
        <v>350.0</v>
      </c>
      <c r="H13" s="15">
        <v>150.0</v>
      </c>
      <c r="I13" s="16">
        <v>5.7</v>
      </c>
      <c r="J13" s="16">
        <v>45.4</v>
      </c>
      <c r="K13" s="16">
        <v>1.5</v>
      </c>
      <c r="L13" s="16">
        <v>12.0</v>
      </c>
      <c r="M13" s="15" t="s">
        <v>22</v>
      </c>
      <c r="N13" s="15" t="s">
        <v>21</v>
      </c>
      <c r="O13" s="16">
        <v>0.5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11">
        <v>90.0</v>
      </c>
      <c r="C14" s="12">
        <f t="shared" si="1"/>
        <v>0.01111111111</v>
      </c>
      <c r="D14" s="12">
        <f t="shared" si="2"/>
        <v>11.11111111</v>
      </c>
      <c r="E14" s="11">
        <v>454.0</v>
      </c>
      <c r="F14" s="4"/>
      <c r="G14" s="15">
        <v>355.0</v>
      </c>
      <c r="H14" s="15">
        <v>155.0</v>
      </c>
      <c r="I14" s="16">
        <v>15.1</v>
      </c>
      <c r="J14" s="16">
        <v>75.7</v>
      </c>
      <c r="K14" s="16">
        <v>4.0</v>
      </c>
      <c r="L14" s="16">
        <v>20.0</v>
      </c>
      <c r="M14" s="15" t="s">
        <v>22</v>
      </c>
      <c r="N14" s="15" t="s">
        <v>21</v>
      </c>
      <c r="O14" s="16">
        <v>0.5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17">
        <v>100.0</v>
      </c>
      <c r="C15" s="18">
        <f t="shared" si="1"/>
        <v>0.01</v>
      </c>
      <c r="D15" s="18">
        <f t="shared" si="2"/>
        <v>10</v>
      </c>
      <c r="E15" s="17">
        <v>508.0</v>
      </c>
      <c r="F15" s="4"/>
      <c r="G15" s="15">
        <v>360.0</v>
      </c>
      <c r="H15" s="15">
        <v>160.0</v>
      </c>
      <c r="I15" s="16">
        <v>22.7</v>
      </c>
      <c r="J15" s="16">
        <v>113.0</v>
      </c>
      <c r="K15" s="16">
        <v>6.0</v>
      </c>
      <c r="L15" s="16">
        <v>30.0</v>
      </c>
      <c r="M15" s="15" t="s">
        <v>22</v>
      </c>
      <c r="N15" s="15" t="s">
        <v>21</v>
      </c>
      <c r="O15" s="16">
        <v>0.75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15">
        <v>370.0</v>
      </c>
      <c r="H16" s="15">
        <v>170.0</v>
      </c>
      <c r="I16" s="16">
        <v>37.8</v>
      </c>
      <c r="J16" s="16">
        <v>227.0</v>
      </c>
      <c r="K16" s="16">
        <v>10.0</v>
      </c>
      <c r="L16" s="16">
        <v>60.0</v>
      </c>
      <c r="M16" s="15" t="s">
        <v>22</v>
      </c>
      <c r="N16" s="15" t="s">
        <v>21</v>
      </c>
      <c r="O16" s="16">
        <v>1.0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19">
        <v>371.0</v>
      </c>
      <c r="H17" s="19">
        <v>171.0</v>
      </c>
      <c r="I17" s="19">
        <v>37.8</v>
      </c>
      <c r="J17" s="19">
        <v>227.0</v>
      </c>
      <c r="K17" s="19">
        <v>10.0</v>
      </c>
      <c r="L17" s="19">
        <v>60.0</v>
      </c>
      <c r="M17" s="19" t="s">
        <v>22</v>
      </c>
      <c r="N17" s="19" t="s">
        <v>21</v>
      </c>
      <c r="O17" s="19" t="s">
        <v>23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20">
        <v>9.0</v>
      </c>
      <c r="D18" s="4">
        <f>C18/1000</f>
        <v>0.009</v>
      </c>
      <c r="E18" s="4">
        <f>1/D18</f>
        <v>111.1111111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21" t="s">
        <v>24</v>
      </c>
      <c r="C20" s="22"/>
      <c r="D20" s="22"/>
      <c r="E20" s="22"/>
      <c r="F20" s="22"/>
      <c r="G20" s="23"/>
      <c r="H20" s="4"/>
      <c r="I20" s="4"/>
      <c r="J20" s="20"/>
      <c r="K20" s="20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24"/>
      <c r="C21" s="25"/>
      <c r="D21" s="25"/>
      <c r="E21" s="25"/>
      <c r="F21" s="25"/>
      <c r="G21" s="26"/>
      <c r="H21" s="20"/>
      <c r="I21" s="20"/>
      <c r="J21" s="2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7" t="s">
        <v>25</v>
      </c>
      <c r="C22" s="7" t="s">
        <v>9</v>
      </c>
      <c r="D22" s="7" t="s">
        <v>10</v>
      </c>
      <c r="E22" s="7" t="s">
        <v>26</v>
      </c>
      <c r="F22" s="27" t="s">
        <v>27</v>
      </c>
      <c r="G22" s="27" t="s">
        <v>28</v>
      </c>
      <c r="H22" s="20"/>
      <c r="I22" s="20"/>
      <c r="J22" s="20">
        <f>22/60</f>
        <v>0.3666666667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7">
        <v>100.0</v>
      </c>
      <c r="C23" s="7" t="s">
        <v>19</v>
      </c>
      <c r="D23" s="7" t="s">
        <v>20</v>
      </c>
      <c r="E23" s="7" t="s">
        <v>29</v>
      </c>
      <c r="F23" s="7">
        <v>0.0</v>
      </c>
      <c r="G23" s="7" t="s">
        <v>30</v>
      </c>
      <c r="H23" s="20"/>
      <c r="I23" s="20"/>
      <c r="J23" s="2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15">
        <v>100.0</v>
      </c>
      <c r="C24" s="15" t="s">
        <v>20</v>
      </c>
      <c r="D24" s="15" t="s">
        <v>21</v>
      </c>
      <c r="E24" s="15" t="s">
        <v>31</v>
      </c>
      <c r="F24" s="15">
        <v>1.0</v>
      </c>
      <c r="G24" s="15" t="s">
        <v>30</v>
      </c>
      <c r="H24" s="20"/>
      <c r="I24" s="20"/>
      <c r="J24" s="20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15">
        <v>100.0</v>
      </c>
      <c r="C25" s="15" t="s">
        <v>22</v>
      </c>
      <c r="D25" s="15" t="s">
        <v>21</v>
      </c>
      <c r="E25" s="15" t="s">
        <v>32</v>
      </c>
      <c r="F25" s="15">
        <v>2.0</v>
      </c>
      <c r="G25" s="15" t="s">
        <v>33</v>
      </c>
      <c r="H25" s="20"/>
      <c r="I25" s="20"/>
      <c r="J25" s="20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15">
        <v>300.0</v>
      </c>
      <c r="C26" s="15" t="s">
        <v>34</v>
      </c>
      <c r="D26" s="15" t="s">
        <v>34</v>
      </c>
      <c r="E26" s="15">
        <v>300.0</v>
      </c>
      <c r="F26" s="15">
        <v>3.0</v>
      </c>
      <c r="G26" s="15" t="s">
        <v>33</v>
      </c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15" t="s">
        <v>35</v>
      </c>
      <c r="C27" s="15" t="s">
        <v>34</v>
      </c>
      <c r="D27" s="15" t="s">
        <v>34</v>
      </c>
      <c r="E27" s="15" t="s">
        <v>36</v>
      </c>
      <c r="F27" s="15">
        <v>4.0</v>
      </c>
      <c r="G27" s="15" t="s">
        <v>33</v>
      </c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28"/>
      <c r="C28" s="22"/>
      <c r="D28" s="22"/>
      <c r="E28" s="22"/>
      <c r="F28" s="22"/>
      <c r="G28" s="22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20"/>
      <c r="C29" s="20"/>
      <c r="D29" s="20"/>
      <c r="E29" s="20"/>
      <c r="F29" s="20"/>
      <c r="G29" s="4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20"/>
      <c r="D30" s="20"/>
      <c r="E30" s="4"/>
      <c r="F30" s="4"/>
      <c r="G30" s="4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20"/>
      <c r="D31" s="20"/>
      <c r="E31" s="4"/>
      <c r="F31" s="4"/>
      <c r="G31" s="4"/>
      <c r="H31" s="2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2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2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2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2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2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2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2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2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2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2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2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2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2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2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2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2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mergeCells count="14">
    <mergeCell ref="G6:H6"/>
    <mergeCell ref="G7:G8"/>
    <mergeCell ref="H7:H8"/>
    <mergeCell ref="B20:G21"/>
    <mergeCell ref="B28:G28"/>
    <mergeCell ref="I7:J7"/>
    <mergeCell ref="K7:L7"/>
    <mergeCell ref="A1:C1"/>
    <mergeCell ref="B5:E5"/>
    <mergeCell ref="G5:O5"/>
    <mergeCell ref="I6:L6"/>
    <mergeCell ref="M6:M8"/>
    <mergeCell ref="N6:N8"/>
    <mergeCell ref="O6:O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37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26</v>
      </c>
      <c r="B2" s="20" t="s">
        <v>38</v>
      </c>
      <c r="C2" s="15" t="s">
        <v>39</v>
      </c>
      <c r="D2" s="7" t="s">
        <v>40</v>
      </c>
      <c r="E2" s="7" t="s">
        <v>41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29</v>
      </c>
      <c r="B3" s="29">
        <v>4.0</v>
      </c>
      <c r="C3" s="29">
        <v>22.5</v>
      </c>
      <c r="D3" s="30">
        <v>180.0</v>
      </c>
      <c r="E3" s="9">
        <f t="shared" ref="E3:E34" si="1">B3/D3</f>
        <v>0.02222222222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29</v>
      </c>
      <c r="B4" s="31">
        <v>4.0</v>
      </c>
      <c r="C4" s="31">
        <v>47.5</v>
      </c>
      <c r="D4" s="32">
        <v>87.5</v>
      </c>
      <c r="E4" s="12">
        <f t="shared" si="1"/>
        <v>0.04571428571</v>
      </c>
      <c r="F4" s="4"/>
      <c r="G4" s="4"/>
      <c r="H4" s="4"/>
      <c r="I4" s="4"/>
      <c r="J4" s="4"/>
      <c r="K4" s="4"/>
      <c r="L4" s="4"/>
      <c r="M4" s="4"/>
      <c r="N4" s="33">
        <f t="array" ref="N4:O8">LINEST(E3:E5,C3:C5,FALSE,TRUE)</f>
        <v>0.0009406369413</v>
      </c>
      <c r="O4" s="33">
        <v>0.0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29</v>
      </c>
      <c r="B5" s="31">
        <v>4.0</v>
      </c>
      <c r="C5" s="31">
        <v>83.5</v>
      </c>
      <c r="D5" s="32">
        <v>51.5</v>
      </c>
      <c r="E5" s="12">
        <f t="shared" si="1"/>
        <v>0.07766990291</v>
      </c>
      <c r="F5" s="4"/>
      <c r="G5" s="4"/>
      <c r="H5" s="4"/>
      <c r="I5" s="4"/>
      <c r="J5" s="4"/>
      <c r="K5" s="4"/>
      <c r="L5" s="4"/>
      <c r="M5" s="4"/>
      <c r="N5" s="34">
        <v>1.2311340057769585E-5</v>
      </c>
      <c r="O5" s="34" t="e">
        <v>#N/A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31</v>
      </c>
      <c r="B6" s="29">
        <v>4.0</v>
      </c>
      <c r="C6" s="29">
        <v>12.0</v>
      </c>
      <c r="D6" s="29">
        <v>159.6</v>
      </c>
      <c r="E6" s="9">
        <f t="shared" si="1"/>
        <v>0.02506265664</v>
      </c>
      <c r="F6" s="4"/>
      <c r="G6" s="4"/>
      <c r="H6" s="4"/>
      <c r="I6" s="4"/>
      <c r="J6" s="4"/>
      <c r="K6" s="4"/>
      <c r="L6" s="4"/>
      <c r="M6" s="4"/>
      <c r="N6" s="35">
        <v>0.9996575100579114</v>
      </c>
      <c r="O6" s="34">
        <v>0.0012146963562932648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31</v>
      </c>
      <c r="B7" s="31">
        <v>4.0</v>
      </c>
      <c r="C7" s="31">
        <v>17.5</v>
      </c>
      <c r="D7" s="31">
        <v>113.2</v>
      </c>
      <c r="E7" s="12">
        <f t="shared" si="1"/>
        <v>0.03533568905</v>
      </c>
      <c r="F7" s="4"/>
      <c r="G7" s="4"/>
      <c r="H7" s="4"/>
      <c r="I7" s="4"/>
      <c r="J7" s="4"/>
      <c r="K7" s="4"/>
      <c r="L7" s="4"/>
      <c r="M7" s="4"/>
      <c r="N7" s="34">
        <v>5837.5875446827395</v>
      </c>
      <c r="O7" s="34">
        <v>2.0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31</v>
      </c>
      <c r="B8" s="31">
        <v>4.0</v>
      </c>
      <c r="C8" s="31">
        <v>21.0</v>
      </c>
      <c r="D8" s="31">
        <v>93.76</v>
      </c>
      <c r="E8" s="12">
        <f t="shared" si="1"/>
        <v>0.04266211604</v>
      </c>
      <c r="F8" s="4"/>
      <c r="G8" s="4"/>
      <c r="H8" s="4"/>
      <c r="I8" s="4"/>
      <c r="J8" s="4"/>
      <c r="K8" s="4"/>
      <c r="L8" s="4"/>
      <c r="M8" s="4"/>
      <c r="N8" s="34">
        <v>0.008613285922841217</v>
      </c>
      <c r="O8" s="34">
        <v>2.9509744759842676E-6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31</v>
      </c>
      <c r="B9" s="31">
        <v>4.0</v>
      </c>
      <c r="C9" s="31">
        <v>34.3</v>
      </c>
      <c r="D9" s="31">
        <v>58.0</v>
      </c>
      <c r="E9" s="12">
        <f t="shared" si="1"/>
        <v>0.06896551724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31</v>
      </c>
      <c r="B10" s="31">
        <v>4.0</v>
      </c>
      <c r="C10" s="31">
        <v>41.6</v>
      </c>
      <c r="D10" s="31">
        <v>47.82</v>
      </c>
      <c r="E10" s="12">
        <f t="shared" si="1"/>
        <v>0.08364700962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31</v>
      </c>
      <c r="B11" s="31">
        <v>4.0</v>
      </c>
      <c r="C11" s="31">
        <v>50.0</v>
      </c>
      <c r="D11" s="31">
        <v>39.98</v>
      </c>
      <c r="E11" s="12">
        <f t="shared" si="1"/>
        <v>0.100050025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 t="s">
        <v>31</v>
      </c>
      <c r="B12" s="36">
        <v>4.0</v>
      </c>
      <c r="C12" s="36">
        <v>60.0</v>
      </c>
      <c r="D12" s="36">
        <v>33.4</v>
      </c>
      <c r="E12" s="12">
        <f t="shared" si="1"/>
        <v>0.119760479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32</v>
      </c>
      <c r="B13" s="29">
        <v>4.0</v>
      </c>
      <c r="C13" s="29">
        <v>11.6</v>
      </c>
      <c r="D13" s="30">
        <v>48.09</v>
      </c>
      <c r="E13" s="9">
        <f t="shared" si="1"/>
        <v>0.08317737575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32</v>
      </c>
      <c r="B14" s="31">
        <v>4.0</v>
      </c>
      <c r="C14" s="31">
        <v>14.9</v>
      </c>
      <c r="D14" s="32">
        <v>38.05</v>
      </c>
      <c r="E14" s="12">
        <f t="shared" si="1"/>
        <v>0.1051248357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32</v>
      </c>
      <c r="B15" s="31">
        <v>4.0</v>
      </c>
      <c r="C15" s="31">
        <v>16.5</v>
      </c>
      <c r="D15" s="32">
        <v>34.66</v>
      </c>
      <c r="E15" s="12">
        <f t="shared" si="1"/>
        <v>0.115406809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32</v>
      </c>
      <c r="B16" s="31">
        <v>4.0</v>
      </c>
      <c r="C16" s="31">
        <v>18.3</v>
      </c>
      <c r="D16" s="32">
        <v>31.5</v>
      </c>
      <c r="E16" s="12">
        <f t="shared" si="1"/>
        <v>0.126984127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32</v>
      </c>
      <c r="B17" s="31">
        <v>4.0</v>
      </c>
      <c r="C17" s="31">
        <v>19.8</v>
      </c>
      <c r="D17" s="32">
        <v>30.1</v>
      </c>
      <c r="E17" s="12">
        <f t="shared" si="1"/>
        <v>0.1328903654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9" t="s">
        <v>32</v>
      </c>
      <c r="B18" s="36">
        <v>4.0</v>
      </c>
      <c r="C18" s="36">
        <v>28.7</v>
      </c>
      <c r="D18" s="37">
        <v>22.6</v>
      </c>
      <c r="E18" s="12">
        <f t="shared" si="1"/>
        <v>0.1769911504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>
        <v>300.0</v>
      </c>
      <c r="B19" s="31">
        <v>10.0</v>
      </c>
      <c r="C19" s="31">
        <v>14.2</v>
      </c>
      <c r="D19" s="32">
        <v>53.6</v>
      </c>
      <c r="E19" s="9">
        <f t="shared" si="1"/>
        <v>0.1865671642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>
        <v>300.0</v>
      </c>
      <c r="B20" s="31">
        <v>10.0</v>
      </c>
      <c r="C20" s="31">
        <v>16.5</v>
      </c>
      <c r="D20" s="32">
        <v>49.1</v>
      </c>
      <c r="E20" s="12">
        <f t="shared" si="1"/>
        <v>0.2036659878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>
        <v>300.0</v>
      </c>
      <c r="B21" s="31">
        <v>10.0</v>
      </c>
      <c r="C21" s="31">
        <v>18.4</v>
      </c>
      <c r="D21" s="32">
        <v>42.12</v>
      </c>
      <c r="E21" s="12">
        <f t="shared" si="1"/>
        <v>0.2374169041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>
        <v>300.0</v>
      </c>
      <c r="B22" s="31">
        <v>10.0</v>
      </c>
      <c r="C22" s="31">
        <v>19.7</v>
      </c>
      <c r="D22" s="32">
        <v>41.76</v>
      </c>
      <c r="E22" s="12">
        <f t="shared" si="1"/>
        <v>0.2394636015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>
        <v>300.0</v>
      </c>
      <c r="B23" s="31">
        <v>10.0</v>
      </c>
      <c r="C23" s="31">
        <v>23.5</v>
      </c>
      <c r="D23" s="32">
        <v>34.26</v>
      </c>
      <c r="E23" s="12">
        <f t="shared" si="1"/>
        <v>0.2918855809</v>
      </c>
      <c r="F23" s="4"/>
      <c r="G23" s="4"/>
      <c r="H23" s="4"/>
      <c r="I23" s="4"/>
      <c r="J23" s="4"/>
      <c r="K23" s="4"/>
      <c r="L23" s="4"/>
      <c r="M23" s="4"/>
      <c r="N23" s="33">
        <f t="array" ref="N23:O27">LINEST(E6:E12,C6:C12,FALSE,TRUE)</f>
        <v>0.002005232586</v>
      </c>
      <c r="O23" s="33">
        <v>0.0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5">
        <v>300.0</v>
      </c>
      <c r="B24" s="31">
        <v>10.0</v>
      </c>
      <c r="C24" s="31">
        <v>30.0</v>
      </c>
      <c r="D24" s="32">
        <v>27.05</v>
      </c>
      <c r="E24" s="12">
        <f t="shared" si="1"/>
        <v>0.3696857671</v>
      </c>
      <c r="F24" s="4"/>
      <c r="G24" s="4"/>
      <c r="H24" s="4"/>
      <c r="I24" s="4"/>
      <c r="J24" s="4"/>
      <c r="K24" s="4"/>
      <c r="L24" s="4"/>
      <c r="M24" s="4"/>
      <c r="N24" s="34">
        <v>5.509269359008721E-6</v>
      </c>
      <c r="O24" s="34" t="e">
        <v>#N/A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>
        <v>300.0</v>
      </c>
      <c r="B25" s="31">
        <v>10.0</v>
      </c>
      <c r="C25" s="31">
        <v>40.0</v>
      </c>
      <c r="D25" s="32">
        <v>20.58</v>
      </c>
      <c r="E25" s="12">
        <f t="shared" si="1"/>
        <v>0.4859086492</v>
      </c>
      <c r="F25" s="4"/>
      <c r="G25" s="4"/>
      <c r="H25" s="4"/>
      <c r="I25" s="4"/>
      <c r="J25" s="4"/>
      <c r="K25" s="4"/>
      <c r="L25" s="4"/>
      <c r="M25" s="4"/>
      <c r="N25" s="35">
        <v>0.9999547112757646</v>
      </c>
      <c r="O25" s="34">
        <v>5.481183132600417E-4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>
        <v>300.0</v>
      </c>
      <c r="B26" s="31">
        <v>10.0</v>
      </c>
      <c r="C26" s="31">
        <v>50.5</v>
      </c>
      <c r="D26" s="32">
        <v>15.28</v>
      </c>
      <c r="E26" s="12">
        <f t="shared" si="1"/>
        <v>0.6544502618</v>
      </c>
      <c r="F26" s="4"/>
      <c r="G26" s="4"/>
      <c r="H26" s="4"/>
      <c r="I26" s="4"/>
      <c r="J26" s="4"/>
      <c r="K26" s="4"/>
      <c r="L26" s="4"/>
      <c r="M26" s="4"/>
      <c r="N26" s="34">
        <v>132477.3079603374</v>
      </c>
      <c r="O26" s="34">
        <v>6.0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>
        <v>300.0</v>
      </c>
      <c r="B27" s="31">
        <v>10.0</v>
      </c>
      <c r="C27" s="31">
        <v>68.0</v>
      </c>
      <c r="D27" s="32">
        <v>11.2</v>
      </c>
      <c r="E27" s="12">
        <f t="shared" si="1"/>
        <v>0.8928571429</v>
      </c>
      <c r="F27" s="4"/>
      <c r="G27" s="4"/>
      <c r="H27" s="4"/>
      <c r="I27" s="4"/>
      <c r="J27" s="4"/>
      <c r="K27" s="4"/>
      <c r="L27" s="4"/>
      <c r="M27" s="4"/>
      <c r="N27" s="34">
        <v>0.0398006458532584</v>
      </c>
      <c r="O27" s="34">
        <v>1.8026021119861994E-6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36</v>
      </c>
      <c r="B28" s="38">
        <v>10.0</v>
      </c>
      <c r="C28" s="38">
        <v>17.0</v>
      </c>
      <c r="D28" s="30">
        <v>112.82</v>
      </c>
      <c r="E28" s="9">
        <f t="shared" si="1"/>
        <v>0.08863676653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 t="s">
        <v>36</v>
      </c>
      <c r="B29" s="39">
        <v>10.0</v>
      </c>
      <c r="C29" s="39">
        <v>20.8</v>
      </c>
      <c r="D29" s="32">
        <v>96.14</v>
      </c>
      <c r="E29" s="12">
        <f t="shared" si="1"/>
        <v>0.1040149782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5" t="s">
        <v>36</v>
      </c>
      <c r="B30" s="39">
        <v>10.0</v>
      </c>
      <c r="C30" s="39">
        <v>26.4</v>
      </c>
      <c r="D30" s="32">
        <v>78.54</v>
      </c>
      <c r="E30" s="12">
        <f t="shared" si="1"/>
        <v>0.1273236567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 t="s">
        <v>36</v>
      </c>
      <c r="B31" s="39">
        <v>10.0</v>
      </c>
      <c r="C31" s="39">
        <v>34.7</v>
      </c>
      <c r="D31" s="32">
        <v>64.45</v>
      </c>
      <c r="E31" s="12">
        <f t="shared" si="1"/>
        <v>0.155159038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5" t="s">
        <v>36</v>
      </c>
      <c r="B32" s="39">
        <v>10.0</v>
      </c>
      <c r="C32" s="39">
        <v>41.3</v>
      </c>
      <c r="D32" s="32">
        <v>55.5</v>
      </c>
      <c r="E32" s="12">
        <f t="shared" si="1"/>
        <v>0.1801801802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5" t="s">
        <v>36</v>
      </c>
      <c r="B33" s="39">
        <v>10.0</v>
      </c>
      <c r="C33" s="39">
        <v>48.8</v>
      </c>
      <c r="D33" s="32">
        <v>45.86</v>
      </c>
      <c r="E33" s="12">
        <f t="shared" si="1"/>
        <v>0.2180549498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9" t="s">
        <v>36</v>
      </c>
      <c r="B34" s="40">
        <v>10.0</v>
      </c>
      <c r="C34" s="40">
        <v>51.5</v>
      </c>
      <c r="D34" s="37">
        <v>41.97</v>
      </c>
      <c r="E34" s="18">
        <f t="shared" si="1"/>
        <v>0.2382654277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0"/>
      <c r="B43" s="31">
        <v>11.5</v>
      </c>
      <c r="C43" s="31">
        <v>66.65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33">
        <f t="array" ref="N43:O47">LINEST(E13:E18,C13:C18,FALSE,TRUE)</f>
        <v>0.006639372838</v>
      </c>
      <c r="O43" s="33">
        <v>0.0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36">
        <v>10.7</v>
      </c>
      <c r="C44" s="36">
        <v>66.46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34">
        <v>1.731311073762942E-4</v>
      </c>
      <c r="O44" s="34" t="e">
        <v>#N/A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20">
        <v>9.8</v>
      </c>
      <c r="C45" s="20">
        <v>64.71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35">
        <v>0.9966116204651088</v>
      </c>
      <c r="O45" s="34">
        <v>0.008082534472004075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34">
        <v>1470.631625239529</v>
      </c>
      <c r="O46" s="34">
        <v>5.0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20">
        <v>13.3</v>
      </c>
      <c r="C47" s="20">
        <v>45.22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34">
        <v>0.09607248674358015</v>
      </c>
      <c r="O47" s="34">
        <v>3.26636817455671E-4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20">
        <v>13.8</v>
      </c>
      <c r="C48" s="20">
        <v>47.93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20">
        <v>12.7</v>
      </c>
      <c r="C49" s="20">
        <v>51.74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20">
        <v>17.1</v>
      </c>
      <c r="C51" s="20">
        <v>44.91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20">
        <v>16.7</v>
      </c>
      <c r="C52" s="20">
        <v>47.77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33">
        <f t="array" ref="N64:O68">LINEST(E19:E27,C19:C27,FALSE,TRUE)</f>
        <v>0.01279823126</v>
      </c>
      <c r="O64" s="33">
        <v>0.0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>
        <v>1.3949605787991169E-4</v>
      </c>
      <c r="O65" s="4" t="e">
        <v>#N/A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33">
        <v>0.9990504859734097</v>
      </c>
      <c r="O66" s="4">
        <v>0.014911756680231949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>
        <v>8417.362633902552</v>
      </c>
      <c r="O67" s="4">
        <v>8.0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>
        <v>1.871688856974931</v>
      </c>
      <c r="O68" s="4">
        <v>0.0017788838983235373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1">
        <f t="array" ref="N83:O87">LINEST(E28:E34,C28:C34,FALSE,TRUE)</f>
        <v>0.004568315795</v>
      </c>
      <c r="O83" s="33">
        <v>0.0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8.035478369485902E-5</v>
      </c>
      <c r="O84" s="4" t="e">
        <v>#N/A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33">
        <v>0.9981470784710033</v>
      </c>
      <c r="O85" s="4">
        <v>0.007774951317101287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3232.129573273691</v>
      </c>
      <c r="O86" s="4">
        <v>6.0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>
        <v>0.19538180600929833</v>
      </c>
      <c r="O87" s="4">
        <v>3.6269920789977017E-4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drawing r:id="rId2"/>
  <legacyDrawing r:id="rId3"/>
</worksheet>
</file>