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_de_trabalho"/>
  <bookViews>
    <workbookView windowWidth="20490" windowHeight="7650" firstSheet="2" activeTab="6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44525"/>
</workbook>
</file>

<file path=xl/sharedStrings.xml><?xml version="1.0" encoding="utf-8"?>
<sst xmlns="http://schemas.openxmlformats.org/spreadsheetml/2006/main" count="203" uniqueCount="122">
  <si>
    <t>Texto</t>
  </si>
  <si>
    <t>Fórmula</t>
  </si>
  <si>
    <t>Exemplo:</t>
  </si>
  <si>
    <t xml:space="preserve">2 é maior que 1 </t>
  </si>
  <si>
    <t>5 é maior ou igual a 5</t>
  </si>
  <si>
    <t>3 é menor que 3,01</t>
  </si>
  <si>
    <t>10 é diferente de 7</t>
  </si>
  <si>
    <t>4 dividido por 5 é menor que 1</t>
  </si>
  <si>
    <t>1 é igual a 2</t>
  </si>
  <si>
    <t>6 é diferente de 6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</si>
  <si>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</si>
  <si>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</si>
  <si>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</si>
  <si>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</si>
  <si>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</si>
  <si>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</si>
  <si>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</si>
  <si>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</si>
  <si>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</si>
  <si>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</si>
  <si>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</si>
  <si>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</si>
  <si>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</si>
  <si>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</si>
  <si>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</si>
  <si>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</si>
  <si>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Celulares</t>
  </si>
  <si>
    <t>Computadores</t>
  </si>
  <si>
    <t>Vestuário</t>
  </si>
  <si>
    <t>Livros</t>
  </si>
  <si>
    <t>Perfumes</t>
  </si>
  <si>
    <t>Total geral</t>
  </si>
  <si>
    <t>Célula</t>
  </si>
  <si>
    <t>O que fazer?</t>
  </si>
  <si>
    <t>Muinho</t>
  </si>
  <si>
    <t>Faça uma fórmula para retornar as três primeiras letras do texto.</t>
  </si>
  <si>
    <t>Cinto</t>
  </si>
  <si>
    <t>Faça uma fórmula para retornar as duas últimas letras do texto.</t>
  </si>
  <si>
    <t>Bom Bom</t>
  </si>
  <si>
    <t>Faça uma fórmula para retornar os quatro últimos caracteres do texto.</t>
  </si>
  <si>
    <t>Faça uma fórmula para concatenar os textos das células E6 , E7 e E8 acima</t>
  </si>
  <si>
    <t>* '&amp;' também para concatenar valores de célular</t>
  </si>
  <si>
    <t>Data</t>
  </si>
  <si>
    <t>Faça uma fórmula que retorne o dia da data ao lado.</t>
  </si>
  <si>
    <t>Faça uma fórmula que retorne o mês da data ao lado.</t>
  </si>
  <si>
    <t>Faça uma fórmula que retorne o ano da data ao lado.</t>
  </si>
  <si>
    <t xml:space="preserve">Faça uma fórmula para retornar uma data usando os valores das células E17, E18 e E19. 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</si>
  <si>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</si>
  <si>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</si>
  <si>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</si>
  <si>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</si>
  <si>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Número 1</t>
  </si>
  <si>
    <t>Número 2</t>
  </si>
  <si>
    <t>Nome do Aluno</t>
  </si>
  <si>
    <t>Nota Final</t>
  </si>
  <si>
    <t>Resultado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</si>
  <si>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</si>
  <si>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</si>
  <si>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</si>
  <si>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</si>
  <si>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</si>
  <si>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</si>
  <si>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</si>
  <si>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</si>
  <si>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</si>
  <si>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</si>
  <si>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</si>
  <si>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</si>
  <si>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</si>
  <si>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</si>
  <si>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</si>
  <si>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</si>
  <si>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</si>
  <si>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</si>
  <si>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</si>
  <si>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</si>
  <si>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Data de nascimento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</si>
  <si>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</si>
  <si>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</si>
  <si>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</si>
  <si>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</si>
  <si>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</si>
  <si>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</si>
  <si>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</si>
  <si>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</si>
  <si>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</si>
  <si>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</si>
  <si>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</si>
  <si>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</si>
  <si>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</si>
  <si>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</si>
  <si>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</si>
  <si>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</si>
  <si>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</si>
  <si>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</si>
  <si>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</si>
  <si>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</si>
  <si>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</si>
  <si>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</si>
  <si>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</si>
  <si>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</si>
  <si>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</si>
  <si>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</si>
  <si>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</si>
  <si>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</si>
  <si>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</si>
  <si>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</si>
  <si>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</si>
  <si>
    <t>Agente Monitorado</t>
  </si>
  <si>
    <t>Fórmula com ERRO</t>
  </si>
  <si>
    <t>Motivo do erro</t>
  </si>
  <si>
    <t>Está dividindo por 0</t>
  </si>
  <si>
    <t>Procura a palavra 'word' não localizada</t>
  </si>
  <si>
    <t>Nome</t>
  </si>
  <si>
    <t>Empresa</t>
  </si>
  <si>
    <t>Está fórmula não existe, errada, fórmula errada.</t>
  </si>
  <si>
    <t>Excel</t>
  </si>
  <si>
    <t>Microsoft</t>
  </si>
  <si>
    <t xml:space="preserve"> </t>
  </si>
  <si>
    <t>Raiz de número negativo. Atentar ao cálculo se possui alguma restrição</t>
  </si>
  <si>
    <t>Tem apenas 2 colunas e foi pedido a terceira, que não existe.</t>
  </si>
  <si>
    <t>O valor inserido na fórmula ta incorreto.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</si>
</sst>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%"/>
  </numFmts>
  <fonts count="30">
    <font>
      <sz val="10"/>
      <name val="Arial"/>
      <charset val="134"/>
    </font>
    <font>
      <b/>
      <sz val="10"/>
      <color indexed="9"/>
      <name val="Arial"/>
      <charset val="134"/>
    </font>
    <font>
      <b/>
      <sz val="12"/>
      <name val="Arial"/>
      <charset val="134"/>
    </font>
    <font>
      <sz val="10"/>
      <color indexed="9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12"/>
      <name val="Arial"/>
      <charset val="134"/>
    </font>
    <font>
      <b/>
      <sz val="12"/>
      <color indexed="10"/>
      <name val="Arial"/>
      <charset val="134"/>
    </font>
    <font>
      <sz val="10"/>
      <name val="Arial"/>
      <charset val="134"/>
    </font>
    <font>
      <b/>
      <sz val="10"/>
      <color indexed="48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9" fillId="0" borderId="1" xfId="3" applyNumberFormat="1" applyFont="1" applyBorder="1" applyAlignment="1">
      <alignment horizontal="center"/>
    </xf>
    <xf numFmtId="9" fontId="0" fillId="0" borderId="1" xfId="3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403225"/>
    <xdr:sp>
      <xdr:nvSpPr>
        <xdr:cNvPr id="1025" name="Text Box 1"/>
        <xdr:cNvSpPr txBox="1">
          <a:spLocks noChangeArrowheads="1"/>
        </xdr:cNvSpPr>
      </xdr:nvSpPr>
      <xdr:spPr>
        <a:xfrm>
          <a:off x="916940" y="263525"/>
          <a:ext cx="6972300" cy="403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Escreva as fórmulas correspondentes aos textos</a:t>
          </a:r>
          <a:endParaRPr lang="en-US" sz="22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67430"/>
    <xdr:sp>
      <xdr:nvSpPr>
        <xdr:cNvPr id="2050" name="Text Box 2"/>
        <xdr:cNvSpPr txBox="1">
          <a:spLocks noChangeArrowheads="1"/>
        </xdr:cNvSpPr>
      </xdr:nvSpPr>
      <xdr:spPr>
        <a:xfrm>
          <a:off x="381000" y="139700"/>
          <a:ext cx="11446510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A tabela 1 mostra a quantidade de produtos vendidos por cada um dos 9 vendedores de acordo com o produto. Por exemplo,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o vendedor 2 vendeu 106 produtos de Livros e 15 de Perfumes, totalizando 121. 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fórmulas para a tabela 2 para ter a porcentagem de vendas de acordo com o Produto. 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Na célula D23 da tabela 2 temos um exemplo. Faça o mesmo tipo de fórmula para as demais células. 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Use a alça de preenchimento para copiar as fórmulas já feitas. Lembre-se de ajustar as referências relativas e 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absolutas para realizar esse cálculo corretamente.</a:t>
          </a:r>
          <a:endParaRPr lang="en-US" sz="16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7975"/>
    <xdr:sp>
      <xdr:nvSpPr>
        <xdr:cNvPr id="2051" name="Text Box 3"/>
        <xdr:cNvSpPr txBox="1">
          <a:spLocks noChangeArrowheads="1"/>
        </xdr:cNvSpPr>
      </xdr:nvSpPr>
      <xdr:spPr>
        <a:xfrm>
          <a:off x="215900" y="2590800"/>
          <a:ext cx="1003300" cy="307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Tabela 1</a:t>
          </a:r>
          <a:endParaRPr lang="en-US" sz="1600" b="1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11150"/>
    <xdr:sp>
      <xdr:nvSpPr>
        <xdr:cNvPr id="2052" name="Text Box 4"/>
        <xdr:cNvSpPr txBox="1">
          <a:spLocks noChangeArrowheads="1"/>
        </xdr:cNvSpPr>
      </xdr:nvSpPr>
      <xdr:spPr>
        <a:xfrm>
          <a:off x="215900" y="3975100"/>
          <a:ext cx="1003300" cy="31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Tabela 2</a:t>
          </a:r>
          <a:endParaRPr lang="en-US" sz="1600" b="1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52425"/>
    <xdr:sp>
      <xdr:nvSpPr>
        <xdr:cNvPr id="3074" name="Text Box 2"/>
        <xdr:cNvSpPr txBox="1">
          <a:spLocks noChangeArrowheads="1"/>
        </xdr:cNvSpPr>
      </xdr:nvSpPr>
      <xdr:spPr>
        <a:xfrm>
          <a:off x="1643380" y="139700"/>
          <a:ext cx="6057900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Escreva as fórmulas de acordo com o que se pede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6550"/>
    <xdr:sp>
      <xdr:nvSpPr>
        <xdr:cNvPr id="3076" name="Text Box 4"/>
        <xdr:cNvSpPr txBox="1">
          <a:spLocks noChangeArrowheads="1"/>
        </xdr:cNvSpPr>
      </xdr:nvSpPr>
      <xdr:spPr>
        <a:xfrm>
          <a:off x="1579880" y="3263900"/>
          <a:ext cx="6045200" cy="336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Escreva as fórmulas de acordo com o que se pede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11</xdr:col>
      <xdr:colOff>198755</xdr:colOff>
      <xdr:row>19</xdr:row>
      <xdr:rowOff>139700</xdr:rowOff>
    </xdr:to>
    <xdr:sp>
      <xdr:nvSpPr>
        <xdr:cNvPr id="7170" name="Text Box 2"/>
        <xdr:cNvSpPr txBox="1">
          <a:spLocks noChangeArrowheads="1"/>
        </xdr:cNvSpPr>
      </xdr:nvSpPr>
      <xdr:spPr>
        <a:xfrm>
          <a:off x="1249680" y="161925"/>
          <a:ext cx="8480425" cy="305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anose="020B0604020202020204" pitchFamily="7" charset="0"/>
              <a:cs typeface="Arial" panose="020B0604020202020204" pitchFamily="7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anose="020B0604020202020204" pitchFamily="7" charset="0"/>
              <a:cs typeface="Arial" panose="020B0604020202020204" pitchFamily="7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).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9507"/>
    <xdr:sp>
      <xdr:nvSpPr>
        <xdr:cNvPr id="7173" name="Text Box 5"/>
        <xdr:cNvSpPr txBox="1">
          <a:spLocks noChangeArrowheads="1"/>
        </xdr:cNvSpPr>
      </xdr:nvSpPr>
      <xdr:spPr>
        <a:xfrm>
          <a:off x="1236980" y="3495675"/>
          <a:ext cx="9226550" cy="299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Escreva fórmulas para gerar números aleatórios entre os números 1 e 2 da tabela abaixo: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60400"/>
    <xdr:sp>
      <xdr:nvSpPr>
        <xdr:cNvPr id="7174" name="Text Box 6"/>
        <xdr:cNvSpPr txBox="1">
          <a:spLocks noChangeArrowheads="1"/>
        </xdr:cNvSpPr>
      </xdr:nvSpPr>
      <xdr:spPr>
        <a:xfrm>
          <a:off x="1236980" y="6267450"/>
          <a:ext cx="107823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A versão 2007 do Excel, vem com uma função que facilita essa aplicação. A função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faz o mesmo trabalho da fórmula acima.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24</xdr:row>
      <xdr:rowOff>129540</xdr:rowOff>
    </xdr:to>
    <xdr:sp>
      <xdr:nvSpPr>
        <xdr:cNvPr id="5121" name="Text Box 1"/>
        <xdr:cNvSpPr txBox="1">
          <a:spLocks noChangeArrowheads="1"/>
        </xdr:cNvSpPr>
      </xdr:nvSpPr>
      <xdr:spPr>
        <a:xfrm>
          <a:off x="4587875" y="625475"/>
          <a:ext cx="5169535" cy="33902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conforme as instruções: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Faça uma fórmula SE na coluna "Resultado" de modo que ela retorne "Sim" para as notas maiores ou iguais a 85 e "Não" para menores que 85.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anose="020B0604020202020204" pitchFamily="7" charset="0"/>
              <a:cs typeface="Arial" panose="020B0604020202020204" pitchFamily="7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>
      <xdr:nvSpPr>
        <xdr:cNvPr id="5122" name="Text Box 2"/>
        <xdr:cNvSpPr txBox="1">
          <a:spLocks noChangeArrowheads="1"/>
        </xdr:cNvSpPr>
      </xdr:nvSpPr>
      <xdr:spPr>
        <a:xfrm>
          <a:off x="5412740" y="5470525"/>
          <a:ext cx="5046980" cy="2689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conforme as instruções:</a:t>
          </a:r>
          <a:endParaRPr lang="en-US" sz="14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  <a:endParaRPr lang="en-US" sz="14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anose="020B0604020202020204" pitchFamily="7" charset="0"/>
              <a:cs typeface="Arial" panose="020B0604020202020204" pitchFamily="7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.</a:t>
          </a:r>
          <a:endParaRPr lang="en-US" sz="14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39562"/>
    <xdr:sp>
      <xdr:nvSpPr>
        <xdr:cNvPr id="4100" name="Text Box 4"/>
        <xdr:cNvSpPr txBox="1">
          <a:spLocks noChangeArrowheads="1"/>
        </xdr:cNvSpPr>
      </xdr:nvSpPr>
      <xdr:spPr>
        <a:xfrm>
          <a:off x="588010" y="5543550"/>
          <a:ext cx="7212330" cy="839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na tabela acima (tabela 1) de modo que ela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retorne a quantidade de exercícios e a nota,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buscando na tabela ao lado (tabela 2). 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>
      <xdr:nvSpPr>
        <xdr:cNvPr id="4101" name="AutoShape 5"/>
        <xdr:cNvSpPr>
          <a:spLocks noChangeArrowheads="1"/>
        </xdr:cNvSpPr>
      </xdr:nvSpPr>
      <xdr:spPr>
        <a:xfrm>
          <a:off x="3539490" y="7400925"/>
          <a:ext cx="330200" cy="98425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0</xdr:col>
      <xdr:colOff>585470</xdr:colOff>
      <xdr:row>59</xdr:row>
      <xdr:rowOff>125730</xdr:rowOff>
    </xdr:from>
    <xdr:ext cx="12375515" cy="2106295"/>
    <xdr:sp>
      <xdr:nvSpPr>
        <xdr:cNvPr id="4102" name="Text Box 6"/>
        <xdr:cNvSpPr txBox="1">
          <a:spLocks noChangeArrowheads="1"/>
        </xdr:cNvSpPr>
      </xdr:nvSpPr>
      <xdr:spPr>
        <a:xfrm>
          <a:off x="585470" y="9860280"/>
          <a:ext cx="12375515" cy="21062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18288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Faça conforme as instruções: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Faça uma lista na célula B58 usando Validação de dados. Use os nomes da tabela 1 acima como Fonte.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Faça uma função PROCV nas células C58 e D58 para retornar os valores correspondentes de acordo com o nome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que é escolhido na lista criada no item 1.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 - Faça uma Formatação Condicional na célula D58 para que a cor da fonte fique vermelha quando a nota é abaixo de 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85 e verde quando é maior ou igual a 85.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22356"/>
    <xdr:sp>
      <xdr:nvSpPr>
        <xdr:cNvPr id="4103" name="Text Box 7"/>
        <xdr:cNvSpPr txBox="1">
          <a:spLocks noChangeArrowheads="1"/>
        </xdr:cNvSpPr>
      </xdr:nvSpPr>
      <xdr:spPr>
        <a:xfrm>
          <a:off x="3318510" y="76200"/>
          <a:ext cx="1039495" cy="3219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Tabela 1</a:t>
          </a:r>
          <a:endParaRPr lang="en-US" sz="1600" b="1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22356"/>
    <xdr:sp>
      <xdr:nvSpPr>
        <xdr:cNvPr id="4104" name="Text Box 8"/>
        <xdr:cNvSpPr txBox="1">
          <a:spLocks noChangeArrowheads="1"/>
        </xdr:cNvSpPr>
      </xdr:nvSpPr>
      <xdr:spPr>
        <a:xfrm>
          <a:off x="8867140" y="76200"/>
          <a:ext cx="1056640" cy="3219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Tabela 2</a:t>
          </a:r>
          <a:endParaRPr lang="en-US" sz="1600" b="1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70111"/>
    <xdr:sp>
      <xdr:nvSpPr>
        <xdr:cNvPr id="6153" name="Text Box 9"/>
        <xdr:cNvSpPr txBox="1">
          <a:spLocks noChangeArrowheads="1"/>
        </xdr:cNvSpPr>
      </xdr:nvSpPr>
      <xdr:spPr>
        <a:xfrm>
          <a:off x="740410" y="873125"/>
          <a:ext cx="5814695" cy="669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Verifique o motivo dos erros nas fórmulas abaixo e 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rPr>
            <a:t>escreva na célula correspondente.</a:t>
          </a:r>
          <a:endParaRPr lang="en-US" sz="1800" b="0" i="0" u="none" strike="noStrike" baseline="0">
            <a:solidFill>
              <a:srgbClr val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</a:spPr>
      <a:bodyPr wrap="none" lIns="18288" tIns="0" rIns="0" bIns="0" upright="1">
        <a:spAutoFit/>
      </a:bodyPr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3">
    <tabColor indexed="50"/>
  </sheetPr>
  <dimension ref="B6:D23"/>
  <sheetViews>
    <sheetView showGridLines="0" zoomScale="130" zoomScaleNormal="130" topLeftCell="C1" workbookViewId="0">
      <selection activeCell="D20" sqref="D20"/>
    </sheetView>
  </sheetViews>
  <sheetFormatPr defaultColWidth="9.18095238095238" defaultRowHeight="12.75" outlineLevelCol="3"/>
  <cols>
    <col min="1" max="1" width="9.18095238095238" style="22"/>
    <col min="2" max="2" width="11.7238095238095" style="22" customWidth="1"/>
    <col min="3" max="3" width="37.4571428571429" style="22" customWidth="1"/>
    <col min="4" max="4" width="22" style="22" customWidth="1"/>
    <col min="5" max="16384" width="9.18095238095238" style="22"/>
  </cols>
  <sheetData>
    <row r="6" spans="3:4">
      <c r="C6" s="36" t="s">
        <v>0</v>
      </c>
      <c r="D6" s="36" t="s">
        <v>1</v>
      </c>
    </row>
    <row r="7" spans="2:4">
      <c r="B7" s="27" t="s">
        <v>2</v>
      </c>
      <c r="C7" s="23" t="s">
        <v>3</v>
      </c>
      <c r="D7" s="23" t="b">
        <f>2&gt;1</f>
        <v>1</v>
      </c>
    </row>
    <row r="8" spans="3:4">
      <c r="C8" s="23" t="s">
        <v>4</v>
      </c>
      <c r="D8" s="23" t="b">
        <f>5&gt;=5</f>
        <v>1</v>
      </c>
    </row>
    <row r="9" spans="3:4">
      <c r="C9" s="23" t="s">
        <v>5</v>
      </c>
      <c r="D9" s="23" t="b">
        <f>3&lt;3.01</f>
        <v>1</v>
      </c>
    </row>
    <row r="10" spans="3:4">
      <c r="C10" s="23" t="s">
        <v>6</v>
      </c>
      <c r="D10" s="23" t="b">
        <f>10&lt;&gt;7</f>
        <v>1</v>
      </c>
    </row>
    <row r="11" spans="3:4">
      <c r="C11" s="23" t="s">
        <v>7</v>
      </c>
      <c r="D11" s="23" t="b">
        <f>4/5&lt;1</f>
        <v>1</v>
      </c>
    </row>
    <row r="12" spans="3:4">
      <c r="C12" s="23" t="s">
        <v>8</v>
      </c>
      <c r="D12" s="23" t="b">
        <f>1=2</f>
        <v>0</v>
      </c>
    </row>
    <row r="13" spans="3:4">
      <c r="C13" s="23" t="s">
        <v>9</v>
      </c>
      <c r="D13" s="23" t="b">
        <f>6&lt;&gt;6</f>
        <v>0</v>
      </c>
    </row>
    <row r="15" spans="2:4">
      <c r="B15" s="27" t="s">
        <v>2</v>
      </c>
      <c r="C15" s="23" t="s">
        <v>10</v>
      </c>
      <c r="D15" s="23">
        <f>3*5-2^2</f>
        <v>11</v>
      </c>
    </row>
    <row r="16" spans="3:4">
      <c r="C16" s="23" t="s">
        <v>11</v>
      </c>
      <c r="D16" s="23">
        <f>2*5-1^2</f>
        <v>9</v>
      </c>
    </row>
    <row r="17" spans="3:4">
      <c r="C17" s="23" t="s">
        <v>12</v>
      </c>
      <c r="D17" s="23">
        <f>3*1+2^3</f>
        <v>11</v>
      </c>
    </row>
    <row r="18" spans="3:4">
      <c r="C18" s="23" t="s">
        <v>13</v>
      </c>
      <c r="D18" s="23">
        <f>3*(5-2)^2</f>
        <v>27</v>
      </c>
    </row>
    <row r="19" spans="3:4">
      <c r="C19" s="23" t="s">
        <v>14</v>
      </c>
      <c r="D19" s="23">
        <f>3*(5-2)</f>
        <v>9</v>
      </c>
    </row>
    <row r="20" spans="3:4">
      <c r="C20" s="23" t="s">
        <v>15</v>
      </c>
      <c r="D20" s="23">
        <f>10/100*10^2</f>
        <v>10</v>
      </c>
    </row>
    <row r="23" customFormat="1"/>
  </sheetData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4"/>
  <dimension ref="C13:L28"/>
  <sheetViews>
    <sheetView showGridLines="0" topLeftCell="G16" workbookViewId="0">
      <selection activeCell="N27" sqref="N27"/>
    </sheetView>
  </sheetViews>
  <sheetFormatPr defaultColWidth="11.4571428571429" defaultRowHeight="12.75"/>
  <cols>
    <col min="1" max="2" width="8.81904761904762" customWidth="1"/>
    <col min="3" max="3" width="37.2666666666667" customWidth="1"/>
    <col min="4" max="12" width="12.2666666666667" customWidth="1"/>
    <col min="13" max="256" width="8.81904761904762" customWidth="1"/>
  </cols>
  <sheetData>
    <row r="13" spans="3:12">
      <c r="C13" s="31" t="s">
        <v>16</v>
      </c>
      <c r="D13" s="31" t="s">
        <v>17</v>
      </c>
      <c r="E13" s="31" t="s">
        <v>18</v>
      </c>
      <c r="F13" s="31" t="s">
        <v>19</v>
      </c>
      <c r="G13" s="31" t="s">
        <v>20</v>
      </c>
      <c r="H13" s="31" t="s">
        <v>21</v>
      </c>
      <c r="I13" s="31" t="s">
        <v>22</v>
      </c>
      <c r="J13" s="31" t="s">
        <v>23</v>
      </c>
      <c r="K13" s="31" t="s">
        <v>24</v>
      </c>
      <c r="L13" s="31" t="s">
        <v>25</v>
      </c>
    </row>
    <row r="14" spans="3:12">
      <c r="C14" s="32" t="s">
        <v>26</v>
      </c>
      <c r="D14" s="9">
        <v>10</v>
      </c>
      <c r="E14" s="9">
        <v>15</v>
      </c>
      <c r="F14" s="9">
        <v>10</v>
      </c>
      <c r="G14" s="9"/>
      <c r="H14" s="9"/>
      <c r="I14" s="9">
        <v>7</v>
      </c>
      <c r="J14" s="9"/>
      <c r="K14" s="9"/>
      <c r="L14" s="9"/>
    </row>
    <row r="15" spans="3:12">
      <c r="C15" s="32" t="s">
        <v>27</v>
      </c>
      <c r="D15" s="9"/>
      <c r="E15" s="9"/>
      <c r="F15" s="9">
        <v>11</v>
      </c>
      <c r="G15" s="9">
        <v>18</v>
      </c>
      <c r="H15" s="9">
        <v>9</v>
      </c>
      <c r="I15" s="9"/>
      <c r="J15" s="9">
        <v>56</v>
      </c>
      <c r="K15" s="9">
        <v>55</v>
      </c>
      <c r="L15" s="9">
        <v>9</v>
      </c>
    </row>
    <row r="16" spans="3:12">
      <c r="C16" s="32" t="s">
        <v>28</v>
      </c>
      <c r="D16" s="9">
        <v>20</v>
      </c>
      <c r="E16" s="9"/>
      <c r="F16" s="9">
        <v>15</v>
      </c>
      <c r="G16" s="9">
        <v>56</v>
      </c>
      <c r="H16" s="9">
        <v>46</v>
      </c>
      <c r="I16" s="9">
        <v>84</v>
      </c>
      <c r="J16" s="9"/>
      <c r="K16" s="9"/>
      <c r="L16" s="9">
        <v>15</v>
      </c>
    </row>
    <row r="17" spans="3:12">
      <c r="C17" s="32" t="s">
        <v>29</v>
      </c>
      <c r="D17" s="9">
        <v>20</v>
      </c>
      <c r="E17" s="9">
        <v>106</v>
      </c>
      <c r="F17" s="9">
        <v>57</v>
      </c>
      <c r="G17" s="9">
        <v>11</v>
      </c>
      <c r="H17" s="9">
        <v>10</v>
      </c>
      <c r="I17" s="9">
        <v>86</v>
      </c>
      <c r="J17" s="9">
        <v>13</v>
      </c>
      <c r="K17" s="9"/>
      <c r="L17" s="9">
        <v>73</v>
      </c>
    </row>
    <row r="18" spans="3:12">
      <c r="C18" s="32" t="s">
        <v>30</v>
      </c>
      <c r="D18" s="9">
        <v>15</v>
      </c>
      <c r="E18" s="9"/>
      <c r="F18" s="9">
        <v>5</v>
      </c>
      <c r="G18" s="9"/>
      <c r="H18" s="9">
        <v>5</v>
      </c>
      <c r="I18" s="9">
        <v>48</v>
      </c>
      <c r="J18" s="9">
        <v>13</v>
      </c>
      <c r="K18" s="9">
        <v>15</v>
      </c>
      <c r="L18" s="9"/>
    </row>
    <row r="19" spans="3:12">
      <c r="C19" s="9" t="s">
        <v>31</v>
      </c>
      <c r="D19" s="33">
        <f t="shared" ref="D19:L19" si="0">SUM(D14:D18)</f>
        <v>65</v>
      </c>
      <c r="E19" s="33">
        <f t="shared" si="0"/>
        <v>121</v>
      </c>
      <c r="F19" s="33">
        <f t="shared" si="0"/>
        <v>98</v>
      </c>
      <c r="G19" s="33">
        <f t="shared" si="0"/>
        <v>85</v>
      </c>
      <c r="H19" s="33">
        <f t="shared" si="0"/>
        <v>70</v>
      </c>
      <c r="I19" s="33">
        <f t="shared" si="0"/>
        <v>225</v>
      </c>
      <c r="J19" s="33">
        <f t="shared" si="0"/>
        <v>82</v>
      </c>
      <c r="K19" s="33">
        <f t="shared" si="0"/>
        <v>70</v>
      </c>
      <c r="L19" s="33">
        <f t="shared" si="0"/>
        <v>97</v>
      </c>
    </row>
    <row r="22" spans="3:12">
      <c r="C22" s="31" t="s">
        <v>32</v>
      </c>
      <c r="D22" s="31" t="s">
        <v>17</v>
      </c>
      <c r="E22" s="31" t="s">
        <v>18</v>
      </c>
      <c r="F22" s="31" t="s">
        <v>19</v>
      </c>
      <c r="G22" s="31" t="s">
        <v>20</v>
      </c>
      <c r="H22" s="31" t="s">
        <v>21</v>
      </c>
      <c r="I22" s="31" t="s">
        <v>22</v>
      </c>
      <c r="J22" s="31" t="s">
        <v>23</v>
      </c>
      <c r="K22" s="31" t="s">
        <v>24</v>
      </c>
      <c r="L22" s="31" t="s">
        <v>25</v>
      </c>
    </row>
    <row r="23" spans="3:12">
      <c r="C23" s="32" t="s">
        <v>26</v>
      </c>
      <c r="D23" s="34">
        <f>D14/D19</f>
        <v>0.153846153846154</v>
      </c>
      <c r="E23" s="35">
        <f>E14/E28</f>
        <v>0.12396694214876</v>
      </c>
      <c r="F23" s="35">
        <f t="shared" ref="F23:L23" si="1">F14/F28</f>
        <v>0.102040816326531</v>
      </c>
      <c r="G23" s="35">
        <f t="shared" si="1"/>
        <v>0</v>
      </c>
      <c r="H23" s="35">
        <f t="shared" si="1"/>
        <v>0</v>
      </c>
      <c r="I23" s="35">
        <f t="shared" si="1"/>
        <v>0.0311111111111111</v>
      </c>
      <c r="J23" s="35">
        <f t="shared" si="1"/>
        <v>0</v>
      </c>
      <c r="K23" s="35">
        <f t="shared" si="1"/>
        <v>0</v>
      </c>
      <c r="L23" s="35">
        <f t="shared" si="1"/>
        <v>0</v>
      </c>
    </row>
    <row r="24" spans="3:12">
      <c r="C24" s="32" t="s">
        <v>27</v>
      </c>
      <c r="D24" s="9">
        <f>D15/D28</f>
        <v>0</v>
      </c>
      <c r="E24" s="9">
        <f t="shared" ref="E24:L24" si="2">E15/E28</f>
        <v>0</v>
      </c>
      <c r="F24" s="35">
        <f t="shared" si="2"/>
        <v>0.112244897959184</v>
      </c>
      <c r="G24" s="35">
        <f t="shared" si="2"/>
        <v>0.211764705882353</v>
      </c>
      <c r="H24" s="35">
        <f t="shared" si="2"/>
        <v>0.128571428571429</v>
      </c>
      <c r="I24" s="35">
        <f t="shared" si="2"/>
        <v>0</v>
      </c>
      <c r="J24" s="35">
        <f t="shared" si="2"/>
        <v>0.682926829268293</v>
      </c>
      <c r="K24" s="35">
        <f t="shared" si="2"/>
        <v>0.785714285714286</v>
      </c>
      <c r="L24" s="35">
        <f t="shared" si="2"/>
        <v>0.0927835051546392</v>
      </c>
    </row>
    <row r="25" spans="3:12">
      <c r="C25" s="32" t="s">
        <v>28</v>
      </c>
      <c r="D25" s="35">
        <f>D16/D28</f>
        <v>0.307692307692308</v>
      </c>
      <c r="E25" s="35">
        <f t="shared" ref="E25:L25" si="3">E16/E28</f>
        <v>0</v>
      </c>
      <c r="F25" s="35">
        <f t="shared" si="3"/>
        <v>0.153061224489796</v>
      </c>
      <c r="G25" s="35">
        <f t="shared" si="3"/>
        <v>0.658823529411765</v>
      </c>
      <c r="H25" s="35">
        <f t="shared" si="3"/>
        <v>0.657142857142857</v>
      </c>
      <c r="I25" s="35">
        <f t="shared" si="3"/>
        <v>0.373333333333333</v>
      </c>
      <c r="J25" s="35">
        <f t="shared" si="3"/>
        <v>0</v>
      </c>
      <c r="K25" s="35">
        <f t="shared" si="3"/>
        <v>0</v>
      </c>
      <c r="L25" s="35">
        <f t="shared" si="3"/>
        <v>0.154639175257732</v>
      </c>
    </row>
    <row r="26" spans="3:12">
      <c r="C26" s="32" t="s">
        <v>29</v>
      </c>
      <c r="D26" s="35">
        <f>D17/D28</f>
        <v>0.307692307692308</v>
      </c>
      <c r="E26" s="35">
        <f t="shared" ref="E26:L26" si="4">E17/E28</f>
        <v>0.87603305785124</v>
      </c>
      <c r="F26" s="35">
        <f t="shared" si="4"/>
        <v>0.581632653061224</v>
      </c>
      <c r="G26" s="35">
        <f t="shared" si="4"/>
        <v>0.129411764705882</v>
      </c>
      <c r="H26" s="35">
        <f t="shared" si="4"/>
        <v>0.142857142857143</v>
      </c>
      <c r="I26" s="35">
        <f t="shared" si="4"/>
        <v>0.382222222222222</v>
      </c>
      <c r="J26" s="35">
        <f t="shared" si="4"/>
        <v>0.158536585365854</v>
      </c>
      <c r="K26" s="35">
        <f t="shared" si="4"/>
        <v>0</v>
      </c>
      <c r="L26" s="35">
        <f t="shared" si="4"/>
        <v>0.752577319587629</v>
      </c>
    </row>
    <row r="27" spans="3:12">
      <c r="C27" s="32" t="s">
        <v>30</v>
      </c>
      <c r="D27" s="35">
        <f>D18/D28</f>
        <v>0.230769230769231</v>
      </c>
      <c r="E27" s="35">
        <f t="shared" ref="E27:L27" si="5">E18/E28</f>
        <v>0</v>
      </c>
      <c r="F27" s="35">
        <f t="shared" si="5"/>
        <v>0.0510204081632653</v>
      </c>
      <c r="G27" s="35">
        <f t="shared" si="5"/>
        <v>0</v>
      </c>
      <c r="H27" s="35">
        <f t="shared" si="5"/>
        <v>0.0714285714285714</v>
      </c>
      <c r="I27" s="35">
        <f t="shared" si="5"/>
        <v>0.213333333333333</v>
      </c>
      <c r="J27" s="35">
        <f t="shared" si="5"/>
        <v>0.158536585365854</v>
      </c>
      <c r="K27" s="35">
        <f t="shared" si="5"/>
        <v>0.214285714285714</v>
      </c>
      <c r="L27" s="35">
        <f t="shared" si="5"/>
        <v>0</v>
      </c>
    </row>
    <row r="28" spans="3:12">
      <c r="C28" s="9" t="s">
        <v>31</v>
      </c>
      <c r="D28" s="33">
        <v>65</v>
      </c>
      <c r="E28" s="33">
        <v>121</v>
      </c>
      <c r="F28" s="33">
        <v>98</v>
      </c>
      <c r="G28" s="33">
        <v>85</v>
      </c>
      <c r="H28" s="33">
        <v>70</v>
      </c>
      <c r="I28" s="33">
        <v>225</v>
      </c>
      <c r="J28" s="33">
        <v>82</v>
      </c>
      <c r="K28" s="33">
        <v>70</v>
      </c>
      <c r="L28" s="33">
        <v>97</v>
      </c>
    </row>
  </sheetData>
  <pageMargins left="0.75" right="0.75" top="1" bottom="1" header="0.492125985" footer="0.49212598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C5:F31"/>
  <sheetViews>
    <sheetView showGridLines="0" topLeftCell="D21" workbookViewId="0">
      <selection activeCell="E28" sqref="E28"/>
    </sheetView>
  </sheetViews>
  <sheetFormatPr defaultColWidth="9.18095238095238" defaultRowHeight="12.75" outlineLevelCol="5"/>
  <cols>
    <col min="1" max="2" width="9.18095238095238" style="22"/>
    <col min="3" max="3" width="31.4571428571429" style="22" customWidth="1"/>
    <col min="4" max="4" width="36.1809523809524" style="22" customWidth="1"/>
    <col min="5" max="5" width="23.8190476190476" style="22" customWidth="1"/>
    <col min="6" max="6" width="19.5714285714286" style="22" customWidth="1"/>
    <col min="7" max="16384" width="9.18095238095238" style="22"/>
  </cols>
  <sheetData>
    <row r="5" spans="3:5">
      <c r="C5" s="26" t="s">
        <v>0</v>
      </c>
      <c r="D5" s="26" t="s">
        <v>33</v>
      </c>
      <c r="E5" s="26" t="s">
        <v>1</v>
      </c>
    </row>
    <row r="6" ht="25.5" spans="3:5">
      <c r="C6" s="23" t="s">
        <v>34</v>
      </c>
      <c r="D6" s="23" t="s">
        <v>35</v>
      </c>
      <c r="E6" s="27" t="str">
        <f>LEFT("Muinho",3)</f>
        <v>Mui</v>
      </c>
    </row>
    <row r="7" ht="25.5" spans="3:5">
      <c r="C7" s="23" t="s">
        <v>36</v>
      </c>
      <c r="D7" s="23" t="s">
        <v>37</v>
      </c>
      <c r="E7" s="27" t="str">
        <f>RIGHT("Cinto",2)</f>
        <v>to</v>
      </c>
    </row>
    <row r="8" ht="25.5" spans="3:5">
      <c r="C8" s="23" t="s">
        <v>38</v>
      </c>
      <c r="D8" s="23" t="s">
        <v>39</v>
      </c>
      <c r="E8" s="27" t="str">
        <f>RIGHT("Bom Bom",4)</f>
        <v> Bom</v>
      </c>
    </row>
    <row r="10" ht="76.5" spans="4:6">
      <c r="D10" s="23" t="s">
        <v>40</v>
      </c>
      <c r="E10" s="27" t="str">
        <f>CONCATENATE(E6,E7,E8)</f>
        <v>Muito Bom</v>
      </c>
      <c r="F10" s="28" t="s">
        <v>41</v>
      </c>
    </row>
    <row r="16" spans="3:5">
      <c r="C16" s="26" t="s">
        <v>42</v>
      </c>
      <c r="D16" s="26" t="s">
        <v>33</v>
      </c>
      <c r="E16" s="26" t="s">
        <v>1</v>
      </c>
    </row>
    <row r="17" ht="25.5" spans="3:5">
      <c r="C17" s="25">
        <v>39900</v>
      </c>
      <c r="D17" s="23" t="s">
        <v>43</v>
      </c>
      <c r="E17" s="27">
        <f>DAY(C17)</f>
        <v>28</v>
      </c>
    </row>
    <row r="18" ht="25.5" spans="3:5">
      <c r="C18" s="25">
        <v>39564</v>
      </c>
      <c r="D18" s="23" t="s">
        <v>44</v>
      </c>
      <c r="E18" s="27">
        <f>MONTH(C18)</f>
        <v>4</v>
      </c>
    </row>
    <row r="19" ht="25.5" spans="3:5">
      <c r="C19" s="25">
        <v>40181</v>
      </c>
      <c r="D19" s="23" t="s">
        <v>45</v>
      </c>
      <c r="E19" s="27">
        <f>YEAR(C19)</f>
        <v>2010</v>
      </c>
    </row>
    <row r="21" ht="38.25" spans="4:5">
      <c r="D21" s="29" t="s">
        <v>46</v>
      </c>
      <c r="E21" s="30">
        <f>DATE(E19,E18,E17)</f>
        <v>40296</v>
      </c>
    </row>
    <row r="25" spans="3:5">
      <c r="C25" s="26" t="s">
        <v>47</v>
      </c>
      <c r="D25" s="26" t="s">
        <v>33</v>
      </c>
      <c r="E25" s="26" t="s">
        <v>1</v>
      </c>
    </row>
    <row r="26" ht="25.5" spans="3:5">
      <c r="C26" s="23">
        <f>PI()</f>
        <v>3.14159265358979</v>
      </c>
      <c r="D26" s="23" t="s">
        <v>48</v>
      </c>
      <c r="E26" s="27">
        <f>ROUND(C26,4)</f>
        <v>3.1416</v>
      </c>
    </row>
    <row r="27" ht="25.5" spans="3:5">
      <c r="C27" s="23">
        <v>11</v>
      </c>
      <c r="D27" s="23" t="s">
        <v>49</v>
      </c>
      <c r="E27" s="27">
        <f>MOD(C27,2)</f>
        <v>1</v>
      </c>
    </row>
    <row r="28" ht="25.5" spans="3:5">
      <c r="C28" s="23">
        <v>4.5</v>
      </c>
      <c r="D28" s="23" t="s">
        <v>50</v>
      </c>
      <c r="E28" s="27">
        <f>INT(C28)</f>
        <v>4</v>
      </c>
    </row>
    <row r="30" spans="4:5">
      <c r="D30"/>
      <c r="E30"/>
    </row>
    <row r="31" spans="4:5">
      <c r="D31"/>
      <c r="E31"/>
    </row>
  </sheetData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82"/>
  <sheetViews>
    <sheetView showGridLines="0" topLeftCell="D21" workbookViewId="0">
      <selection activeCell="D32" sqref="D32"/>
    </sheetView>
  </sheetViews>
  <sheetFormatPr defaultColWidth="9.18095238095238" defaultRowHeight="12.75" outlineLevelCol="5"/>
  <cols>
    <col min="1" max="2" width="9.18095238095238" style="22"/>
    <col min="3" max="3" width="10.8190476190476" style="22" customWidth="1"/>
    <col min="4" max="4" width="10.4571428571429" style="22" customWidth="1"/>
    <col min="5" max="5" width="41.2666666666667" style="22" customWidth="1"/>
    <col min="6" max="6" width="16.1428571428571" style="22" customWidth="1"/>
    <col min="7" max="16384" width="9.18095238095238" style="22"/>
  </cols>
  <sheetData>
    <row r="5" spans="3:6">
      <c r="C5"/>
      <c r="D5"/>
      <c r="E5"/>
      <c r="F5"/>
    </row>
    <row r="6" spans="3:6">
      <c r="C6"/>
      <c r="D6"/>
      <c r="E6"/>
      <c r="F6"/>
    </row>
    <row r="7" spans="3:6">
      <c r="C7"/>
      <c r="D7"/>
      <c r="E7"/>
      <c r="F7"/>
    </row>
    <row r="8" spans="3:6">
      <c r="C8"/>
      <c r="D8"/>
      <c r="E8"/>
      <c r="F8"/>
    </row>
    <row r="9" spans="3:6">
      <c r="C9"/>
      <c r="D9"/>
      <c r="E9"/>
      <c r="F9"/>
    </row>
    <row r="10" spans="3:6">
      <c r="C10"/>
      <c r="D10"/>
      <c r="E10"/>
      <c r="F10"/>
    </row>
    <row r="11" spans="3:6">
      <c r="C11"/>
      <c r="D11"/>
      <c r="E11"/>
      <c r="F11"/>
    </row>
    <row r="12" spans="3:6">
      <c r="C12"/>
      <c r="D12"/>
      <c r="E12"/>
      <c r="F12"/>
    </row>
    <row r="13" spans="3:6">
      <c r="C13"/>
      <c r="D13"/>
      <c r="E13"/>
      <c r="F13"/>
    </row>
    <row r="14" spans="3:6">
      <c r="C14"/>
      <c r="D14"/>
      <c r="E14"/>
      <c r="F14"/>
    </row>
    <row r="15" spans="3:6">
      <c r="C15"/>
      <c r="D15"/>
      <c r="E15"/>
      <c r="F15"/>
    </row>
    <row r="16" spans="3:6">
      <c r="C16"/>
      <c r="D16"/>
      <c r="E16"/>
      <c r="F16"/>
    </row>
    <row r="17" spans="3:6">
      <c r="C17"/>
      <c r="D17"/>
      <c r="E17"/>
      <c r="F17"/>
    </row>
    <row r="18" spans="3:6">
      <c r="C18"/>
      <c r="D18"/>
      <c r="E18"/>
      <c r="F18"/>
    </row>
    <row r="19" spans="3:6">
      <c r="C19"/>
      <c r="D19"/>
      <c r="E19"/>
      <c r="F19"/>
    </row>
    <row r="20" ht="14.25" customHeight="1" spans="3:6">
      <c r="C20"/>
      <c r="D20"/>
      <c r="E20"/>
      <c r="F20"/>
    </row>
    <row r="21" spans="3:6">
      <c r="C21"/>
      <c r="D21"/>
      <c r="E21"/>
      <c r="F21"/>
    </row>
    <row r="22" spans="3:6">
      <c r="C22"/>
      <c r="D22"/>
      <c r="E22"/>
      <c r="F22"/>
    </row>
    <row r="23" spans="3:6">
      <c r="C23"/>
      <c r="D23"/>
      <c r="E23"/>
      <c r="F23"/>
    </row>
    <row r="26" spans="3:5">
      <c r="C26" s="26" t="s">
        <v>51</v>
      </c>
      <c r="D26" s="26" t="s">
        <v>52</v>
      </c>
      <c r="E26" s="26" t="s">
        <v>1</v>
      </c>
    </row>
    <row r="27" ht="23.25" customHeight="1" spans="3:6">
      <c r="C27" s="23">
        <v>4</v>
      </c>
      <c r="D27" s="23">
        <v>8</v>
      </c>
      <c r="E27" s="27">
        <f ca="1">INT(RAND()*(D27-C27+1)+C27)</f>
        <v>5</v>
      </c>
      <c r="F27" s="22">
        <f ca="1">RANDBETWEEN(C27,D27)</f>
        <v>8</v>
      </c>
    </row>
    <row r="28" ht="23.25" customHeight="1" spans="3:6">
      <c r="C28" s="23">
        <v>1</v>
      </c>
      <c r="D28" s="23">
        <v>10</v>
      </c>
      <c r="E28" s="27">
        <f ca="1">INT(RAND()*(D28-C28+1)+C28)</f>
        <v>6</v>
      </c>
      <c r="F28" s="22">
        <f ca="1">RANDBETWEEN(C28,D28)</f>
        <v>9</v>
      </c>
    </row>
    <row r="29" ht="23.25" customHeight="1" spans="3:6">
      <c r="C29" s="23">
        <v>1</v>
      </c>
      <c r="D29" s="23">
        <v>2</v>
      </c>
      <c r="E29" s="27">
        <f ca="1">INT(RAND()*(D29-C29+1)+C29)</f>
        <v>1</v>
      </c>
      <c r="F29" s="22">
        <f ca="1">RANDBETWEEN(C29,D29)</f>
        <v>2</v>
      </c>
    </row>
    <row r="30" ht="23.25" customHeight="1" spans="3:6">
      <c r="C30" s="23">
        <v>10</v>
      </c>
      <c r="D30" s="23">
        <v>15</v>
      </c>
      <c r="E30" s="27">
        <f ca="1">INT(RAND()*(D30-C30+1)+C30)</f>
        <v>14</v>
      </c>
      <c r="F30" s="22">
        <f ca="1">RANDBETWEEN(C30,D30)</f>
        <v>13</v>
      </c>
    </row>
    <row r="31" ht="23.25" customHeight="1" spans="3:6">
      <c r="C31" s="23">
        <v>80</v>
      </c>
      <c r="D31" s="23">
        <v>85</v>
      </c>
      <c r="E31" s="27">
        <f ca="1">INT(RAND()*(D31-C31+1)+C31)</f>
        <v>81</v>
      </c>
      <c r="F31" s="22">
        <f ca="1">RANDBETWEEN(C31,D31)</f>
        <v>80</v>
      </c>
    </row>
    <row r="32" spans="3:5">
      <c r="C32"/>
      <c r="D32"/>
      <c r="E32"/>
    </row>
    <row r="33" spans="3:6">
      <c r="C33"/>
      <c r="D33"/>
      <c r="E33"/>
      <c r="F33"/>
    </row>
    <row r="34" spans="3:6">
      <c r="C34"/>
      <c r="D34"/>
      <c r="E34"/>
      <c r="F34"/>
    </row>
    <row r="35" spans="3:6">
      <c r="C35"/>
      <c r="D35"/>
      <c r="E35"/>
      <c r="F35"/>
    </row>
    <row r="36" spans="3:6">
      <c r="C36"/>
      <c r="D36"/>
      <c r="E36"/>
      <c r="F36"/>
    </row>
    <row r="37" spans="3:6">
      <c r="C37"/>
      <c r="D37"/>
      <c r="E37"/>
      <c r="F37"/>
    </row>
    <row r="38" spans="3:6">
      <c r="C38"/>
      <c r="D38"/>
      <c r="E38"/>
      <c r="F38"/>
    </row>
    <row r="39" spans="3:6">
      <c r="C39"/>
      <c r="D39"/>
      <c r="E39"/>
      <c r="F39"/>
    </row>
    <row r="40" spans="3:6">
      <c r="C40"/>
      <c r="D40"/>
      <c r="E40"/>
      <c r="F40"/>
    </row>
    <row r="41" spans="3:6">
      <c r="C41"/>
      <c r="D41"/>
      <c r="E41"/>
      <c r="F41"/>
    </row>
    <row r="42" spans="3:6">
      <c r="C42"/>
      <c r="D42"/>
      <c r="E42"/>
      <c r="F42"/>
    </row>
    <row r="43" spans="3:6">
      <c r="C43"/>
      <c r="D43"/>
      <c r="E43"/>
      <c r="F43"/>
    </row>
    <row r="44" spans="3:6">
      <c r="C44"/>
      <c r="D44"/>
      <c r="E44"/>
      <c r="F44"/>
    </row>
    <row r="45" spans="3:6">
      <c r="C45"/>
      <c r="D45"/>
      <c r="E45"/>
      <c r="F45"/>
    </row>
    <row r="46" spans="3:6">
      <c r="C46"/>
      <c r="D46"/>
      <c r="E46"/>
      <c r="F46"/>
    </row>
    <row r="47" spans="3:6">
      <c r="C47"/>
      <c r="D47"/>
      <c r="E47"/>
      <c r="F47"/>
    </row>
    <row r="48" spans="3:6">
      <c r="C48"/>
      <c r="D48"/>
      <c r="E48"/>
      <c r="F48"/>
    </row>
    <row r="49" spans="3:6">
      <c r="C49"/>
      <c r="D49"/>
      <c r="E49"/>
      <c r="F49"/>
    </row>
    <row r="50" spans="3:6">
      <c r="C50"/>
      <c r="D50"/>
      <c r="E50"/>
      <c r="F50"/>
    </row>
    <row r="51" spans="3:6">
      <c r="C51"/>
      <c r="D51"/>
      <c r="E51"/>
      <c r="F51"/>
    </row>
    <row r="52" spans="3:6">
      <c r="C52"/>
      <c r="D52"/>
      <c r="E52"/>
      <c r="F52"/>
    </row>
    <row r="53" spans="3:6">
      <c r="C53"/>
      <c r="D53"/>
      <c r="E53"/>
      <c r="F53"/>
    </row>
    <row r="54" spans="3:6">
      <c r="C54"/>
      <c r="D54"/>
      <c r="E54"/>
      <c r="F54"/>
    </row>
    <row r="55" spans="3:6">
      <c r="C55"/>
      <c r="D55"/>
      <c r="E55"/>
      <c r="F55"/>
    </row>
    <row r="56" spans="3:6">
      <c r="C56"/>
      <c r="D56"/>
      <c r="E56"/>
      <c r="F56"/>
    </row>
    <row r="57" spans="3:6">
      <c r="C57"/>
      <c r="D57"/>
      <c r="E57"/>
      <c r="F57"/>
    </row>
    <row r="58" spans="3:6">
      <c r="C58"/>
      <c r="D58"/>
      <c r="E58"/>
      <c r="F58"/>
    </row>
    <row r="59" spans="3:6">
      <c r="C59"/>
      <c r="D59"/>
      <c r="E59"/>
      <c r="F59"/>
    </row>
    <row r="60" spans="3:6">
      <c r="C60"/>
      <c r="D60"/>
      <c r="E60"/>
      <c r="F60"/>
    </row>
    <row r="61" spans="3:6">
      <c r="C61"/>
      <c r="D61"/>
      <c r="E61"/>
      <c r="F61"/>
    </row>
    <row r="62" spans="3:6">
      <c r="C62"/>
      <c r="D62"/>
      <c r="E62"/>
      <c r="F62"/>
    </row>
    <row r="63" spans="3:6">
      <c r="C63"/>
      <c r="D63"/>
      <c r="E63"/>
      <c r="F63"/>
    </row>
    <row r="64" spans="3:6">
      <c r="C64"/>
      <c r="D64"/>
      <c r="E64"/>
      <c r="F64"/>
    </row>
    <row r="65" spans="3:6">
      <c r="C65"/>
      <c r="D65"/>
      <c r="E65"/>
      <c r="F65"/>
    </row>
    <row r="66" spans="3:6">
      <c r="C66"/>
      <c r="D66"/>
      <c r="E66"/>
      <c r="F66"/>
    </row>
    <row r="67" spans="3:6">
      <c r="C67"/>
      <c r="D67"/>
      <c r="E67"/>
      <c r="F67"/>
    </row>
    <row r="68" spans="3:6">
      <c r="C68"/>
      <c r="D68"/>
      <c r="E68"/>
      <c r="F68"/>
    </row>
    <row r="69" spans="3:6">
      <c r="C69"/>
      <c r="D69"/>
      <c r="E69"/>
      <c r="F69"/>
    </row>
    <row r="70" spans="3:6">
      <c r="C70"/>
      <c r="D70"/>
      <c r="E70"/>
      <c r="F70"/>
    </row>
    <row r="71" spans="3:6">
      <c r="C71"/>
      <c r="D71"/>
      <c r="E71"/>
      <c r="F71"/>
    </row>
    <row r="72" spans="3:6">
      <c r="C72"/>
      <c r="D72"/>
      <c r="E72"/>
      <c r="F72"/>
    </row>
    <row r="73" spans="3:6">
      <c r="C73"/>
      <c r="D73"/>
      <c r="E73"/>
      <c r="F73"/>
    </row>
    <row r="74" spans="3:6">
      <c r="C74"/>
      <c r="D74"/>
      <c r="E74"/>
      <c r="F74"/>
    </row>
    <row r="75" spans="3:6">
      <c r="C75"/>
      <c r="D75"/>
      <c r="E75"/>
      <c r="F75"/>
    </row>
    <row r="76" spans="3:6">
      <c r="C76"/>
      <c r="D76"/>
      <c r="E76"/>
      <c r="F76"/>
    </row>
    <row r="77" spans="3:6">
      <c r="C77"/>
      <c r="D77"/>
      <c r="E77"/>
      <c r="F77"/>
    </row>
    <row r="78" spans="3:6">
      <c r="C78"/>
      <c r="D78"/>
      <c r="E78"/>
      <c r="F78"/>
    </row>
    <row r="79" spans="3:6">
      <c r="C79"/>
      <c r="D79"/>
      <c r="E79"/>
      <c r="F79"/>
    </row>
    <row r="80" spans="3:6">
      <c r="C80"/>
      <c r="D80"/>
      <c r="E80"/>
      <c r="F80"/>
    </row>
    <row r="81" spans="3:6">
      <c r="C81"/>
      <c r="D81"/>
      <c r="E81"/>
      <c r="F81"/>
    </row>
    <row r="82" spans="3:6">
      <c r="C82"/>
      <c r="D82"/>
      <c r="E82"/>
      <c r="F82"/>
    </row>
  </sheetData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B4:E53"/>
  <sheetViews>
    <sheetView showGridLines="0" topLeftCell="C39" workbookViewId="0">
      <selection activeCell="E31" sqref="E31:E53"/>
    </sheetView>
  </sheetViews>
  <sheetFormatPr defaultColWidth="11.4571428571429" defaultRowHeight="12.75" outlineLevelCol="4"/>
  <cols>
    <col min="1" max="1" width="2.81904761904762" style="21" customWidth="1"/>
    <col min="2" max="2" width="27.7238095238095" style="22" customWidth="1"/>
    <col min="3" max="3" width="14.2666666666667" style="22" customWidth="1"/>
    <col min="4" max="4" width="17.7142857142857" style="22" customWidth="1"/>
    <col min="5" max="5" width="16.1809523809524" style="22" customWidth="1"/>
    <col min="6" max="256" width="8.81904761904762" customWidth="1"/>
  </cols>
  <sheetData>
    <row r="4" spans="2:4">
      <c r="B4" s="2" t="s">
        <v>53</v>
      </c>
      <c r="C4" s="2" t="s">
        <v>54</v>
      </c>
      <c r="D4" s="3" t="s">
        <v>55</v>
      </c>
    </row>
    <row r="5" spans="2:4">
      <c r="B5" s="23" t="s">
        <v>56</v>
      </c>
      <c r="C5" s="24">
        <v>75</v>
      </c>
      <c r="D5" s="24" t="str">
        <f>IF(C5&gt;=85,"SIM","NÃO")</f>
        <v>NÃO</v>
      </c>
    </row>
    <row r="6" spans="2:4">
      <c r="B6" s="23" t="s">
        <v>57</v>
      </c>
      <c r="C6" s="24">
        <v>100</v>
      </c>
      <c r="D6" s="24" t="str">
        <f t="shared" ref="D6:D24" si="0">IF(C6&gt;=85,"SIM","NÃO")</f>
        <v>SIM</v>
      </c>
    </row>
    <row r="7" spans="2:4">
      <c r="B7" s="23" t="s">
        <v>58</v>
      </c>
      <c r="C7" s="24">
        <v>88</v>
      </c>
      <c r="D7" s="24" t="str">
        <f t="shared" si="0"/>
        <v>SIM</v>
      </c>
    </row>
    <row r="8" spans="2:4">
      <c r="B8" s="23" t="s">
        <v>59</v>
      </c>
      <c r="C8" s="24">
        <v>84</v>
      </c>
      <c r="D8" s="24" t="str">
        <f t="shared" si="0"/>
        <v>NÃO</v>
      </c>
    </row>
    <row r="9" spans="2:4">
      <c r="B9" s="23" t="s">
        <v>60</v>
      </c>
      <c r="C9" s="24">
        <v>72</v>
      </c>
      <c r="D9" s="24" t="str">
        <f t="shared" si="0"/>
        <v>NÃO</v>
      </c>
    </row>
    <row r="10" spans="2:4">
      <c r="B10" s="23" t="s">
        <v>61</v>
      </c>
      <c r="C10" s="24">
        <v>100</v>
      </c>
      <c r="D10" s="24" t="str">
        <f t="shared" si="0"/>
        <v>SIM</v>
      </c>
    </row>
    <row r="11" spans="2:4">
      <c r="B11" s="23" t="s">
        <v>62</v>
      </c>
      <c r="C11" s="24">
        <v>96</v>
      </c>
      <c r="D11" s="24" t="str">
        <f t="shared" si="0"/>
        <v>SIM</v>
      </c>
    </row>
    <row r="12" spans="2:4">
      <c r="B12" s="23" t="s">
        <v>63</v>
      </c>
      <c r="C12" s="24">
        <v>96</v>
      </c>
      <c r="D12" s="24" t="str">
        <f t="shared" si="0"/>
        <v>SIM</v>
      </c>
    </row>
    <row r="13" spans="2:4">
      <c r="B13" s="23" t="s">
        <v>64</v>
      </c>
      <c r="C13" s="24">
        <v>84</v>
      </c>
      <c r="D13" s="24" t="str">
        <f t="shared" si="0"/>
        <v>NÃO</v>
      </c>
    </row>
    <row r="14" spans="2:4">
      <c r="B14" s="23" t="s">
        <v>65</v>
      </c>
      <c r="C14" s="24">
        <v>84</v>
      </c>
      <c r="D14" s="24" t="str">
        <f t="shared" si="0"/>
        <v>NÃO</v>
      </c>
    </row>
    <row r="15" spans="2:4">
      <c r="B15" s="23" t="s">
        <v>66</v>
      </c>
      <c r="C15" s="24">
        <v>96</v>
      </c>
      <c r="D15" s="24" t="str">
        <f t="shared" si="0"/>
        <v>SIM</v>
      </c>
    </row>
    <row r="16" spans="2:4">
      <c r="B16" s="23" t="s">
        <v>67</v>
      </c>
      <c r="C16" s="24">
        <v>84</v>
      </c>
      <c r="D16" s="24" t="str">
        <f t="shared" si="0"/>
        <v>NÃO</v>
      </c>
    </row>
    <row r="17" spans="2:4">
      <c r="B17" s="23" t="s">
        <v>68</v>
      </c>
      <c r="C17" s="24">
        <v>90</v>
      </c>
      <c r="D17" s="24" t="str">
        <f t="shared" si="0"/>
        <v>SIM</v>
      </c>
    </row>
    <row r="18" spans="2:4">
      <c r="B18" s="23" t="s">
        <v>69</v>
      </c>
      <c r="C18" s="24">
        <v>100</v>
      </c>
      <c r="D18" s="24" t="str">
        <f t="shared" si="0"/>
        <v>SIM</v>
      </c>
    </row>
    <row r="19" spans="2:4">
      <c r="B19" s="23" t="s">
        <v>70</v>
      </c>
      <c r="C19" s="24">
        <v>85</v>
      </c>
      <c r="D19" s="24" t="str">
        <f t="shared" si="0"/>
        <v>SIM</v>
      </c>
    </row>
    <row r="20" spans="2:4">
      <c r="B20" s="23" t="s">
        <v>71</v>
      </c>
      <c r="C20" s="24">
        <v>100</v>
      </c>
      <c r="D20" s="24" t="str">
        <f t="shared" si="0"/>
        <v>SIM</v>
      </c>
    </row>
    <row r="21" spans="2:4">
      <c r="B21" s="23" t="s">
        <v>72</v>
      </c>
      <c r="C21" s="24">
        <v>90</v>
      </c>
      <c r="D21" s="24" t="str">
        <f t="shared" si="0"/>
        <v>SIM</v>
      </c>
    </row>
    <row r="22" spans="2:4">
      <c r="B22" s="23" t="s">
        <v>73</v>
      </c>
      <c r="C22" s="24">
        <v>84</v>
      </c>
      <c r="D22" s="24" t="str">
        <f t="shared" si="0"/>
        <v>NÃO</v>
      </c>
    </row>
    <row r="23" spans="2:4">
      <c r="B23" s="23" t="s">
        <v>74</v>
      </c>
      <c r="C23" s="24">
        <v>96</v>
      </c>
      <c r="D23" s="24" t="str">
        <f t="shared" si="0"/>
        <v>SIM</v>
      </c>
    </row>
    <row r="24" spans="2:4">
      <c r="B24" s="23" t="s">
        <v>75</v>
      </c>
      <c r="C24" s="24">
        <v>84</v>
      </c>
      <c r="D24" s="24" t="str">
        <f t="shared" si="0"/>
        <v>NÃO</v>
      </c>
    </row>
    <row r="30" ht="25.5" spans="2:5">
      <c r="B30" s="2" t="s">
        <v>53</v>
      </c>
      <c r="C30" s="2" t="s">
        <v>76</v>
      </c>
      <c r="D30" s="2" t="s">
        <v>54</v>
      </c>
      <c r="E30" s="3" t="s">
        <v>55</v>
      </c>
    </row>
    <row r="31" spans="2:5">
      <c r="B31" s="23" t="s">
        <v>77</v>
      </c>
      <c r="C31" s="25">
        <v>31510</v>
      </c>
      <c r="D31" s="24">
        <v>74</v>
      </c>
      <c r="E31" s="23" t="str">
        <f>IF(AND(MONTH(C31)=4,D31&gt;=85),"Ganha Bônus","Não Ganha")</f>
        <v>Não Ganha</v>
      </c>
    </row>
    <row r="32" spans="2:5">
      <c r="B32" s="23" t="s">
        <v>78</v>
      </c>
      <c r="C32" s="25">
        <v>31148</v>
      </c>
      <c r="D32" s="24">
        <v>90</v>
      </c>
      <c r="E32" s="23" t="str">
        <f t="shared" ref="E32:E53" si="1">IF(AND(MONTH(C32)=4,D32&gt;=85),"Ganha Bônus","Não Ganha")</f>
        <v>Ganha Bônus</v>
      </c>
    </row>
    <row r="33" spans="2:5">
      <c r="B33" s="23" t="s">
        <v>79</v>
      </c>
      <c r="C33" s="25">
        <v>30678</v>
      </c>
      <c r="D33" s="24">
        <v>100</v>
      </c>
      <c r="E33" s="23" t="str">
        <f t="shared" si="1"/>
        <v>Não Ganha</v>
      </c>
    </row>
    <row r="34" spans="2:5">
      <c r="B34" s="23" t="s">
        <v>80</v>
      </c>
      <c r="C34" s="25">
        <v>30375</v>
      </c>
      <c r="D34" s="24">
        <v>100</v>
      </c>
      <c r="E34" s="23" t="str">
        <f t="shared" si="1"/>
        <v>Não Ganha</v>
      </c>
    </row>
    <row r="35" spans="2:5">
      <c r="B35" s="23" t="s">
        <v>81</v>
      </c>
      <c r="C35" s="25">
        <v>30757</v>
      </c>
      <c r="D35" s="24">
        <v>89</v>
      </c>
      <c r="E35" s="23" t="str">
        <f t="shared" si="1"/>
        <v>Não Ganha</v>
      </c>
    </row>
    <row r="36" spans="2:5">
      <c r="B36" s="23" t="s">
        <v>82</v>
      </c>
      <c r="C36" s="25">
        <v>31505</v>
      </c>
      <c r="D36" s="24">
        <v>84</v>
      </c>
      <c r="E36" s="23" t="str">
        <f t="shared" si="1"/>
        <v>Não Ganha</v>
      </c>
    </row>
    <row r="37" spans="2:5">
      <c r="B37" s="23" t="s">
        <v>83</v>
      </c>
      <c r="C37" s="25">
        <v>29678</v>
      </c>
      <c r="D37" s="24">
        <v>100</v>
      </c>
      <c r="E37" s="23" t="str">
        <f t="shared" si="1"/>
        <v>Ganha Bônus</v>
      </c>
    </row>
    <row r="38" spans="2:5">
      <c r="B38" s="23" t="s">
        <v>84</v>
      </c>
      <c r="C38" s="25">
        <v>32443</v>
      </c>
      <c r="D38" s="24">
        <v>84</v>
      </c>
      <c r="E38" s="23" t="str">
        <f t="shared" si="1"/>
        <v>Não Ganha</v>
      </c>
    </row>
    <row r="39" spans="2:5">
      <c r="B39" s="23" t="s">
        <v>85</v>
      </c>
      <c r="C39" s="25">
        <v>30638</v>
      </c>
      <c r="D39" s="24">
        <v>88</v>
      </c>
      <c r="E39" s="23" t="str">
        <f t="shared" si="1"/>
        <v>Não Ganha</v>
      </c>
    </row>
    <row r="40" spans="2:5">
      <c r="B40" s="23" t="s">
        <v>86</v>
      </c>
      <c r="C40" s="25">
        <v>28948</v>
      </c>
      <c r="D40" s="24">
        <v>96</v>
      </c>
      <c r="E40" s="23" t="str">
        <f t="shared" si="1"/>
        <v>Ganha Bônus</v>
      </c>
    </row>
    <row r="41" spans="2:5">
      <c r="B41" s="23" t="s">
        <v>87</v>
      </c>
      <c r="C41" s="25">
        <v>32479</v>
      </c>
      <c r="D41" s="24">
        <v>84</v>
      </c>
      <c r="E41" s="23" t="str">
        <f t="shared" si="1"/>
        <v>Não Ganha</v>
      </c>
    </row>
    <row r="42" spans="2:5">
      <c r="B42" s="23" t="s">
        <v>88</v>
      </c>
      <c r="C42" s="25">
        <v>30056</v>
      </c>
      <c r="D42" s="24">
        <v>77</v>
      </c>
      <c r="E42" s="23" t="str">
        <f t="shared" si="1"/>
        <v>Não Ganha</v>
      </c>
    </row>
    <row r="43" spans="2:5">
      <c r="B43" s="23" t="s">
        <v>89</v>
      </c>
      <c r="C43" s="25">
        <v>32373</v>
      </c>
      <c r="D43" s="24">
        <v>84</v>
      </c>
      <c r="E43" s="23" t="str">
        <f t="shared" si="1"/>
        <v>Não Ganha</v>
      </c>
    </row>
    <row r="44" spans="2:5">
      <c r="B44" s="23" t="s">
        <v>90</v>
      </c>
      <c r="C44" s="25">
        <v>29399</v>
      </c>
      <c r="D44" s="24">
        <v>73</v>
      </c>
      <c r="E44" s="23" t="str">
        <f t="shared" si="1"/>
        <v>Não Ganha</v>
      </c>
    </row>
    <row r="45" spans="2:5">
      <c r="B45" s="23" t="s">
        <v>91</v>
      </c>
      <c r="C45" s="25">
        <v>30608</v>
      </c>
      <c r="D45" s="24">
        <v>84</v>
      </c>
      <c r="E45" s="23" t="str">
        <f t="shared" si="1"/>
        <v>Não Ganha</v>
      </c>
    </row>
    <row r="46" spans="2:5">
      <c r="B46" s="23" t="s">
        <v>92</v>
      </c>
      <c r="C46" s="25">
        <v>30924</v>
      </c>
      <c r="D46" s="24">
        <v>90</v>
      </c>
      <c r="E46" s="23" t="str">
        <f t="shared" si="1"/>
        <v>Não Ganha</v>
      </c>
    </row>
    <row r="47" spans="2:5">
      <c r="B47" s="23" t="s">
        <v>93</v>
      </c>
      <c r="C47" s="25">
        <v>31058</v>
      </c>
      <c r="D47" s="24">
        <v>100</v>
      </c>
      <c r="E47" s="23" t="str">
        <f t="shared" si="1"/>
        <v>Não Ganha</v>
      </c>
    </row>
    <row r="48" spans="2:5">
      <c r="B48" s="23" t="s">
        <v>94</v>
      </c>
      <c r="C48" s="25">
        <v>30421</v>
      </c>
      <c r="D48" s="24">
        <v>84</v>
      </c>
      <c r="E48" s="23" t="str">
        <f t="shared" si="1"/>
        <v>Não Ganha</v>
      </c>
    </row>
    <row r="49" spans="2:5">
      <c r="B49" s="23" t="s">
        <v>95</v>
      </c>
      <c r="C49" s="25">
        <v>29679</v>
      </c>
      <c r="D49" s="24">
        <v>95</v>
      </c>
      <c r="E49" s="23" t="str">
        <f t="shared" si="1"/>
        <v>Ganha Bônus</v>
      </c>
    </row>
    <row r="50" spans="2:5">
      <c r="B50" s="23" t="s">
        <v>96</v>
      </c>
      <c r="C50" s="25">
        <v>26799</v>
      </c>
      <c r="D50" s="24">
        <v>88</v>
      </c>
      <c r="E50" s="23" t="str">
        <f t="shared" si="1"/>
        <v>Não Ganha</v>
      </c>
    </row>
    <row r="51" spans="2:5">
      <c r="B51" s="23" t="s">
        <v>97</v>
      </c>
      <c r="C51" s="25">
        <v>31141</v>
      </c>
      <c r="D51" s="24">
        <v>84</v>
      </c>
      <c r="E51" s="23" t="str">
        <f t="shared" si="1"/>
        <v>Não Ganha</v>
      </c>
    </row>
    <row r="52" spans="2:5">
      <c r="B52" s="23" t="s">
        <v>98</v>
      </c>
      <c r="C52" s="25">
        <v>32545</v>
      </c>
      <c r="D52" s="24">
        <v>90</v>
      </c>
      <c r="E52" s="23" t="str">
        <f t="shared" si="1"/>
        <v>Não Ganha</v>
      </c>
    </row>
    <row r="53" spans="2:5">
      <c r="B53" s="23" t="s">
        <v>99</v>
      </c>
      <c r="C53" s="25">
        <v>30792</v>
      </c>
      <c r="D53" s="24">
        <v>83</v>
      </c>
      <c r="E53" s="23" t="str">
        <f t="shared" si="1"/>
        <v>Não Ganha</v>
      </c>
    </row>
  </sheetData>
  <conditionalFormatting sqref="D5:D24">
    <cfRule type="cellIs" dxfId="0" priority="4" operator="equal">
      <formula>"SIM"</formula>
    </cfRule>
    <cfRule type="cellIs" dxfId="1" priority="3" operator="equal">
      <formula>"NÃO"</formula>
    </cfRule>
  </conditionalFormatting>
  <conditionalFormatting sqref="E31:E53">
    <cfRule type="cellIs" dxfId="0" priority="2" operator="equal">
      <formula>"Ganha Bônus"</formula>
    </cfRule>
    <cfRule type="cellIs" dxfId="1" priority="1" operator="equal">
      <formula>"Não Ganha"</formula>
    </cfRule>
  </conditionalFormatting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58"/>
  <sheetViews>
    <sheetView showGridLines="0" zoomScale="115" zoomScaleNormal="115" topLeftCell="A60" workbookViewId="0">
      <selection activeCell="B58" sqref="B58"/>
    </sheetView>
  </sheetViews>
  <sheetFormatPr defaultColWidth="11.4571428571429" defaultRowHeight="12.75"/>
  <cols>
    <col min="1" max="1" width="8.81904761904762" customWidth="1"/>
    <col min="2" max="2" width="44.2666666666667" customWidth="1"/>
    <col min="3" max="3" width="18.1809523809524" customWidth="1"/>
    <col min="4" max="4" width="18.2666666666667" customWidth="1"/>
    <col min="5" max="6" width="8.81904761904762" customWidth="1"/>
    <col min="7" max="7" width="25.8190476190476" customWidth="1"/>
    <col min="8" max="8" width="23.2666666666667" style="13" customWidth="1"/>
    <col min="9" max="9" width="22" style="13" customWidth="1"/>
    <col min="10" max="256" width="8.81904761904762" customWidth="1"/>
  </cols>
  <sheetData>
    <row r="4" spans="2:9">
      <c r="B4" s="7" t="s">
        <v>100</v>
      </c>
      <c r="C4" s="14" t="s">
        <v>101</v>
      </c>
      <c r="D4" s="15" t="s">
        <v>102</v>
      </c>
      <c r="G4" s="7" t="s">
        <v>100</v>
      </c>
      <c r="H4" s="15" t="s">
        <v>102</v>
      </c>
      <c r="I4" s="14" t="s">
        <v>101</v>
      </c>
    </row>
    <row r="5" spans="2:9">
      <c r="B5" s="16" t="s">
        <v>89</v>
      </c>
      <c r="C5" s="17">
        <f>VLOOKUP(B5,$G$4:$I$31,3,0)</f>
        <v>1</v>
      </c>
      <c r="D5" s="9">
        <f>VLOOKUP(B5,$G$4:$I$31,2,0)</f>
        <v>74</v>
      </c>
      <c r="G5" s="16" t="s">
        <v>82</v>
      </c>
      <c r="H5" s="17">
        <v>89</v>
      </c>
      <c r="I5" s="9">
        <v>1</v>
      </c>
    </row>
    <row r="6" spans="2:9">
      <c r="B6" s="16" t="s">
        <v>93</v>
      </c>
      <c r="C6" s="17">
        <f t="shared" ref="C6:C31" si="0">VLOOKUP(B6,$G$4:$I$31,3,0)</f>
        <v>1</v>
      </c>
      <c r="D6" s="9">
        <f t="shared" ref="D6:D31" si="1">VLOOKUP(B6,$G$4:$I$31,2,0)</f>
        <v>90</v>
      </c>
      <c r="G6" s="16" t="s">
        <v>83</v>
      </c>
      <c r="H6" s="17">
        <v>84</v>
      </c>
      <c r="I6" s="9">
        <v>1</v>
      </c>
    </row>
    <row r="7" spans="2:9">
      <c r="B7" s="16" t="s">
        <v>103</v>
      </c>
      <c r="C7" s="17">
        <f t="shared" si="0"/>
        <v>1</v>
      </c>
      <c r="D7" s="9">
        <f t="shared" si="1"/>
        <v>100</v>
      </c>
      <c r="G7" s="16" t="s">
        <v>84</v>
      </c>
      <c r="H7" s="17">
        <v>84</v>
      </c>
      <c r="I7" s="9">
        <v>1</v>
      </c>
    </row>
    <row r="8" spans="2:9">
      <c r="B8" s="16" t="s">
        <v>62</v>
      </c>
      <c r="C8" s="17">
        <f t="shared" si="0"/>
        <v>1</v>
      </c>
      <c r="D8" s="9">
        <f t="shared" si="1"/>
        <v>100</v>
      </c>
      <c r="G8" s="16" t="s">
        <v>85</v>
      </c>
      <c r="H8" s="17">
        <v>96</v>
      </c>
      <c r="I8" s="9">
        <v>1</v>
      </c>
    </row>
    <row r="9" spans="2:9">
      <c r="B9" s="16" t="s">
        <v>82</v>
      </c>
      <c r="C9" s="17">
        <f t="shared" si="0"/>
        <v>1</v>
      </c>
      <c r="D9" s="9">
        <f t="shared" si="1"/>
        <v>89</v>
      </c>
      <c r="G9" s="16" t="s">
        <v>89</v>
      </c>
      <c r="H9" s="17">
        <v>74</v>
      </c>
      <c r="I9" s="9">
        <v>1</v>
      </c>
    </row>
    <row r="10" spans="2:9">
      <c r="B10" s="16" t="s">
        <v>73</v>
      </c>
      <c r="C10" s="17">
        <f t="shared" si="0"/>
        <v>1</v>
      </c>
      <c r="D10" s="9">
        <f t="shared" si="1"/>
        <v>84</v>
      </c>
      <c r="G10" s="16" t="s">
        <v>90</v>
      </c>
      <c r="H10" s="17">
        <v>82</v>
      </c>
      <c r="I10" s="9">
        <v>1</v>
      </c>
    </row>
    <row r="11" spans="2:9">
      <c r="B11" s="16" t="s">
        <v>63</v>
      </c>
      <c r="C11" s="17">
        <f t="shared" si="0"/>
        <v>1</v>
      </c>
      <c r="D11" s="9">
        <f t="shared" si="1"/>
        <v>100</v>
      </c>
      <c r="G11" s="16" t="s">
        <v>91</v>
      </c>
      <c r="H11" s="17">
        <v>84</v>
      </c>
      <c r="I11" s="9">
        <v>2</v>
      </c>
    </row>
    <row r="12" spans="2:9">
      <c r="B12" s="16" t="s">
        <v>75</v>
      </c>
      <c r="C12" s="17">
        <f t="shared" si="0"/>
        <v>1</v>
      </c>
      <c r="D12" s="9">
        <f t="shared" si="1"/>
        <v>84</v>
      </c>
      <c r="G12" s="16" t="s">
        <v>92</v>
      </c>
      <c r="H12" s="17">
        <v>88</v>
      </c>
      <c r="I12" s="9">
        <v>1</v>
      </c>
    </row>
    <row r="13" spans="2:9">
      <c r="B13" s="16" t="s">
        <v>92</v>
      </c>
      <c r="C13" s="17">
        <f t="shared" si="0"/>
        <v>1</v>
      </c>
      <c r="D13" s="9">
        <f t="shared" si="1"/>
        <v>88</v>
      </c>
      <c r="G13" s="16" t="s">
        <v>93</v>
      </c>
      <c r="H13" s="17">
        <v>90</v>
      </c>
      <c r="I13" s="9">
        <v>1</v>
      </c>
    </row>
    <row r="14" spans="2:9">
      <c r="B14" s="16" t="s">
        <v>85</v>
      </c>
      <c r="C14" s="17">
        <f t="shared" si="0"/>
        <v>1</v>
      </c>
      <c r="D14" s="9">
        <f t="shared" si="1"/>
        <v>96</v>
      </c>
      <c r="G14" s="16" t="s">
        <v>94</v>
      </c>
      <c r="H14" s="17">
        <v>100</v>
      </c>
      <c r="I14" s="9">
        <v>1</v>
      </c>
    </row>
    <row r="15" spans="2:9">
      <c r="B15" s="16" t="s">
        <v>91</v>
      </c>
      <c r="C15" s="17">
        <f t="shared" si="0"/>
        <v>2</v>
      </c>
      <c r="D15" s="9">
        <f t="shared" si="1"/>
        <v>84</v>
      </c>
      <c r="G15" s="16" t="s">
        <v>95</v>
      </c>
      <c r="H15" s="17">
        <v>85</v>
      </c>
      <c r="I15" s="9">
        <v>1</v>
      </c>
    </row>
    <row r="16" spans="2:9">
      <c r="B16" s="16" t="s">
        <v>60</v>
      </c>
      <c r="C16" s="17">
        <f t="shared" si="0"/>
        <v>1</v>
      </c>
      <c r="D16" s="9">
        <f t="shared" si="1"/>
        <v>77</v>
      </c>
      <c r="G16" s="16" t="s">
        <v>57</v>
      </c>
      <c r="H16" s="17">
        <v>84</v>
      </c>
      <c r="I16" s="9">
        <v>2</v>
      </c>
    </row>
    <row r="17" spans="2:9">
      <c r="B17" s="16" t="s">
        <v>83</v>
      </c>
      <c r="C17" s="17">
        <f t="shared" si="0"/>
        <v>1</v>
      </c>
      <c r="D17" s="9">
        <f t="shared" si="1"/>
        <v>84</v>
      </c>
      <c r="G17" s="16" t="s">
        <v>58</v>
      </c>
      <c r="H17" s="17">
        <v>84</v>
      </c>
      <c r="I17" s="9">
        <v>1</v>
      </c>
    </row>
    <row r="18" spans="2:9">
      <c r="B18" s="16" t="s">
        <v>61</v>
      </c>
      <c r="C18" s="17">
        <f t="shared" si="0"/>
        <v>1</v>
      </c>
      <c r="D18" s="9">
        <f t="shared" si="1"/>
        <v>73</v>
      </c>
      <c r="G18" s="16" t="s">
        <v>59</v>
      </c>
      <c r="H18" s="17">
        <v>88</v>
      </c>
      <c r="I18" s="9">
        <v>1</v>
      </c>
    </row>
    <row r="19" spans="2:9">
      <c r="B19" s="16" t="s">
        <v>84</v>
      </c>
      <c r="C19" s="17">
        <f t="shared" si="0"/>
        <v>1</v>
      </c>
      <c r="D19" s="9">
        <f t="shared" si="1"/>
        <v>84</v>
      </c>
      <c r="G19" s="16" t="s">
        <v>60</v>
      </c>
      <c r="H19" s="17">
        <v>77</v>
      </c>
      <c r="I19" s="9">
        <v>1</v>
      </c>
    </row>
    <row r="20" spans="2:9">
      <c r="B20" s="16" t="s">
        <v>104</v>
      </c>
      <c r="C20" s="17">
        <f t="shared" si="0"/>
        <v>1</v>
      </c>
      <c r="D20" s="9">
        <f t="shared" si="1"/>
        <v>90</v>
      </c>
      <c r="G20" s="16" t="s">
        <v>61</v>
      </c>
      <c r="H20" s="17">
        <v>73</v>
      </c>
      <c r="I20" s="9">
        <v>1</v>
      </c>
    </row>
    <row r="21" spans="2:9">
      <c r="B21" s="16" t="s">
        <v>94</v>
      </c>
      <c r="C21" s="17">
        <f t="shared" si="0"/>
        <v>1</v>
      </c>
      <c r="D21" s="9">
        <f t="shared" si="1"/>
        <v>100</v>
      </c>
      <c r="G21" s="16" t="s">
        <v>62</v>
      </c>
      <c r="H21" s="17">
        <v>100</v>
      </c>
      <c r="I21" s="9">
        <v>1</v>
      </c>
    </row>
    <row r="22" spans="2:9">
      <c r="B22" s="16" t="s">
        <v>57</v>
      </c>
      <c r="C22" s="17">
        <f t="shared" si="0"/>
        <v>2</v>
      </c>
      <c r="D22" s="9">
        <f t="shared" si="1"/>
        <v>84</v>
      </c>
      <c r="G22" s="16" t="s">
        <v>63</v>
      </c>
      <c r="H22" s="17">
        <v>100</v>
      </c>
      <c r="I22" s="9">
        <v>1</v>
      </c>
    </row>
    <row r="23" spans="2:9">
      <c r="B23" s="16" t="s">
        <v>72</v>
      </c>
      <c r="C23" s="17">
        <f t="shared" si="0"/>
        <v>2</v>
      </c>
      <c r="D23" s="9">
        <f t="shared" si="1"/>
        <v>95</v>
      </c>
      <c r="G23" s="16" t="s">
        <v>72</v>
      </c>
      <c r="H23" s="17">
        <v>95</v>
      </c>
      <c r="I23" s="9">
        <v>2</v>
      </c>
    </row>
    <row r="24" spans="2:9">
      <c r="B24" s="16" t="s">
        <v>59</v>
      </c>
      <c r="C24" s="17">
        <f t="shared" si="0"/>
        <v>1</v>
      </c>
      <c r="D24" s="9">
        <f t="shared" si="1"/>
        <v>88</v>
      </c>
      <c r="G24" s="16" t="s">
        <v>73</v>
      </c>
      <c r="H24" s="17">
        <v>84</v>
      </c>
      <c r="I24" s="9">
        <v>1</v>
      </c>
    </row>
    <row r="25" spans="2:9">
      <c r="B25" s="16" t="s">
        <v>105</v>
      </c>
      <c r="C25" s="17">
        <f t="shared" si="0"/>
        <v>2</v>
      </c>
      <c r="D25" s="9">
        <f t="shared" si="1"/>
        <v>84</v>
      </c>
      <c r="G25" s="16" t="s">
        <v>74</v>
      </c>
      <c r="H25" s="17">
        <v>88</v>
      </c>
      <c r="I25" s="9">
        <v>1</v>
      </c>
    </row>
    <row r="26" spans="2:9">
      <c r="B26" s="16" t="s">
        <v>106</v>
      </c>
      <c r="C26" s="17">
        <f t="shared" si="0"/>
        <v>1</v>
      </c>
      <c r="D26" s="9">
        <f t="shared" si="1"/>
        <v>90</v>
      </c>
      <c r="G26" s="16" t="s">
        <v>75</v>
      </c>
      <c r="H26" s="17">
        <v>84</v>
      </c>
      <c r="I26" s="9">
        <v>1</v>
      </c>
    </row>
    <row r="27" spans="2:9">
      <c r="B27" s="16" t="s">
        <v>107</v>
      </c>
      <c r="C27" s="17">
        <f t="shared" si="0"/>
        <v>1</v>
      </c>
      <c r="D27" s="9">
        <f t="shared" si="1"/>
        <v>83</v>
      </c>
      <c r="G27" s="16" t="s">
        <v>103</v>
      </c>
      <c r="H27" s="17">
        <v>100</v>
      </c>
      <c r="I27" s="9">
        <v>1</v>
      </c>
    </row>
    <row r="28" spans="2:9">
      <c r="B28" s="16" t="s">
        <v>58</v>
      </c>
      <c r="C28" s="17">
        <f t="shared" si="0"/>
        <v>1</v>
      </c>
      <c r="D28" s="9">
        <f t="shared" si="1"/>
        <v>84</v>
      </c>
      <c r="G28" s="16" t="s">
        <v>105</v>
      </c>
      <c r="H28" s="17">
        <v>84</v>
      </c>
      <c r="I28" s="9">
        <v>2</v>
      </c>
    </row>
    <row r="29" spans="2:9">
      <c r="B29" s="16" t="s">
        <v>90</v>
      </c>
      <c r="C29" s="17">
        <f t="shared" si="0"/>
        <v>1</v>
      </c>
      <c r="D29" s="9">
        <f t="shared" si="1"/>
        <v>82</v>
      </c>
      <c r="G29" s="16" t="s">
        <v>106</v>
      </c>
      <c r="H29" s="17">
        <v>90</v>
      </c>
      <c r="I29" s="9">
        <v>1</v>
      </c>
    </row>
    <row r="30" spans="2:9">
      <c r="B30" s="16" t="s">
        <v>74</v>
      </c>
      <c r="C30" s="17">
        <f t="shared" si="0"/>
        <v>1</v>
      </c>
      <c r="D30" s="9">
        <f t="shared" si="1"/>
        <v>88</v>
      </c>
      <c r="G30" s="16" t="s">
        <v>107</v>
      </c>
      <c r="H30" s="17">
        <v>83</v>
      </c>
      <c r="I30" s="9">
        <v>1</v>
      </c>
    </row>
    <row r="31" spans="2:9">
      <c r="B31" s="16" t="s">
        <v>95</v>
      </c>
      <c r="C31" s="17">
        <f t="shared" si="0"/>
        <v>1</v>
      </c>
      <c r="D31" s="9">
        <f t="shared" si="1"/>
        <v>85</v>
      </c>
      <c r="G31" s="16" t="s">
        <v>104</v>
      </c>
      <c r="H31" s="17">
        <v>90</v>
      </c>
      <c r="I31" s="9">
        <v>1</v>
      </c>
    </row>
    <row r="32" spans="8:9">
      <c r="H32"/>
      <c r="I32"/>
    </row>
    <row r="33" spans="8:9">
      <c r="H33"/>
      <c r="I33"/>
    </row>
    <row r="34" spans="8:9">
      <c r="H34"/>
      <c r="I34"/>
    </row>
    <row r="35" spans="8:9">
      <c r="H35"/>
      <c r="I35"/>
    </row>
    <row r="36" spans="8:9">
      <c r="H36"/>
      <c r="I36"/>
    </row>
    <row r="37" spans="8:9">
      <c r="H37"/>
      <c r="I37"/>
    </row>
    <row r="38" spans="8:9">
      <c r="H38"/>
      <c r="I38"/>
    </row>
    <row r="39" spans="8:9">
      <c r="H39"/>
      <c r="I39"/>
    </row>
    <row r="40" spans="8:9">
      <c r="H40"/>
      <c r="I40"/>
    </row>
    <row r="41" spans="8:9">
      <c r="H41"/>
      <c r="I41"/>
    </row>
    <row r="42" spans="8:9">
      <c r="H42"/>
      <c r="I42"/>
    </row>
    <row r="43" spans="8:9">
      <c r="H43"/>
      <c r="I43"/>
    </row>
    <row r="44" spans="8:9">
      <c r="H44"/>
      <c r="I44"/>
    </row>
    <row r="45" spans="8:9">
      <c r="H45"/>
      <c r="I45"/>
    </row>
    <row r="46" spans="8:9">
      <c r="H46"/>
      <c r="I46"/>
    </row>
    <row r="47" spans="8:9">
      <c r="H47"/>
      <c r="I47"/>
    </row>
    <row r="48" spans="8:9">
      <c r="H48"/>
      <c r="I48"/>
    </row>
    <row r="49" spans="8:9">
      <c r="H49"/>
      <c r="I49"/>
    </row>
    <row r="50" spans="8:9">
      <c r="H50"/>
      <c r="I50"/>
    </row>
    <row r="51" spans="8:9">
      <c r="H51"/>
      <c r="I51"/>
    </row>
    <row r="52" spans="8:9">
      <c r="H52"/>
      <c r="I52"/>
    </row>
    <row r="53" spans="8:9">
      <c r="H53"/>
      <c r="I53"/>
    </row>
    <row r="54" spans="8:9">
      <c r="H54"/>
      <c r="I54"/>
    </row>
    <row r="57" spans="2:4">
      <c r="B57" s="7" t="s">
        <v>108</v>
      </c>
      <c r="C57" s="14" t="s">
        <v>101</v>
      </c>
      <c r="D57" s="15" t="s">
        <v>102</v>
      </c>
    </row>
    <row r="58" s="12" customFormat="1" ht="27" customHeight="1" spans="2:9">
      <c r="B58" s="18" t="s">
        <v>95</v>
      </c>
      <c r="C58" s="19">
        <f>VLOOKUP($B58,$B$4:$D$31,2,0)</f>
        <v>1</v>
      </c>
      <c r="D58" s="20">
        <f>VLOOKUP($B58,$B$4:$D$31,3,0)</f>
        <v>85</v>
      </c>
      <c r="H58" s="21"/>
      <c r="I58" s="21"/>
    </row>
  </sheetData>
  <autoFilter ref="G4:I54">
    <sortState ref="G4:I54">
      <sortCondition ref="G4:G54"/>
    </sortState>
    <extLst/>
  </autoFilter>
  <conditionalFormatting sqref="D58">
    <cfRule type="cellIs" dxfId="2" priority="2" operator="lessThanOrEqual">
      <formula>85</formula>
    </cfRule>
    <cfRule type="cellIs" dxfId="3" priority="1" operator="greaterThanOrEqual">
      <formula>85</formula>
    </cfRule>
  </conditionalFormatting>
  <dataValidations count="1">
    <dataValidation type="list" allowBlank="1" showInputMessage="1" showErrorMessage="1" sqref="B58">
      <formula1>$B$5:$B$31</formula1>
    </dataValidation>
  </dataValidations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A12:H18"/>
  <sheetViews>
    <sheetView showGridLines="0" tabSelected="1" zoomScale="145" zoomScaleNormal="145" topLeftCell="C13" workbookViewId="0">
      <selection activeCell="E22" sqref="E22"/>
    </sheetView>
  </sheetViews>
  <sheetFormatPr defaultColWidth="11.4571428571429" defaultRowHeight="12.75" outlineLevelCol="7"/>
  <cols>
    <col min="1" max="1" width="8.81904761904762" customWidth="1"/>
    <col min="2" max="2" width="44.2666666666667" style="1" customWidth="1"/>
    <col min="3" max="3" width="36.4571428571429" style="1" customWidth="1"/>
    <col min="4" max="6" width="8.81904761904762" customWidth="1"/>
    <col min="7" max="7" width="7.81904761904762" customWidth="1"/>
    <col min="8" max="8" width="12.8190476190476" customWidth="1"/>
    <col min="9" max="256" width="8.81904761904762" customWidth="1"/>
  </cols>
  <sheetData>
    <row r="12" spans="2:3">
      <c r="B12" s="2" t="s">
        <v>109</v>
      </c>
      <c r="C12" s="3" t="s">
        <v>110</v>
      </c>
    </row>
    <row r="13" ht="23.25" customHeight="1" spans="2:3">
      <c r="B13" s="4" t="e">
        <f>134/(100000000-10*10^7)</f>
        <v>#DIV/0!</v>
      </c>
      <c r="C13" s="5" t="s">
        <v>111</v>
      </c>
    </row>
    <row r="14" ht="30" customHeight="1" spans="2:8">
      <c r="B14" s="6" t="e">
        <f>VLOOKUP("Word",G15:H15,2,0)</f>
        <v>#N/A</v>
      </c>
      <c r="C14" s="5" t="s">
        <v>112</v>
      </c>
      <c r="G14" s="7" t="s">
        <v>113</v>
      </c>
      <c r="H14" s="7" t="s">
        <v>114</v>
      </c>
    </row>
    <row r="15" ht="33" customHeight="1" spans="2:8">
      <c r="B15" s="4" t="e">
        <f>desviopadrao(1,2,3)</f>
        <v>#NAME?</v>
      </c>
      <c r="C15" s="5" t="s">
        <v>115</v>
      </c>
      <c r="D15" s="8">
        <v>0</v>
      </c>
      <c r="G15" s="9" t="s">
        <v>116</v>
      </c>
      <c r="H15" s="9" t="s">
        <v>117</v>
      </c>
    </row>
    <row r="16" ht="36" customHeight="1" spans="1:3">
      <c r="A16" t="s">
        <v>118</v>
      </c>
      <c r="B16" s="4" t="e">
        <f>2*SQRT((4-5))</f>
        <v>#NUM!</v>
      </c>
      <c r="C16" s="10" t="s">
        <v>119</v>
      </c>
    </row>
    <row r="17" ht="26" customHeight="1" spans="2:3">
      <c r="B17" s="4" t="e">
        <f>VLOOKUP("Excel",G15:H15,3,0)</f>
        <v>#REF!</v>
      </c>
      <c r="C17" s="11" t="s">
        <v>120</v>
      </c>
    </row>
    <row r="18" ht="27" customHeight="1" spans="2:3">
      <c r="B18" s="4" t="e">
        <f>AVERAGE("a e b")</f>
        <v>#VALUE!</v>
      </c>
      <c r="C18" s="11" t="s">
        <v>121</v>
      </c>
    </row>
  </sheetData>
  <pageMargins left="0.75" right="0.75" top="1" bottom="1" header="0.492125985" footer="0.492125985"/>
  <pageSetup paperSize="1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Daniel</cp:lastModifiedBy>
  <dcterms:created xsi:type="dcterms:W3CDTF">2010-04-27T19:52:00Z</dcterms:created>
  <dcterms:modified xsi:type="dcterms:W3CDTF">2024-01-22T18:56:25Z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7A9A86A2823C488A9C8CC8A099471EE3_12</vt:lpwstr>
  </property>
  <property fmtid="{D5CDD505-2E9C-101B-9397-08002B2CF9AE}" pid="3" name="KSOProductBuildVer">
    <vt:lpwstr>1046-12.2.0.13431</vt:lpwstr>
  </property>
</Properties>
</file>