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8"/>
  </bookViews>
  <sheets>
    <sheet name="Sheet1" sheetId="1" r:id="rId1"/>
  </sheets>
  <functionGroups builtInGroupCount="18"/>
  <definedNames>
    <definedName name="solver_adj" localSheetId="0" hidden="1">Sheet1!$I$41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Sheet1!$V$41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100</definedName>
    <definedName name="solver_ver" localSheetId="0" hidden="1">3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6" i="1" l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75" i="1"/>
  <c r="I31" i="1"/>
  <c r="I35" i="1"/>
  <c r="I39" i="1"/>
  <c r="I43" i="1"/>
  <c r="I47" i="1"/>
  <c r="I51" i="1"/>
  <c r="I55" i="1"/>
  <c r="I59" i="1"/>
  <c r="I63" i="1"/>
  <c r="I67" i="1"/>
  <c r="I37" i="1"/>
  <c r="I45" i="1"/>
  <c r="I53" i="1"/>
  <c r="I61" i="1"/>
  <c r="I69" i="1"/>
  <c r="I38" i="1"/>
  <c r="I46" i="1"/>
  <c r="I54" i="1"/>
  <c r="I62" i="1"/>
  <c r="I70" i="1"/>
  <c r="I32" i="1"/>
  <c r="I36" i="1"/>
  <c r="I40" i="1"/>
  <c r="I44" i="1"/>
  <c r="I48" i="1"/>
  <c r="I52" i="1"/>
  <c r="I56" i="1"/>
  <c r="I60" i="1"/>
  <c r="I64" i="1"/>
  <c r="I68" i="1"/>
  <c r="I33" i="1"/>
  <c r="I41" i="1"/>
  <c r="I49" i="1"/>
  <c r="I57" i="1"/>
  <c r="I65" i="1"/>
  <c r="I34" i="1"/>
  <c r="I42" i="1"/>
  <c r="I50" i="1"/>
  <c r="I58" i="1"/>
  <c r="I66" i="1"/>
  <c r="I30" i="1"/>
  <c r="A115" i="1" l="1"/>
  <c r="A103" i="1"/>
  <c r="A87" i="1"/>
  <c r="A79" i="1"/>
  <c r="F79" i="1" s="1"/>
  <c r="A114" i="1"/>
  <c r="A110" i="1"/>
  <c r="A106" i="1"/>
  <c r="A102" i="1"/>
  <c r="A98" i="1"/>
  <c r="A94" i="1"/>
  <c r="A90" i="1"/>
  <c r="A86" i="1"/>
  <c r="D86" i="1" s="1"/>
  <c r="A82" i="1"/>
  <c r="D82" i="1" s="1"/>
  <c r="A78" i="1"/>
  <c r="A107" i="1"/>
  <c r="A95" i="1"/>
  <c r="A113" i="1"/>
  <c r="A109" i="1"/>
  <c r="A105" i="1"/>
  <c r="A101" i="1"/>
  <c r="A97" i="1"/>
  <c r="A93" i="1"/>
  <c r="A89" i="1"/>
  <c r="A85" i="1"/>
  <c r="D85" i="1" s="1"/>
  <c r="A81" i="1"/>
  <c r="D81" i="1" s="1"/>
  <c r="A77" i="1"/>
  <c r="A111" i="1"/>
  <c r="A99" i="1"/>
  <c r="A91" i="1"/>
  <c r="A83" i="1"/>
  <c r="F83" i="1" s="1"/>
  <c r="A112" i="1"/>
  <c r="A108" i="1"/>
  <c r="A104" i="1"/>
  <c r="A100" i="1"/>
  <c r="A96" i="1"/>
  <c r="A92" i="1"/>
  <c r="A88" i="1"/>
  <c r="A84" i="1"/>
  <c r="D84" i="1" s="1"/>
  <c r="A80" i="1"/>
  <c r="D80" i="1" s="1"/>
  <c r="A76" i="1"/>
  <c r="A75" i="1"/>
  <c r="F75" i="1" s="1"/>
  <c r="F84" i="1"/>
  <c r="F82" i="1"/>
  <c r="F81" i="1"/>
  <c r="K31" i="1"/>
  <c r="L31" i="1"/>
  <c r="M31" i="1"/>
  <c r="N31" i="1"/>
  <c r="O31" i="1"/>
  <c r="P31" i="1"/>
  <c r="Q31" i="1"/>
  <c r="R31" i="1"/>
  <c r="S31" i="1"/>
  <c r="T31" i="1"/>
  <c r="K32" i="1"/>
  <c r="L32" i="1"/>
  <c r="M32" i="1"/>
  <c r="N32" i="1"/>
  <c r="O32" i="1"/>
  <c r="P32" i="1"/>
  <c r="Q32" i="1"/>
  <c r="R32" i="1"/>
  <c r="S32" i="1"/>
  <c r="T32" i="1"/>
  <c r="K33" i="1"/>
  <c r="L33" i="1"/>
  <c r="M33" i="1"/>
  <c r="N33" i="1"/>
  <c r="O33" i="1"/>
  <c r="P33" i="1"/>
  <c r="Q33" i="1"/>
  <c r="R33" i="1"/>
  <c r="S33" i="1"/>
  <c r="T33" i="1"/>
  <c r="K34" i="1"/>
  <c r="L34" i="1"/>
  <c r="M34" i="1"/>
  <c r="N34" i="1"/>
  <c r="O34" i="1"/>
  <c r="P34" i="1"/>
  <c r="Q34" i="1"/>
  <c r="R34" i="1"/>
  <c r="S34" i="1"/>
  <c r="T34" i="1"/>
  <c r="K35" i="1"/>
  <c r="L35" i="1"/>
  <c r="M35" i="1"/>
  <c r="N35" i="1"/>
  <c r="O35" i="1"/>
  <c r="P35" i="1"/>
  <c r="Q35" i="1"/>
  <c r="R35" i="1"/>
  <c r="S35" i="1"/>
  <c r="T35" i="1"/>
  <c r="K36" i="1"/>
  <c r="L36" i="1"/>
  <c r="M36" i="1"/>
  <c r="N36" i="1"/>
  <c r="O36" i="1"/>
  <c r="P36" i="1"/>
  <c r="Q36" i="1"/>
  <c r="R36" i="1"/>
  <c r="S36" i="1"/>
  <c r="T36" i="1"/>
  <c r="K37" i="1"/>
  <c r="L37" i="1"/>
  <c r="M37" i="1"/>
  <c r="N37" i="1"/>
  <c r="O37" i="1"/>
  <c r="P37" i="1"/>
  <c r="Q37" i="1"/>
  <c r="R37" i="1"/>
  <c r="S37" i="1"/>
  <c r="T37" i="1"/>
  <c r="K38" i="1"/>
  <c r="L38" i="1"/>
  <c r="M38" i="1"/>
  <c r="N38" i="1"/>
  <c r="O38" i="1"/>
  <c r="P38" i="1"/>
  <c r="Q38" i="1"/>
  <c r="R38" i="1"/>
  <c r="S38" i="1"/>
  <c r="T38" i="1"/>
  <c r="K39" i="1"/>
  <c r="L39" i="1"/>
  <c r="M39" i="1"/>
  <c r="N39" i="1"/>
  <c r="O39" i="1"/>
  <c r="P39" i="1"/>
  <c r="Q39" i="1"/>
  <c r="R39" i="1"/>
  <c r="S39" i="1"/>
  <c r="T39" i="1"/>
  <c r="K40" i="1"/>
  <c r="L40" i="1"/>
  <c r="M40" i="1"/>
  <c r="N40" i="1"/>
  <c r="O40" i="1"/>
  <c r="P40" i="1"/>
  <c r="Q40" i="1"/>
  <c r="R40" i="1"/>
  <c r="S40" i="1"/>
  <c r="T40" i="1"/>
  <c r="K41" i="1"/>
  <c r="L41" i="1"/>
  <c r="M41" i="1"/>
  <c r="N41" i="1"/>
  <c r="O41" i="1"/>
  <c r="P41" i="1"/>
  <c r="Q41" i="1"/>
  <c r="R41" i="1"/>
  <c r="S41" i="1"/>
  <c r="T41" i="1"/>
  <c r="K42" i="1"/>
  <c r="L42" i="1"/>
  <c r="M42" i="1"/>
  <c r="N42" i="1"/>
  <c r="O42" i="1"/>
  <c r="P42" i="1"/>
  <c r="Q42" i="1"/>
  <c r="R42" i="1"/>
  <c r="S42" i="1"/>
  <c r="T42" i="1"/>
  <c r="K43" i="1"/>
  <c r="L43" i="1"/>
  <c r="M43" i="1"/>
  <c r="N43" i="1"/>
  <c r="O43" i="1"/>
  <c r="P43" i="1"/>
  <c r="Q43" i="1"/>
  <c r="R43" i="1"/>
  <c r="S43" i="1"/>
  <c r="T43" i="1"/>
  <c r="K44" i="1"/>
  <c r="L44" i="1"/>
  <c r="M44" i="1"/>
  <c r="N44" i="1"/>
  <c r="O44" i="1"/>
  <c r="P44" i="1"/>
  <c r="Q44" i="1"/>
  <c r="R44" i="1"/>
  <c r="S44" i="1"/>
  <c r="T44" i="1"/>
  <c r="K45" i="1"/>
  <c r="L45" i="1"/>
  <c r="M45" i="1"/>
  <c r="N45" i="1"/>
  <c r="O45" i="1"/>
  <c r="P45" i="1"/>
  <c r="Q45" i="1"/>
  <c r="R45" i="1"/>
  <c r="S45" i="1"/>
  <c r="T45" i="1"/>
  <c r="K46" i="1"/>
  <c r="L46" i="1"/>
  <c r="M46" i="1"/>
  <c r="N46" i="1"/>
  <c r="O46" i="1"/>
  <c r="P46" i="1"/>
  <c r="Q46" i="1"/>
  <c r="R46" i="1"/>
  <c r="S46" i="1"/>
  <c r="T46" i="1"/>
  <c r="K47" i="1"/>
  <c r="L47" i="1"/>
  <c r="M47" i="1"/>
  <c r="N47" i="1"/>
  <c r="O47" i="1"/>
  <c r="P47" i="1"/>
  <c r="Q47" i="1"/>
  <c r="R47" i="1"/>
  <c r="S47" i="1"/>
  <c r="T47" i="1"/>
  <c r="K48" i="1"/>
  <c r="L48" i="1"/>
  <c r="M48" i="1"/>
  <c r="N48" i="1"/>
  <c r="O48" i="1"/>
  <c r="P48" i="1"/>
  <c r="Q48" i="1"/>
  <c r="R48" i="1"/>
  <c r="S48" i="1"/>
  <c r="T48" i="1"/>
  <c r="K49" i="1"/>
  <c r="L49" i="1"/>
  <c r="M49" i="1"/>
  <c r="N49" i="1"/>
  <c r="O49" i="1"/>
  <c r="P49" i="1"/>
  <c r="Q49" i="1"/>
  <c r="R49" i="1"/>
  <c r="S49" i="1"/>
  <c r="T49" i="1"/>
  <c r="K50" i="1"/>
  <c r="L50" i="1"/>
  <c r="M50" i="1"/>
  <c r="N50" i="1"/>
  <c r="O50" i="1"/>
  <c r="P50" i="1"/>
  <c r="Q50" i="1"/>
  <c r="R50" i="1"/>
  <c r="S50" i="1"/>
  <c r="T50" i="1"/>
  <c r="K51" i="1"/>
  <c r="L51" i="1"/>
  <c r="M51" i="1"/>
  <c r="N51" i="1"/>
  <c r="O51" i="1"/>
  <c r="P51" i="1"/>
  <c r="Q51" i="1"/>
  <c r="R51" i="1"/>
  <c r="S51" i="1"/>
  <c r="T51" i="1"/>
  <c r="K52" i="1"/>
  <c r="L52" i="1"/>
  <c r="M52" i="1"/>
  <c r="N52" i="1"/>
  <c r="O52" i="1"/>
  <c r="P52" i="1"/>
  <c r="Q52" i="1"/>
  <c r="R52" i="1"/>
  <c r="S52" i="1"/>
  <c r="T52" i="1"/>
  <c r="K53" i="1"/>
  <c r="L53" i="1"/>
  <c r="M53" i="1"/>
  <c r="N53" i="1"/>
  <c r="O53" i="1"/>
  <c r="P53" i="1"/>
  <c r="Q53" i="1"/>
  <c r="R53" i="1"/>
  <c r="S53" i="1"/>
  <c r="T53" i="1"/>
  <c r="K54" i="1"/>
  <c r="L54" i="1"/>
  <c r="M54" i="1"/>
  <c r="N54" i="1"/>
  <c r="O54" i="1"/>
  <c r="P54" i="1"/>
  <c r="Q54" i="1"/>
  <c r="R54" i="1"/>
  <c r="S54" i="1"/>
  <c r="T54" i="1"/>
  <c r="K55" i="1"/>
  <c r="L55" i="1"/>
  <c r="M55" i="1"/>
  <c r="N55" i="1"/>
  <c r="O55" i="1"/>
  <c r="P55" i="1"/>
  <c r="Q55" i="1"/>
  <c r="R55" i="1"/>
  <c r="S55" i="1"/>
  <c r="T55" i="1"/>
  <c r="K56" i="1"/>
  <c r="L56" i="1"/>
  <c r="M56" i="1"/>
  <c r="N56" i="1"/>
  <c r="O56" i="1"/>
  <c r="P56" i="1"/>
  <c r="Q56" i="1"/>
  <c r="R56" i="1"/>
  <c r="S56" i="1"/>
  <c r="T56" i="1"/>
  <c r="K57" i="1"/>
  <c r="L57" i="1"/>
  <c r="M57" i="1"/>
  <c r="N57" i="1"/>
  <c r="O57" i="1"/>
  <c r="P57" i="1"/>
  <c r="Q57" i="1"/>
  <c r="R57" i="1"/>
  <c r="S57" i="1"/>
  <c r="T57" i="1"/>
  <c r="K58" i="1"/>
  <c r="L58" i="1"/>
  <c r="M58" i="1"/>
  <c r="N58" i="1"/>
  <c r="O58" i="1"/>
  <c r="P58" i="1"/>
  <c r="Q58" i="1"/>
  <c r="R58" i="1"/>
  <c r="S58" i="1"/>
  <c r="T58" i="1"/>
  <c r="K59" i="1"/>
  <c r="L59" i="1"/>
  <c r="M59" i="1"/>
  <c r="N59" i="1"/>
  <c r="O59" i="1"/>
  <c r="P59" i="1"/>
  <c r="Q59" i="1"/>
  <c r="R59" i="1"/>
  <c r="S59" i="1"/>
  <c r="T59" i="1"/>
  <c r="K60" i="1"/>
  <c r="L60" i="1"/>
  <c r="M60" i="1"/>
  <c r="N60" i="1"/>
  <c r="O60" i="1"/>
  <c r="P60" i="1"/>
  <c r="Q60" i="1"/>
  <c r="R60" i="1"/>
  <c r="S60" i="1"/>
  <c r="T60" i="1"/>
  <c r="K61" i="1"/>
  <c r="L61" i="1"/>
  <c r="M61" i="1"/>
  <c r="N61" i="1"/>
  <c r="O61" i="1"/>
  <c r="P61" i="1"/>
  <c r="Q61" i="1"/>
  <c r="R61" i="1"/>
  <c r="S61" i="1"/>
  <c r="T61" i="1"/>
  <c r="K62" i="1"/>
  <c r="L62" i="1"/>
  <c r="M62" i="1"/>
  <c r="N62" i="1"/>
  <c r="O62" i="1"/>
  <c r="P62" i="1"/>
  <c r="Q62" i="1"/>
  <c r="R62" i="1"/>
  <c r="S62" i="1"/>
  <c r="T62" i="1"/>
  <c r="K63" i="1"/>
  <c r="L63" i="1"/>
  <c r="M63" i="1"/>
  <c r="N63" i="1"/>
  <c r="O63" i="1"/>
  <c r="P63" i="1"/>
  <c r="Q63" i="1"/>
  <c r="R63" i="1"/>
  <c r="S63" i="1"/>
  <c r="T63" i="1"/>
  <c r="K64" i="1"/>
  <c r="L64" i="1"/>
  <c r="M64" i="1"/>
  <c r="N64" i="1"/>
  <c r="O64" i="1"/>
  <c r="P64" i="1"/>
  <c r="Q64" i="1"/>
  <c r="R64" i="1"/>
  <c r="S64" i="1"/>
  <c r="T64" i="1"/>
  <c r="K65" i="1"/>
  <c r="L65" i="1"/>
  <c r="M65" i="1"/>
  <c r="N65" i="1"/>
  <c r="O65" i="1"/>
  <c r="P65" i="1"/>
  <c r="Q65" i="1"/>
  <c r="R65" i="1"/>
  <c r="S65" i="1"/>
  <c r="T65" i="1"/>
  <c r="K66" i="1"/>
  <c r="L66" i="1"/>
  <c r="M66" i="1"/>
  <c r="N66" i="1"/>
  <c r="O66" i="1"/>
  <c r="P66" i="1"/>
  <c r="Q66" i="1"/>
  <c r="R66" i="1"/>
  <c r="S66" i="1"/>
  <c r="T66" i="1"/>
  <c r="K67" i="1"/>
  <c r="L67" i="1"/>
  <c r="M67" i="1"/>
  <c r="N67" i="1"/>
  <c r="O67" i="1"/>
  <c r="P67" i="1"/>
  <c r="Q67" i="1"/>
  <c r="R67" i="1"/>
  <c r="S67" i="1"/>
  <c r="T67" i="1"/>
  <c r="K68" i="1"/>
  <c r="L68" i="1"/>
  <c r="M68" i="1"/>
  <c r="N68" i="1"/>
  <c r="O68" i="1"/>
  <c r="P68" i="1"/>
  <c r="Q68" i="1"/>
  <c r="R68" i="1"/>
  <c r="S68" i="1"/>
  <c r="T68" i="1"/>
  <c r="K69" i="1"/>
  <c r="L69" i="1"/>
  <c r="M69" i="1"/>
  <c r="N69" i="1"/>
  <c r="O69" i="1"/>
  <c r="P69" i="1"/>
  <c r="Q69" i="1"/>
  <c r="R69" i="1"/>
  <c r="S69" i="1"/>
  <c r="T69" i="1"/>
  <c r="K70" i="1"/>
  <c r="L70" i="1"/>
  <c r="M70" i="1"/>
  <c r="N70" i="1"/>
  <c r="O70" i="1"/>
  <c r="P70" i="1"/>
  <c r="Q70" i="1"/>
  <c r="R70" i="1"/>
  <c r="S70" i="1"/>
  <c r="T70" i="1"/>
  <c r="L30" i="1"/>
  <c r="M30" i="1"/>
  <c r="N30" i="1"/>
  <c r="O30" i="1"/>
  <c r="P30" i="1"/>
  <c r="Q30" i="1"/>
  <c r="R30" i="1"/>
  <c r="S30" i="1"/>
  <c r="T30" i="1"/>
  <c r="K30" i="1"/>
  <c r="M27" i="1"/>
  <c r="N27" i="1" s="1"/>
  <c r="O27" i="1" s="1"/>
  <c r="P27" i="1" s="1"/>
  <c r="Q27" i="1" s="1"/>
  <c r="R27" i="1" s="1"/>
  <c r="S27" i="1" s="1"/>
  <c r="T27" i="1" s="1"/>
  <c r="L27" i="1"/>
  <c r="B31" i="1"/>
  <c r="B32" i="1" s="1"/>
  <c r="D30" i="1"/>
  <c r="C30" i="1"/>
  <c r="F80" i="1" l="1"/>
  <c r="V30" i="1"/>
  <c r="V70" i="1"/>
  <c r="V68" i="1"/>
  <c r="V64" i="1"/>
  <c r="V62" i="1"/>
  <c r="V56" i="1"/>
  <c r="V52" i="1"/>
  <c r="V46" i="1"/>
  <c r="V32" i="1"/>
  <c r="F92" i="1"/>
  <c r="D92" i="1"/>
  <c r="F102" i="1"/>
  <c r="D102" i="1"/>
  <c r="F89" i="1"/>
  <c r="D89" i="1"/>
  <c r="F106" i="1"/>
  <c r="D106" i="1"/>
  <c r="V67" i="1"/>
  <c r="V63" i="1"/>
  <c r="V61" i="1"/>
  <c r="V57" i="1"/>
  <c r="V47" i="1"/>
  <c r="V45" i="1"/>
  <c r="V43" i="1"/>
  <c r="V33" i="1"/>
  <c r="V31" i="1"/>
  <c r="F86" i="1"/>
  <c r="F100" i="1"/>
  <c r="D100" i="1"/>
  <c r="F77" i="1"/>
  <c r="D77" i="1"/>
  <c r="F93" i="1"/>
  <c r="D93" i="1"/>
  <c r="F109" i="1"/>
  <c r="D109" i="1"/>
  <c r="F78" i="1"/>
  <c r="D78" i="1"/>
  <c r="F94" i="1"/>
  <c r="D94" i="1"/>
  <c r="F110" i="1"/>
  <c r="D110" i="1"/>
  <c r="F103" i="1"/>
  <c r="D103" i="1"/>
  <c r="V66" i="1"/>
  <c r="V60" i="1"/>
  <c r="V58" i="1"/>
  <c r="V54" i="1"/>
  <c r="V50" i="1"/>
  <c r="V48" i="1"/>
  <c r="V44" i="1"/>
  <c r="V42" i="1"/>
  <c r="F76" i="1"/>
  <c r="D76" i="1"/>
  <c r="F108" i="1"/>
  <c r="D108" i="1"/>
  <c r="F99" i="1"/>
  <c r="D99" i="1"/>
  <c r="F101" i="1"/>
  <c r="D101" i="1"/>
  <c r="F95" i="1"/>
  <c r="D95" i="1"/>
  <c r="F85" i="1"/>
  <c r="F96" i="1"/>
  <c r="D96" i="1"/>
  <c r="F112" i="1"/>
  <c r="D112" i="1"/>
  <c r="F111" i="1"/>
  <c r="D111" i="1"/>
  <c r="F105" i="1"/>
  <c r="D105" i="1"/>
  <c r="F107" i="1"/>
  <c r="D107" i="1"/>
  <c r="F90" i="1"/>
  <c r="D90" i="1"/>
  <c r="F87" i="1"/>
  <c r="D87" i="1"/>
  <c r="V69" i="1"/>
  <c r="V65" i="1"/>
  <c r="V59" i="1"/>
  <c r="V55" i="1"/>
  <c r="V53" i="1"/>
  <c r="V51" i="1"/>
  <c r="V49" i="1"/>
  <c r="D79" i="1"/>
  <c r="D83" i="1"/>
  <c r="F88" i="1"/>
  <c r="D88" i="1"/>
  <c r="F104" i="1"/>
  <c r="D104" i="1"/>
  <c r="F91" i="1"/>
  <c r="D91" i="1"/>
  <c r="F97" i="1"/>
  <c r="D97" i="1"/>
  <c r="F113" i="1"/>
  <c r="D113" i="1"/>
  <c r="F98" i="1"/>
  <c r="D98" i="1"/>
  <c r="F114" i="1"/>
  <c r="D114" i="1"/>
  <c r="F115" i="1"/>
  <c r="D115" i="1"/>
  <c r="D75" i="1"/>
  <c r="V41" i="1"/>
  <c r="V40" i="1"/>
  <c r="V39" i="1"/>
  <c r="V38" i="1"/>
  <c r="V37" i="1"/>
  <c r="V36" i="1"/>
  <c r="V35" i="1"/>
  <c r="V34" i="1"/>
  <c r="C32" i="1"/>
  <c r="B33" i="1"/>
  <c r="C31" i="1"/>
  <c r="B34" i="1" l="1"/>
  <c r="C33" i="1"/>
  <c r="D31" i="1"/>
  <c r="D32" i="1"/>
  <c r="D33" i="1" l="1"/>
  <c r="C34" i="1"/>
  <c r="B35" i="1"/>
  <c r="D34" i="1" l="1"/>
  <c r="B36" i="1"/>
  <c r="C35" i="1"/>
  <c r="D35" i="1" l="1"/>
  <c r="C36" i="1"/>
  <c r="B37" i="1"/>
  <c r="D36" i="1" l="1"/>
  <c r="C37" i="1"/>
  <c r="B38" i="1"/>
  <c r="D37" i="1" l="1"/>
  <c r="C38" i="1"/>
  <c r="B39" i="1"/>
  <c r="D38" i="1" l="1"/>
  <c r="B40" i="1"/>
  <c r="C39" i="1"/>
  <c r="D39" i="1" l="1"/>
  <c r="C40" i="1"/>
  <c r="B41" i="1"/>
  <c r="D40" i="1" l="1"/>
  <c r="B42" i="1"/>
  <c r="C41" i="1"/>
  <c r="D41" i="1" l="1"/>
  <c r="C42" i="1"/>
  <c r="B43" i="1"/>
  <c r="B44" i="1" l="1"/>
  <c r="C43" i="1"/>
  <c r="D42" i="1"/>
  <c r="D43" i="1" l="1"/>
  <c r="C44" i="1"/>
  <c r="B45" i="1"/>
  <c r="C45" i="1" l="1"/>
  <c r="B46" i="1"/>
  <c r="D44" i="1"/>
  <c r="C46" i="1" l="1"/>
  <c r="B47" i="1"/>
  <c r="D45" i="1"/>
  <c r="B48" i="1" l="1"/>
  <c r="C47" i="1"/>
  <c r="D46" i="1"/>
  <c r="D47" i="1" l="1"/>
  <c r="C48" i="1"/>
  <c r="B49" i="1"/>
  <c r="D48" i="1" l="1"/>
  <c r="B50" i="1"/>
  <c r="C49" i="1"/>
  <c r="D49" i="1" l="1"/>
  <c r="C50" i="1"/>
  <c r="B51" i="1"/>
  <c r="B52" i="1" l="1"/>
  <c r="C51" i="1"/>
  <c r="D50" i="1"/>
  <c r="D51" i="1" l="1"/>
  <c r="C52" i="1"/>
  <c r="B53" i="1"/>
  <c r="B54" i="1" l="1"/>
  <c r="C53" i="1"/>
  <c r="D52" i="1"/>
  <c r="D53" i="1" l="1"/>
  <c r="C54" i="1"/>
  <c r="B55" i="1"/>
  <c r="B56" i="1" l="1"/>
  <c r="C55" i="1"/>
  <c r="D54" i="1"/>
  <c r="D55" i="1" l="1"/>
  <c r="C56" i="1"/>
  <c r="B57" i="1"/>
  <c r="B58" i="1" l="1"/>
  <c r="C57" i="1"/>
  <c r="D56" i="1"/>
  <c r="D57" i="1" l="1"/>
  <c r="C58" i="1"/>
  <c r="B59" i="1"/>
  <c r="D58" i="1" l="1"/>
  <c r="B60" i="1"/>
  <c r="C59" i="1"/>
  <c r="D59" i="1" l="1"/>
  <c r="C60" i="1"/>
  <c r="B61" i="1"/>
  <c r="B62" i="1" l="1"/>
  <c r="C61" i="1"/>
  <c r="D60" i="1"/>
  <c r="D61" i="1" l="1"/>
  <c r="C62" i="1"/>
  <c r="B63" i="1"/>
  <c r="D62" i="1" l="1"/>
  <c r="B64" i="1"/>
  <c r="C63" i="1"/>
  <c r="C64" i="1" l="1"/>
  <c r="B65" i="1"/>
  <c r="D63" i="1"/>
  <c r="B66" i="1" l="1"/>
  <c r="C65" i="1"/>
  <c r="D64" i="1"/>
  <c r="C66" i="1" l="1"/>
  <c r="B67" i="1"/>
  <c r="D65" i="1"/>
  <c r="B68" i="1" l="1"/>
  <c r="C67" i="1"/>
  <c r="D66" i="1"/>
  <c r="D67" i="1" l="1"/>
  <c r="C68" i="1"/>
  <c r="B69" i="1"/>
  <c r="D68" i="1" l="1"/>
  <c r="B70" i="1"/>
  <c r="C70" i="1" s="1"/>
  <c r="C69" i="1"/>
  <c r="D70" i="1" l="1"/>
  <c r="D69" i="1"/>
  <c r="I10" i="1" l="1"/>
  <c r="H10" i="1"/>
  <c r="D10" i="1"/>
  <c r="H11" i="1"/>
  <c r="I11" i="1" s="1"/>
  <c r="C19" i="1"/>
  <c r="C18" i="1"/>
  <c r="C17" i="1"/>
  <c r="C16" i="1"/>
  <c r="C15" i="1"/>
  <c r="C14" i="1"/>
  <c r="C13" i="1"/>
  <c r="C12" i="1"/>
  <c r="C11" i="1"/>
  <c r="D11" i="1" s="1"/>
  <c r="E11" i="1" s="1"/>
  <c r="B11" i="1"/>
  <c r="B12" i="1" s="1"/>
  <c r="B13" i="1" s="1"/>
  <c r="B14" i="1" s="1"/>
  <c r="B15" i="1" s="1"/>
  <c r="B16" i="1" s="1"/>
  <c r="B17" i="1" s="1"/>
  <c r="B18" i="1" s="1"/>
  <c r="B19" i="1" s="1"/>
  <c r="C10" i="1"/>
  <c r="H18" i="1" l="1"/>
  <c r="H14" i="1"/>
  <c r="I14" i="1" s="1"/>
  <c r="H17" i="1"/>
  <c r="I17" i="1" s="1"/>
  <c r="H13" i="1"/>
  <c r="I13" i="1"/>
  <c r="I18" i="1"/>
  <c r="H16" i="1"/>
  <c r="I16" i="1" s="1"/>
  <c r="H12" i="1"/>
  <c r="I12" i="1"/>
  <c r="H19" i="1"/>
  <c r="I19" i="1" s="1"/>
  <c r="H15" i="1"/>
  <c r="I15" i="1"/>
  <c r="E10" i="1"/>
  <c r="D18" i="1"/>
  <c r="E18" i="1" s="1"/>
  <c r="D15" i="1"/>
  <c r="E15" i="1" s="1"/>
  <c r="D19" i="1"/>
  <c r="E19" i="1" s="1"/>
  <c r="D12" i="1"/>
  <c r="E12" i="1" s="1"/>
  <c r="D16" i="1"/>
  <c r="E16" i="1" s="1"/>
  <c r="D14" i="1"/>
  <c r="E14" i="1" s="1"/>
  <c r="D13" i="1"/>
  <c r="E13" i="1" s="1"/>
  <c r="D17" i="1"/>
  <c r="E17" i="1" s="1"/>
  <c r="H21" i="1" l="1"/>
  <c r="I21" i="1"/>
  <c r="F32" i="1"/>
  <c r="F36" i="1"/>
  <c r="F40" i="1"/>
  <c r="F44" i="1"/>
  <c r="F48" i="1"/>
  <c r="F52" i="1"/>
  <c r="F56" i="1"/>
  <c r="F60" i="1"/>
  <c r="F33" i="1"/>
  <c r="F37" i="1"/>
  <c r="F41" i="1"/>
  <c r="F45" i="1"/>
  <c r="F49" i="1"/>
  <c r="F53" i="1"/>
  <c r="F57" i="1"/>
  <c r="F61" i="1"/>
  <c r="F65" i="1"/>
  <c r="F69" i="1"/>
  <c r="F38" i="1"/>
  <c r="F31" i="1"/>
  <c r="F39" i="1"/>
  <c r="F47" i="1"/>
  <c r="F55" i="1"/>
  <c r="F63" i="1"/>
  <c r="F68" i="1"/>
  <c r="F34" i="1"/>
  <c r="F42" i="1"/>
  <c r="F50" i="1"/>
  <c r="F58" i="1"/>
  <c r="F64" i="1"/>
  <c r="F70" i="1"/>
  <c r="F35" i="1"/>
  <c r="F43" i="1"/>
  <c r="F51" i="1"/>
  <c r="F59" i="1"/>
  <c r="F66" i="1"/>
  <c r="F30" i="1"/>
  <c r="F46" i="1"/>
  <c r="F54" i="1"/>
  <c r="F62" i="1"/>
  <c r="F67" i="1"/>
  <c r="D21" i="1"/>
  <c r="E33" i="1" l="1"/>
  <c r="E37" i="1"/>
  <c r="E41" i="1"/>
  <c r="E45" i="1"/>
  <c r="E49" i="1"/>
  <c r="E53" i="1"/>
  <c r="E57" i="1"/>
  <c r="E61" i="1"/>
  <c r="E65" i="1"/>
  <c r="E69" i="1"/>
  <c r="E34" i="1"/>
  <c r="E38" i="1"/>
  <c r="E42" i="1"/>
  <c r="E46" i="1"/>
  <c r="E50" i="1"/>
  <c r="E54" i="1"/>
  <c r="E58" i="1"/>
  <c r="E62" i="1"/>
  <c r="E66" i="1"/>
  <c r="E70" i="1"/>
  <c r="E35" i="1"/>
  <c r="E51" i="1"/>
  <c r="E67" i="1"/>
  <c r="E36" i="1"/>
  <c r="E44" i="1"/>
  <c r="E52" i="1"/>
  <c r="E60" i="1"/>
  <c r="E68" i="1"/>
  <c r="E31" i="1"/>
  <c r="E39" i="1"/>
  <c r="E47" i="1"/>
  <c r="E55" i="1"/>
  <c r="E63" i="1"/>
  <c r="E30" i="1"/>
  <c r="E32" i="1"/>
  <c r="E40" i="1"/>
  <c r="E48" i="1"/>
  <c r="E56" i="1"/>
  <c r="E64" i="1"/>
  <c r="E43" i="1"/>
  <c r="E59" i="1"/>
  <c r="E21" i="1"/>
  <c r="G43" i="1" l="1"/>
  <c r="G55" i="1"/>
  <c r="G36" i="1"/>
  <c r="G54" i="1"/>
  <c r="G38" i="1"/>
  <c r="G45" i="1"/>
  <c r="G64" i="1"/>
  <c r="G60" i="1"/>
  <c r="G50" i="1"/>
  <c r="G30" i="1"/>
  <c r="G39" i="1"/>
  <c r="G52" i="1"/>
  <c r="G51" i="1"/>
  <c r="G62" i="1"/>
  <c r="G46" i="1"/>
  <c r="G69" i="1"/>
  <c r="G53" i="1"/>
  <c r="G37" i="1"/>
  <c r="G40" i="1"/>
  <c r="G68" i="1"/>
  <c r="G70" i="1"/>
  <c r="G61" i="1"/>
  <c r="G32" i="1"/>
  <c r="G47" i="1"/>
  <c r="G67" i="1"/>
  <c r="G66" i="1"/>
  <c r="G34" i="1"/>
  <c r="G57" i="1"/>
  <c r="G41" i="1"/>
  <c r="G56" i="1"/>
  <c r="G59" i="1"/>
  <c r="G48" i="1"/>
  <c r="G63" i="1"/>
  <c r="G31" i="1"/>
  <c r="G44" i="1"/>
  <c r="G35" i="1"/>
  <c r="G58" i="1"/>
  <c r="G42" i="1"/>
  <c r="G65" i="1"/>
  <c r="G49" i="1"/>
  <c r="G33" i="1"/>
</calcChain>
</file>

<file path=xl/sharedStrings.xml><?xml version="1.0" encoding="utf-8"?>
<sst xmlns="http://schemas.openxmlformats.org/spreadsheetml/2006/main" count="43" uniqueCount="39">
  <si>
    <t>maturity</t>
  </si>
  <si>
    <t>frequency</t>
  </si>
  <si>
    <t>coupon rate</t>
  </si>
  <si>
    <t>yield</t>
  </si>
  <si>
    <t>A</t>
  </si>
  <si>
    <t>B</t>
  </si>
  <si>
    <t>info</t>
    <phoneticPr fontId="1" type="noConversion"/>
  </si>
  <si>
    <t>a)</t>
    <phoneticPr fontId="1" type="noConversion"/>
  </si>
  <si>
    <t>T</t>
  </si>
  <si>
    <t>T</t>
    <phoneticPr fontId="1" type="noConversion"/>
  </si>
  <si>
    <t>A</t>
    <phoneticPr fontId="1" type="noConversion"/>
  </si>
  <si>
    <t>PV cash flow</t>
    <phoneticPr fontId="1" type="noConversion"/>
  </si>
  <si>
    <t>Cash flow</t>
    <phoneticPr fontId="1" type="noConversion"/>
  </si>
  <si>
    <t>B</t>
    <phoneticPr fontId="1" type="noConversion"/>
  </si>
  <si>
    <t>Duration term</t>
    <phoneticPr fontId="1" type="noConversion"/>
  </si>
  <si>
    <t>b)</t>
    <phoneticPr fontId="1" type="noConversion"/>
  </si>
  <si>
    <t>w</t>
  </si>
  <si>
    <t>money in A</t>
  </si>
  <si>
    <t>money in B</t>
  </si>
  <si>
    <t>qa</t>
  </si>
  <si>
    <t>qb</t>
  </si>
  <si>
    <t>Q</t>
  </si>
  <si>
    <t>c)</t>
    <phoneticPr fontId="1" type="noConversion"/>
  </si>
  <si>
    <t>A's cash flow</t>
    <phoneticPr fontId="1" type="noConversion"/>
  </si>
  <si>
    <t>B's cash flow</t>
    <phoneticPr fontId="1" type="noConversion"/>
  </si>
  <si>
    <t>yield</t>
    <phoneticPr fontId="1" type="noConversion"/>
  </si>
  <si>
    <t>discounted cash flow</t>
    <phoneticPr fontId="1" type="noConversion"/>
  </si>
  <si>
    <t>value</t>
    <phoneticPr fontId="1" type="noConversion"/>
  </si>
  <si>
    <t>d)</t>
    <phoneticPr fontId="1" type="noConversion"/>
  </si>
  <si>
    <t>appro_1</t>
    <phoneticPr fontId="1" type="noConversion"/>
  </si>
  <si>
    <t>appro_2</t>
    <phoneticPr fontId="1" type="noConversion"/>
  </si>
  <si>
    <t>err_1</t>
    <phoneticPr fontId="1" type="noConversion"/>
  </si>
  <si>
    <t>err_2</t>
    <phoneticPr fontId="1" type="noConversion"/>
  </si>
  <si>
    <t>A price</t>
    <phoneticPr fontId="1" type="noConversion"/>
  </si>
  <si>
    <t>A duration</t>
    <phoneticPr fontId="1" type="noConversion"/>
  </si>
  <si>
    <t>B price</t>
    <phoneticPr fontId="1" type="noConversion"/>
  </si>
  <si>
    <t>B duration</t>
    <phoneticPr fontId="1" type="noConversion"/>
  </si>
  <si>
    <t>The second approximation is better.</t>
    <phoneticPr fontId="1" type="noConversion"/>
  </si>
  <si>
    <t>The durtaion times value measure how the change of yield affects the change of value, hence should use this factor as weight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</si>
</sst>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b/>
      <sz val="11"/>
      <color theme="1"/>
      <name val="Calibri"/>
      <family val="3"/>
      <charset val="134"/>
      <scheme val="minor"/>
    </font>
    <font>
      <b/>
      <sz val="14"/>
      <color theme="1"/>
      <name val="Calibri"/>
      <family val="3"/>
      <charset val="134"/>
      <scheme val="minor"/>
    </font>
    <font>
      <sz val="11"/>
      <color theme="1"/>
      <name val="Times New Roman Uni"/>
      <family val="1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0" fontId="3" fillId="0" borderId="0" xfId="0" applyFont="1"/>
    <xf numFmtId="0" fontId="2" fillId="2" borderId="0" xfId="0" applyFont="1" applyFill="1"/>
    <xf numFmtId="0" fontId="0" fillId="2" borderId="0" xfId="0" applyFill="1"/>
    <xf numFmtId="0" fontId="4" fillId="0" borderId="0" xfId="0" applyFont="1"/>
    <xf numFmtId="0" fontId="4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105838</xdr:colOff>
      <xdr:row>120</xdr:row>
      <xdr:rowOff>131237</xdr:rowOff>
    </xdr:from>
    <xdr:to>
      <xdr:col>7</xdr:col>
      <xdr:colOff>292424</xdr:colOff>
      <xdr:row>140</xdr:row>
      <xdr:rowOff>90155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071" y="22330837"/>
          <a:ext cx="5025286" cy="35995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119"/>
  <sheetViews>
    <sheetView tabSelected="1" topLeftCell="A37" zoomScale="90" zoomScaleNormal="90" workbookViewId="0">
      <selection activeCell="A124" sqref="A124"/>
    </sheetView>
  </sheetViews>
  <sheetFormatPr defaultRowHeight="14.4"/>
  <cols>
    <col min="3" max="3" width="9.83984375" customWidth="1"/>
    <col min="4" max="4" width="13.3671875" customWidth="1"/>
    <col min="5" max="5" width="11.3125" customWidth="1"/>
    <col min="6" max="6" width="12.20703125" bestFit="1" customWidth="1"/>
    <col min="7" max="7" width="11.20703125" customWidth="1"/>
    <col min="8" max="8" width="12.578125" customWidth="1"/>
    <col min="9" max="10" width="12.3671875" customWidth="1"/>
    <col min="11" max="11" width="17.3125" customWidth="1"/>
  </cols>
  <sheetData>
    <row r="1" spans="1:9">
      <c r="A1" t="s">
        <v>6</v>
      </c>
      <c r="B1" s="1" t="s">
        <v>0</v>
      </c>
      <c r="C1" s="1" t="s">
        <v>1</v>
      </c>
      <c r="D1" s="1" t="s">
        <v>2</v>
      </c>
      <c r="E1" s="1" t="s">
        <v>3</v>
      </c>
    </row>
    <row r="2" spans="1:9">
      <c r="A2" s="1" t="s">
        <v>4</v>
      </c>
      <c r="B2">
        <v>5</v>
      </c>
      <c r="C2">
        <v>2</v>
      </c>
      <c r="D2">
        <v>0.04</v>
      </c>
      <c r="E2">
        <v>2.5000000000000001E-2</v>
      </c>
    </row>
    <row r="3" spans="1:9">
      <c r="A3" s="1" t="s">
        <v>5</v>
      </c>
      <c r="B3">
        <v>3</v>
      </c>
      <c r="C3">
        <v>1</v>
      </c>
      <c r="D3">
        <v>1.4999999999999999E-2</v>
      </c>
      <c r="E3">
        <v>0.05</v>
      </c>
    </row>
    <row r="7" spans="1:9" ht="18.3">
      <c r="A7" s="2" t="s">
        <v>7</v>
      </c>
    </row>
    <row r="8" spans="1:9">
      <c r="C8" t="s">
        <v>10</v>
      </c>
      <c r="G8" t="s">
        <v>13</v>
      </c>
    </row>
    <row r="9" spans="1:9">
      <c r="B9" s="1" t="s">
        <v>9</v>
      </c>
      <c r="C9" s="1" t="s">
        <v>12</v>
      </c>
      <c r="D9" s="1" t="s">
        <v>11</v>
      </c>
      <c r="E9" s="1" t="s">
        <v>14</v>
      </c>
      <c r="F9" s="1"/>
      <c r="G9" s="1" t="s">
        <v>12</v>
      </c>
      <c r="H9" s="1" t="s">
        <v>11</v>
      </c>
      <c r="I9" s="1" t="s">
        <v>14</v>
      </c>
    </row>
    <row r="10" spans="1:9">
      <c r="B10">
        <v>0.5</v>
      </c>
      <c r="C10">
        <f>1/$C$2*$D$2*100</f>
        <v>2</v>
      </c>
      <c r="D10">
        <f>C10*EXP(-$E$2*B10)</f>
        <v>1.9751556009877629</v>
      </c>
      <c r="E10">
        <f>D10*B10</f>
        <v>0.98757780049388144</v>
      </c>
      <c r="G10">
        <v>0</v>
      </c>
      <c r="H10">
        <f>G10*EXP(-$E$3*B10)</f>
        <v>0</v>
      </c>
      <c r="I10">
        <f>B10*H10</f>
        <v>0</v>
      </c>
    </row>
    <row r="11" spans="1:9">
      <c r="B11">
        <f>B10+0.5</f>
        <v>1</v>
      </c>
      <c r="C11">
        <f t="shared" ref="C11:C18" si="0">1/$C$2*$D$2*100</f>
        <v>2</v>
      </c>
      <c r="D11">
        <f t="shared" ref="D11:D19" si="1">C11*EXP(-$E$2*B11)</f>
        <v>1.9506198240566652</v>
      </c>
      <c r="E11">
        <f t="shared" ref="E11:E19" si="2">D11*B11</f>
        <v>1.9506198240566652</v>
      </c>
      <c r="G11">
        <v>1.5</v>
      </c>
      <c r="H11">
        <f t="shared" ref="H11:H19" si="3">G11*EXP(-$E$3*B11)</f>
        <v>1.4268441367510709</v>
      </c>
      <c r="I11">
        <f t="shared" ref="I11:I19" si="4">B11*H11</f>
        <v>1.4268441367510709</v>
      </c>
    </row>
    <row r="12" spans="1:9">
      <c r="B12">
        <f t="shared" ref="B12:B18" si="5">B11+0.5</f>
        <v>1.5</v>
      </c>
      <c r="C12">
        <f t="shared" si="0"/>
        <v>2</v>
      </c>
      <c r="D12">
        <f t="shared" si="1"/>
        <v>1.9263888354416436</v>
      </c>
      <c r="E12">
        <f t="shared" si="2"/>
        <v>2.8895832531624652</v>
      </c>
      <c r="G12">
        <v>0</v>
      </c>
      <c r="H12">
        <f t="shared" si="3"/>
        <v>0</v>
      </c>
      <c r="I12">
        <f t="shared" si="4"/>
        <v>0</v>
      </c>
    </row>
    <row r="13" spans="1:9">
      <c r="B13">
        <f t="shared" si="5"/>
        <v>2</v>
      </c>
      <c r="C13">
        <f t="shared" si="0"/>
        <v>2</v>
      </c>
      <c r="D13">
        <f t="shared" si="1"/>
        <v>1.902458849001428</v>
      </c>
      <c r="E13">
        <f t="shared" si="2"/>
        <v>3.8049176980028561</v>
      </c>
      <c r="G13">
        <v>1.5</v>
      </c>
      <c r="H13">
        <f t="shared" si="3"/>
        <v>1.3572561270539394</v>
      </c>
      <c r="I13">
        <f t="shared" si="4"/>
        <v>2.7145122541078788</v>
      </c>
    </row>
    <row r="14" spans="1:9">
      <c r="B14">
        <f t="shared" si="5"/>
        <v>2.5</v>
      </c>
      <c r="C14">
        <f>1/$C$2*$D$2*100</f>
        <v>2</v>
      </c>
      <c r="D14">
        <f t="shared" si="1"/>
        <v>1.8788261256269516</v>
      </c>
      <c r="E14">
        <f t="shared" si="2"/>
        <v>4.6970653140673786</v>
      </c>
      <c r="G14">
        <v>0</v>
      </c>
      <c r="H14">
        <f t="shared" si="3"/>
        <v>0</v>
      </c>
      <c r="I14">
        <f t="shared" si="4"/>
        <v>0</v>
      </c>
    </row>
    <row r="15" spans="1:9">
      <c r="B15">
        <f t="shared" si="5"/>
        <v>3</v>
      </c>
      <c r="C15">
        <f t="shared" si="0"/>
        <v>2</v>
      </c>
      <c r="D15">
        <f t="shared" si="1"/>
        <v>1.8554869726571057</v>
      </c>
      <c r="E15">
        <f t="shared" si="2"/>
        <v>5.5664609179713169</v>
      </c>
      <c r="G15">
        <v>101.5</v>
      </c>
      <c r="H15">
        <f t="shared" si="3"/>
        <v>87.361859607143373</v>
      </c>
      <c r="I15">
        <f t="shared" si="4"/>
        <v>262.08557882143009</v>
      </c>
    </row>
    <row r="16" spans="1:9">
      <c r="B16">
        <f t="shared" si="5"/>
        <v>3.5</v>
      </c>
      <c r="C16">
        <f>1/$C$2*$D$2*100</f>
        <v>2</v>
      </c>
      <c r="D16">
        <f t="shared" si="1"/>
        <v>1.8324377433017551</v>
      </c>
      <c r="E16">
        <f t="shared" si="2"/>
        <v>6.4135321015561431</v>
      </c>
      <c r="G16">
        <v>0</v>
      </c>
      <c r="H16">
        <f t="shared" si="3"/>
        <v>0</v>
      </c>
      <c r="I16">
        <f t="shared" si="4"/>
        <v>0</v>
      </c>
    </row>
    <row r="17" spans="1:22">
      <c r="B17">
        <f t="shared" si="5"/>
        <v>4</v>
      </c>
      <c r="C17">
        <f t="shared" si="0"/>
        <v>2</v>
      </c>
      <c r="D17">
        <f t="shared" si="1"/>
        <v>1.809674836071919</v>
      </c>
      <c r="E17">
        <f t="shared" si="2"/>
        <v>7.2386993442876761</v>
      </c>
      <c r="G17">
        <v>0</v>
      </c>
      <c r="H17">
        <f t="shared" si="3"/>
        <v>0</v>
      </c>
      <c r="I17">
        <f t="shared" si="4"/>
        <v>0</v>
      </c>
    </row>
    <row r="18" spans="1:22">
      <c r="B18">
        <f t="shared" si="5"/>
        <v>4.5</v>
      </c>
      <c r="C18">
        <f t="shared" si="0"/>
        <v>2</v>
      </c>
      <c r="D18">
        <f t="shared" si="1"/>
        <v>1.7871946942170314</v>
      </c>
      <c r="E18">
        <f t="shared" si="2"/>
        <v>8.0423761239766414</v>
      </c>
      <c r="G18">
        <v>0</v>
      </c>
      <c r="H18">
        <f t="shared" si="3"/>
        <v>0</v>
      </c>
      <c r="I18">
        <f t="shared" si="4"/>
        <v>0</v>
      </c>
    </row>
    <row r="19" spans="1:22">
      <c r="B19">
        <f>B18+0.5</f>
        <v>5</v>
      </c>
      <c r="C19">
        <f>1/$C$2*$D$2*100+100</f>
        <v>102</v>
      </c>
      <c r="D19">
        <f t="shared" si="1"/>
        <v>90.014684063628735</v>
      </c>
      <c r="E19">
        <f t="shared" si="2"/>
        <v>450.07342031814369</v>
      </c>
      <c r="G19">
        <v>0</v>
      </c>
      <c r="H19">
        <f t="shared" si="3"/>
        <v>0</v>
      </c>
      <c r="I19">
        <f t="shared" si="4"/>
        <v>0</v>
      </c>
    </row>
    <row r="21" spans="1:22">
      <c r="D21" s="3">
        <f>SUM(D10:D19)</f>
        <v>106.932927544991</v>
      </c>
      <c r="E21" s="3">
        <f>SUM(E10:E19)/D21</f>
        <v>4.5978751726296441</v>
      </c>
      <c r="F21" s="3"/>
      <c r="G21" s="3"/>
      <c r="H21" s="3">
        <f>SUM(H10:H19)</f>
        <v>90.145959870948388</v>
      </c>
      <c r="I21" s="3">
        <f>SUM(I10:I19)/H21</f>
        <v>2.9532874861326626</v>
      </c>
    </row>
    <row r="22" spans="1:22">
      <c r="D22" s="3" t="s">
        <v>33</v>
      </c>
      <c r="E22" s="3" t="s">
        <v>34</v>
      </c>
      <c r="F22" s="3"/>
      <c r="G22" s="3"/>
      <c r="H22" s="3" t="s">
        <v>35</v>
      </c>
      <c r="I22" s="3" t="s">
        <v>36</v>
      </c>
    </row>
    <row r="25" spans="1:22">
      <c r="J25" s="1" t="s">
        <v>23</v>
      </c>
      <c r="K25">
        <v>2</v>
      </c>
      <c r="L25">
        <v>2</v>
      </c>
      <c r="M25">
        <v>2</v>
      </c>
      <c r="N25">
        <v>2</v>
      </c>
      <c r="O25">
        <v>2</v>
      </c>
      <c r="P25">
        <v>2</v>
      </c>
      <c r="Q25">
        <v>2</v>
      </c>
      <c r="R25">
        <v>2</v>
      </c>
      <c r="S25">
        <v>2</v>
      </c>
      <c r="T25">
        <v>102</v>
      </c>
    </row>
    <row r="26" spans="1:22">
      <c r="J26" s="1" t="s">
        <v>24</v>
      </c>
      <c r="K26">
        <v>0</v>
      </c>
      <c r="L26">
        <v>1.5</v>
      </c>
      <c r="M26">
        <v>0</v>
      </c>
      <c r="N26">
        <v>1.5</v>
      </c>
      <c r="O26">
        <v>0</v>
      </c>
      <c r="P26">
        <v>101.5</v>
      </c>
      <c r="Q26">
        <v>0</v>
      </c>
      <c r="R26">
        <v>0</v>
      </c>
      <c r="S26">
        <v>0</v>
      </c>
      <c r="T26">
        <v>0</v>
      </c>
    </row>
    <row r="27" spans="1:22" ht="18.3">
      <c r="A27" s="2" t="s">
        <v>15</v>
      </c>
      <c r="I27" s="2" t="s">
        <v>22</v>
      </c>
      <c r="J27" s="1" t="s">
        <v>8</v>
      </c>
      <c r="K27">
        <v>0.5</v>
      </c>
      <c r="L27">
        <f>K27+0.5</f>
        <v>1</v>
      </c>
      <c r="M27">
        <f t="shared" ref="M27" si="6">L27+0.5</f>
        <v>1.5</v>
      </c>
      <c r="N27">
        <f t="shared" ref="N27" si="7">M27+0.5</f>
        <v>2</v>
      </c>
      <c r="O27">
        <f t="shared" ref="O27" si="8">N27+0.5</f>
        <v>2.5</v>
      </c>
      <c r="P27">
        <f t="shared" ref="P27" si="9">O27+0.5</f>
        <v>3</v>
      </c>
      <c r="Q27">
        <f t="shared" ref="Q27" si="10">P27+0.5</f>
        <v>3.5</v>
      </c>
      <c r="R27">
        <f t="shared" ref="R27" si="11">Q27+0.5</f>
        <v>4</v>
      </c>
      <c r="S27">
        <f t="shared" ref="S27" si="12">R27+0.5</f>
        <v>4.5</v>
      </c>
      <c r="T27">
        <f t="shared" ref="T27" si="13">S27+0.5</f>
        <v>5</v>
      </c>
    </row>
    <row r="29" spans="1:22">
      <c r="B29" s="3" t="s">
        <v>16</v>
      </c>
      <c r="C29" s="1" t="s">
        <v>17</v>
      </c>
      <c r="D29" s="1" t="s">
        <v>18</v>
      </c>
      <c r="E29" s="1" t="s">
        <v>19</v>
      </c>
      <c r="F29" s="1" t="s">
        <v>20</v>
      </c>
      <c r="G29" s="3" t="s">
        <v>21</v>
      </c>
      <c r="I29" s="3" t="s">
        <v>25</v>
      </c>
      <c r="K29" s="1" t="s">
        <v>26</v>
      </c>
      <c r="V29" s="1" t="s">
        <v>27</v>
      </c>
    </row>
    <row r="30" spans="1:22">
      <c r="B30" s="3">
        <v>0</v>
      </c>
      <c r="C30">
        <f>100*B30</f>
        <v>0</v>
      </c>
      <c r="D30">
        <f>100-C30</f>
        <v>100</v>
      </c>
      <c r="E30">
        <f>C30/$D$21*100</f>
        <v>0</v>
      </c>
      <c r="F30">
        <f>D30/$H$21*100</f>
        <v>110.93120550622402</v>
      </c>
      <c r="G30" s="3">
        <f>E30+F30</f>
        <v>110.93120550622402</v>
      </c>
      <c r="I30" s="3">
        <f>calcYield(E30,F30)</f>
        <v>4.9999999994179235E-2</v>
      </c>
      <c r="K30">
        <f>EXP(-$I30*K$27)*($E30*K$25+$F30*K$26)/100</f>
        <v>0</v>
      </c>
      <c r="L30">
        <f t="shared" ref="L30:T45" si="14">EXP(-$I30*L$27)*($E30*L$25+$F30*L$26)/100</f>
        <v>1.5828154016020517</v>
      </c>
      <c r="M30">
        <f t="shared" si="14"/>
        <v>0</v>
      </c>
      <c r="N30">
        <f t="shared" si="14"/>
        <v>1.5056205835655501</v>
      </c>
      <c r="O30">
        <f t="shared" si="14"/>
        <v>0</v>
      </c>
      <c r="P30">
        <f t="shared" si="14"/>
        <v>96.911564016551424</v>
      </c>
      <c r="Q30">
        <f t="shared" si="14"/>
        <v>0</v>
      </c>
      <c r="R30">
        <f t="shared" si="14"/>
        <v>0</v>
      </c>
      <c r="S30">
        <f t="shared" si="14"/>
        <v>0</v>
      </c>
      <c r="T30">
        <f t="shared" si="14"/>
        <v>0</v>
      </c>
      <c r="V30">
        <f>SUM(K30:T30)</f>
        <v>100.00000000171903</v>
      </c>
    </row>
    <row r="31" spans="1:22">
      <c r="B31" s="3">
        <f>B30+0.025</f>
        <v>2.5000000000000001E-2</v>
      </c>
      <c r="C31">
        <f t="shared" ref="C31:C70" si="15">100*B31</f>
        <v>2.5</v>
      </c>
      <c r="D31">
        <f t="shared" ref="D31:D70" si="16">100-C31</f>
        <v>97.5</v>
      </c>
      <c r="E31">
        <f t="shared" ref="E31:E70" si="17">C31/$D$21*100</f>
        <v>2.3379141087745392</v>
      </c>
      <c r="F31">
        <f t="shared" ref="F31:F70" si="18">D31/$H$21*100</f>
        <v>108.15792536856843</v>
      </c>
      <c r="G31" s="3">
        <f t="shared" ref="G31:G70" si="19">E31+F31</f>
        <v>110.49583947734297</v>
      </c>
      <c r="I31" s="3">
        <f t="shared" ref="I31:I70" si="20">calcYield(E31,F31)</f>
        <v>4.9093379202531665E-2</v>
      </c>
      <c r="K31">
        <f t="shared" ref="K31:T69" si="21">EXP(-$I31*K$27)*($E31*K$25+$F31*K$26)/100</f>
        <v>4.5624493445502123E-2</v>
      </c>
      <c r="L31">
        <f t="shared" si="14"/>
        <v>1.5891629856929661</v>
      </c>
      <c r="M31">
        <f t="shared" si="14"/>
        <v>4.3438725247945904E-2</v>
      </c>
      <c r="N31">
        <f t="shared" si="14"/>
        <v>1.5130297148872252</v>
      </c>
      <c r="O31">
        <f t="shared" si="14"/>
        <v>4.1357672352470905E-2</v>
      </c>
      <c r="P31">
        <f t="shared" si="14"/>
        <v>94.78647603137523</v>
      </c>
      <c r="Q31">
        <f t="shared" si="14"/>
        <v>3.937631808141559E-2</v>
      </c>
      <c r="R31">
        <f t="shared" si="14"/>
        <v>3.8421526254342031E-2</v>
      </c>
      <c r="S31">
        <f t="shared" si="14"/>
        <v>3.7489886095008494E-2</v>
      </c>
      <c r="T31">
        <f t="shared" si="14"/>
        <v>1.8656226474644979</v>
      </c>
      <c r="V31">
        <f t="shared" ref="V31:V70" si="22">SUM(K31:T31)</f>
        <v>100.00000000089658</v>
      </c>
    </row>
    <row r="32" spans="1:22">
      <c r="B32" s="3">
        <f t="shared" ref="B32:B70" si="23">B31+0.025</f>
        <v>0.05</v>
      </c>
      <c r="C32">
        <f t="shared" si="15"/>
        <v>5</v>
      </c>
      <c r="D32">
        <f t="shared" si="16"/>
        <v>95</v>
      </c>
      <c r="E32">
        <f t="shared" si="17"/>
        <v>4.6758282175490784</v>
      </c>
      <c r="F32">
        <f t="shared" si="18"/>
        <v>105.38464523091282</v>
      </c>
      <c r="G32" s="3">
        <f t="shared" si="19"/>
        <v>110.06047344846191</v>
      </c>
      <c r="I32" s="3">
        <f t="shared" si="20"/>
        <v>4.8206166905583832E-2</v>
      </c>
      <c r="K32">
        <f t="shared" si="21"/>
        <v>9.1289474482239369E-2</v>
      </c>
      <c r="L32">
        <f t="shared" si="14"/>
        <v>1.5954898161571165</v>
      </c>
      <c r="M32">
        <f t="shared" si="14"/>
        <v>8.6993145577001538E-2</v>
      </c>
      <c r="N32">
        <f t="shared" si="14"/>
        <v>1.5204017618765322</v>
      </c>
      <c r="O32">
        <f t="shared" si="14"/>
        <v>8.2899013498579421E-2</v>
      </c>
      <c r="P32">
        <f t="shared" si="14"/>
        <v>92.643699165314899</v>
      </c>
      <c r="Q32">
        <f t="shared" si="14"/>
        <v>7.8997562318915332E-2</v>
      </c>
      <c r="R32">
        <f t="shared" si="14"/>
        <v>7.7116241379498879E-2</v>
      </c>
      <c r="S32">
        <f t="shared" si="14"/>
        <v>7.5279723955193403E-2</v>
      </c>
      <c r="T32">
        <f t="shared" si="14"/>
        <v>3.747834095738372</v>
      </c>
      <c r="V32">
        <f t="shared" si="22"/>
        <v>100.00000000029834</v>
      </c>
    </row>
    <row r="33" spans="2:22">
      <c r="B33" s="3">
        <f t="shared" si="23"/>
        <v>7.5000000000000011E-2</v>
      </c>
      <c r="C33">
        <f t="shared" si="15"/>
        <v>7.5000000000000009</v>
      </c>
      <c r="D33">
        <f t="shared" si="16"/>
        <v>92.5</v>
      </c>
      <c r="E33">
        <f t="shared" si="17"/>
        <v>7.0137423263236185</v>
      </c>
      <c r="F33">
        <f t="shared" si="18"/>
        <v>102.61136509325723</v>
      </c>
      <c r="G33" s="3">
        <f t="shared" si="19"/>
        <v>109.62510741958086</v>
      </c>
      <c r="I33" s="3">
        <f t="shared" si="20"/>
        <v>4.7337885905290041E-2</v>
      </c>
      <c r="K33">
        <f t="shared" si="21"/>
        <v>0.13699367331693291</v>
      </c>
      <c r="L33">
        <f t="shared" si="14"/>
        <v>1.6017963017053114</v>
      </c>
      <c r="M33">
        <f t="shared" si="14"/>
        <v>0.1306597817033219</v>
      </c>
      <c r="N33">
        <f t="shared" si="14"/>
        <v>1.5277373768189577</v>
      </c>
      <c r="O33">
        <f t="shared" si="14"/>
        <v>0.12461873706579103</v>
      </c>
      <c r="P33">
        <f t="shared" si="14"/>
        <v>90.483688164279599</v>
      </c>
      <c r="Q33">
        <f t="shared" si="14"/>
        <v>0.11885699964764238</v>
      </c>
      <c r="R33">
        <f t="shared" si="14"/>
        <v>0.11607681194708774</v>
      </c>
      <c r="S33">
        <f t="shared" si="14"/>
        <v>0.11336165570175435</v>
      </c>
      <c r="T33">
        <f t="shared" si="14"/>
        <v>5.6462104977034651</v>
      </c>
      <c r="V33">
        <f t="shared" si="22"/>
        <v>99.999999999889866</v>
      </c>
    </row>
    <row r="34" spans="2:22">
      <c r="B34" s="3">
        <f t="shared" si="23"/>
        <v>0.1</v>
      </c>
      <c r="C34">
        <f t="shared" si="15"/>
        <v>10</v>
      </c>
      <c r="D34">
        <f t="shared" si="16"/>
        <v>90</v>
      </c>
      <c r="E34">
        <f t="shared" si="17"/>
        <v>9.3516564350981568</v>
      </c>
      <c r="F34">
        <f t="shared" si="18"/>
        <v>99.83808495560163</v>
      </c>
      <c r="G34" s="3">
        <f t="shared" si="19"/>
        <v>109.18974139069979</v>
      </c>
      <c r="I34" s="3">
        <f t="shared" si="20"/>
        <v>4.6488067897735165E-2</v>
      </c>
      <c r="K34">
        <f t="shared" si="21"/>
        <v>0.1827358607078417</v>
      </c>
      <c r="L34">
        <f t="shared" si="14"/>
        <v>1.6080828494128192</v>
      </c>
      <c r="M34">
        <f t="shared" si="14"/>
        <v>0.17443525794387502</v>
      </c>
      <c r="N34">
        <f t="shared" si="14"/>
        <v>1.5350372146216038</v>
      </c>
      <c r="O34">
        <f t="shared" si="14"/>
        <v>0.1665117021699096</v>
      </c>
      <c r="P34">
        <f t="shared" si="14"/>
        <v>88.306887904965478</v>
      </c>
      <c r="Q34">
        <f t="shared" si="14"/>
        <v>0.15894806638484535</v>
      </c>
      <c r="R34">
        <f t="shared" si="14"/>
        <v>0.15529608000604977</v>
      </c>
      <c r="S34">
        <f t="shared" si="14"/>
        <v>0.15172800156532637</v>
      </c>
      <c r="T34">
        <f t="shared" si="14"/>
        <v>7.5603370630066999</v>
      </c>
      <c r="V34">
        <f t="shared" si="22"/>
        <v>100.00000000078447</v>
      </c>
    </row>
    <row r="35" spans="2:22">
      <c r="B35" s="3">
        <f t="shared" si="23"/>
        <v>0.125</v>
      </c>
      <c r="C35">
        <f t="shared" si="15"/>
        <v>12.5</v>
      </c>
      <c r="D35">
        <f t="shared" si="16"/>
        <v>87.5</v>
      </c>
      <c r="E35">
        <f t="shared" si="17"/>
        <v>11.689570543872696</v>
      </c>
      <c r="F35">
        <f t="shared" si="18"/>
        <v>97.064804817946026</v>
      </c>
      <c r="G35" s="3">
        <f t="shared" si="19"/>
        <v>108.75437536181872</v>
      </c>
      <c r="I35" s="3">
        <f t="shared" si="20"/>
        <v>4.5656253717606891E-2</v>
      </c>
      <c r="K35">
        <f t="shared" si="21"/>
        <v>0.22851484706852113</v>
      </c>
      <c r="L35">
        <f t="shared" si="14"/>
        <v>1.6143498639807341</v>
      </c>
      <c r="M35">
        <f t="shared" si="14"/>
        <v>0.21831630045388462</v>
      </c>
      <c r="N35">
        <f t="shared" si="14"/>
        <v>1.5423019312037325</v>
      </c>
      <c r="O35">
        <f t="shared" si="14"/>
        <v>0.20857291180550369</v>
      </c>
      <c r="P35">
        <f t="shared" si="14"/>
        <v>86.113733304820101</v>
      </c>
      <c r="Q35">
        <f t="shared" si="14"/>
        <v>0.19926436756478277</v>
      </c>
      <c r="R35">
        <f t="shared" si="14"/>
        <v>0.19476706312423026</v>
      </c>
      <c r="S35">
        <f t="shared" si="14"/>
        <v>0.19037126076093414</v>
      </c>
      <c r="T35">
        <f t="shared" si="14"/>
        <v>9.4898081506222933</v>
      </c>
      <c r="V35">
        <f t="shared" si="22"/>
        <v>100.00000000140473</v>
      </c>
    </row>
    <row r="36" spans="2:22">
      <c r="B36" s="3">
        <f t="shared" si="23"/>
        <v>0.15</v>
      </c>
      <c r="C36">
        <f t="shared" si="15"/>
        <v>15</v>
      </c>
      <c r="D36">
        <f t="shared" si="16"/>
        <v>85</v>
      </c>
      <c r="E36">
        <f t="shared" si="17"/>
        <v>14.027484652647235</v>
      </c>
      <c r="F36">
        <f t="shared" si="18"/>
        <v>94.291524680290422</v>
      </c>
      <c r="G36" s="3">
        <f t="shared" si="19"/>
        <v>108.31900933293765</v>
      </c>
      <c r="I36" s="3">
        <f t="shared" si="20"/>
        <v>4.484199351281859E-2</v>
      </c>
      <c r="K36">
        <f t="shared" si="21"/>
        <v>0.27432948153948877</v>
      </c>
      <c r="L36">
        <f t="shared" si="14"/>
        <v>1.62059774710434</v>
      </c>
      <c r="M36">
        <f t="shared" si="14"/>
        <v>0.26229973532997747</v>
      </c>
      <c r="N36">
        <f t="shared" si="14"/>
        <v>1.5495321820911807</v>
      </c>
      <c r="O36">
        <f t="shared" si="14"/>
        <v>0.25079751096410163</v>
      </c>
      <c r="P36">
        <f t="shared" si="14"/>
        <v>83.904649274796753</v>
      </c>
      <c r="Q36">
        <f t="shared" si="14"/>
        <v>0.23979967584282988</v>
      </c>
      <c r="R36">
        <f t="shared" si="14"/>
        <v>0.23448295391606916</v>
      </c>
      <c r="S36">
        <f t="shared" si="14"/>
        <v>0.229284111765197</v>
      </c>
      <c r="T36">
        <f t="shared" si="14"/>
        <v>11.434227326671289</v>
      </c>
      <c r="V36">
        <f t="shared" si="22"/>
        <v>100.00000000002123</v>
      </c>
    </row>
    <row r="37" spans="2:22">
      <c r="B37" s="3">
        <f t="shared" si="23"/>
        <v>0.17499999999999999</v>
      </c>
      <c r="C37">
        <f t="shared" si="15"/>
        <v>17.5</v>
      </c>
      <c r="D37">
        <f t="shared" si="16"/>
        <v>82.5</v>
      </c>
      <c r="E37">
        <f t="shared" si="17"/>
        <v>16.365398761421773</v>
      </c>
      <c r="F37">
        <f t="shared" si="18"/>
        <v>91.518244542634818</v>
      </c>
      <c r="G37" s="3">
        <f t="shared" si="19"/>
        <v>107.88364330405659</v>
      </c>
      <c r="I37" s="3">
        <f t="shared" si="20"/>
        <v>4.404484686092474E-2</v>
      </c>
      <c r="K37">
        <f t="shared" si="21"/>
        <v>0.32017865103738813</v>
      </c>
      <c r="L37">
        <f t="shared" si="14"/>
        <v>1.6268268969326578</v>
      </c>
      <c r="M37">
        <f t="shared" si="14"/>
        <v>0.30638248660773437</v>
      </c>
      <c r="N37">
        <f t="shared" si="14"/>
        <v>1.5567286211858293</v>
      </c>
      <c r="O37">
        <f t="shared" si="14"/>
        <v>0.29318078452700164</v>
      </c>
      <c r="P37">
        <f t="shared" si="14"/>
        <v>81.680050708566583</v>
      </c>
      <c r="Q37">
        <f t="shared" si="14"/>
        <v>0.28054793003203699</v>
      </c>
      <c r="R37">
        <f t="shared" si="14"/>
        <v>0.27443711912701785</v>
      </c>
      <c r="S37">
        <f t="shared" si="14"/>
        <v>0.26845941207313972</v>
      </c>
      <c r="T37">
        <f t="shared" si="14"/>
        <v>13.393207391753263</v>
      </c>
      <c r="V37">
        <f t="shared" si="22"/>
        <v>100.00000000184266</v>
      </c>
    </row>
    <row r="38" spans="2:22">
      <c r="B38" s="3">
        <f t="shared" si="23"/>
        <v>0.19999999999999998</v>
      </c>
      <c r="C38">
        <f t="shared" si="15"/>
        <v>20</v>
      </c>
      <c r="D38">
        <f t="shared" si="16"/>
        <v>80</v>
      </c>
      <c r="E38">
        <f t="shared" si="17"/>
        <v>18.703312870196314</v>
      </c>
      <c r="F38">
        <f t="shared" si="18"/>
        <v>88.744964404979214</v>
      </c>
      <c r="G38" s="3">
        <f t="shared" si="19"/>
        <v>107.44827727517553</v>
      </c>
      <c r="I38" s="3">
        <f t="shared" si="20"/>
        <v>4.3264382932102309E-2</v>
      </c>
      <c r="K38">
        <f t="shared" si="21"/>
        <v>0.36606127927208765</v>
      </c>
      <c r="L38">
        <f t="shared" si="14"/>
        <v>1.633037707450641</v>
      </c>
      <c r="M38">
        <f t="shared" si="14"/>
        <v>0.35056157412747591</v>
      </c>
      <c r="N38">
        <f t="shared" si="14"/>
        <v>1.563891899388532</v>
      </c>
      <c r="O38">
        <f t="shared" si="14"/>
        <v>0.33571815489228235</v>
      </c>
      <c r="P38">
        <f t="shared" si="14"/>
        <v>79.440342480183659</v>
      </c>
      <c r="Q38">
        <f t="shared" si="14"/>
        <v>0.32150323321886554</v>
      </c>
      <c r="R38">
        <f t="shared" si="14"/>
        <v>0.31462309821526019</v>
      </c>
      <c r="S38">
        <f t="shared" si="14"/>
        <v>0.30789019736912782</v>
      </c>
      <c r="T38">
        <f t="shared" si="14"/>
        <v>15.366370374142898</v>
      </c>
      <c r="V38">
        <f t="shared" si="22"/>
        <v>99.999999998260847</v>
      </c>
    </row>
    <row r="39" spans="2:22">
      <c r="B39" s="3">
        <f t="shared" si="23"/>
        <v>0.22499999999999998</v>
      </c>
      <c r="C39">
        <f t="shared" si="15"/>
        <v>22.499999999999996</v>
      </c>
      <c r="D39">
        <f t="shared" si="16"/>
        <v>77.5</v>
      </c>
      <c r="E39">
        <f t="shared" si="17"/>
        <v>21.041226978970847</v>
      </c>
      <c r="F39">
        <f t="shared" si="18"/>
        <v>85.971684267323624</v>
      </c>
      <c r="G39" s="3">
        <f t="shared" si="19"/>
        <v>107.01291124629446</v>
      </c>
      <c r="I39" s="3">
        <f t="shared" si="20"/>
        <v>4.2500180442584676E-2</v>
      </c>
      <c r="K39">
        <f t="shared" si="21"/>
        <v>0.41197632577726723</v>
      </c>
      <c r="L39">
        <f t="shared" si="14"/>
        <v>1.6392305682018307</v>
      </c>
      <c r="M39">
        <f t="shared" si="14"/>
        <v>0.39483411140039038</v>
      </c>
      <c r="N39">
        <f t="shared" si="14"/>
        <v>1.5710226638757032</v>
      </c>
      <c r="O39">
        <f t="shared" si="14"/>
        <v>0.37840517954815472</v>
      </c>
      <c r="P39">
        <f t="shared" si="14"/>
        <v>77.185919511355493</v>
      </c>
      <c r="Q39">
        <f t="shared" si="14"/>
        <v>0.36265985074340684</v>
      </c>
      <c r="R39">
        <f t="shared" si="14"/>
        <v>0.35503460174998913</v>
      </c>
      <c r="S39">
        <f t="shared" si="14"/>
        <v>0.34756968046335357</v>
      </c>
      <c r="T39">
        <f t="shared" si="14"/>
        <v>17.353347508324863</v>
      </c>
      <c r="V39">
        <f t="shared" si="22"/>
        <v>100.00000000144045</v>
      </c>
    </row>
    <row r="40" spans="2:22">
      <c r="B40" s="3">
        <f t="shared" si="23"/>
        <v>0.24999999999999997</v>
      </c>
      <c r="C40">
        <f t="shared" si="15"/>
        <v>24.999999999999996</v>
      </c>
      <c r="D40">
        <f t="shared" si="16"/>
        <v>75</v>
      </c>
      <c r="E40">
        <f t="shared" si="17"/>
        <v>23.379141087745385</v>
      </c>
      <c r="F40">
        <f t="shared" si="18"/>
        <v>83.19840412966802</v>
      </c>
      <c r="G40" s="3">
        <f t="shared" si="19"/>
        <v>106.5775452174134</v>
      </c>
      <c r="I40" s="3">
        <f t="shared" si="20"/>
        <v>4.1751827817643063E-2</v>
      </c>
      <c r="K40">
        <f t="shared" si="21"/>
        <v>0.45792278489249105</v>
      </c>
      <c r="L40">
        <f t="shared" si="14"/>
        <v>1.6454058636709616</v>
      </c>
      <c r="M40">
        <f t="shared" si="14"/>
        <v>0.43919730329841128</v>
      </c>
      <c r="N40">
        <f t="shared" si="14"/>
        <v>1.5781215567278268</v>
      </c>
      <c r="O40">
        <f t="shared" si="14"/>
        <v>0.4212375483126124</v>
      </c>
      <c r="P40">
        <f t="shared" si="14"/>
        <v>74.917166803824216</v>
      </c>
      <c r="Q40">
        <f t="shared" si="14"/>
        <v>0.4040122076702703</v>
      </c>
      <c r="R40">
        <f t="shared" si="14"/>
        <v>0.39566550920877963</v>
      </c>
      <c r="S40">
        <f t="shared" si="14"/>
        <v>0.38749124953474245</v>
      </c>
      <c r="T40">
        <f t="shared" si="14"/>
        <v>19.353779173420754</v>
      </c>
      <c r="V40">
        <f t="shared" si="22"/>
        <v>100.00000000056107</v>
      </c>
    </row>
    <row r="41" spans="2:22">
      <c r="B41" s="3">
        <f t="shared" si="23"/>
        <v>0.27499999999999997</v>
      </c>
      <c r="C41">
        <f t="shared" si="15"/>
        <v>27.499999999999996</v>
      </c>
      <c r="D41">
        <f t="shared" si="16"/>
        <v>72.5</v>
      </c>
      <c r="E41">
        <f t="shared" si="17"/>
        <v>25.717055196519929</v>
      </c>
      <c r="F41">
        <f t="shared" si="18"/>
        <v>80.425123992012416</v>
      </c>
      <c r="G41" s="3">
        <f t="shared" si="19"/>
        <v>106.14217918853234</v>
      </c>
      <c r="I41" s="3">
        <f t="shared" si="20"/>
        <v>4.1018923075171201E-2</v>
      </c>
      <c r="K41">
        <f t="shared" si="21"/>
        <v>0.50389968478655356</v>
      </c>
      <c r="L41">
        <f t="shared" si="14"/>
        <v>1.6515639731249481</v>
      </c>
      <c r="M41">
        <f t="shared" si="14"/>
        <v>0.48364844382719518</v>
      </c>
      <c r="N41">
        <f t="shared" si="14"/>
        <v>1.5851892144391675</v>
      </c>
      <c r="O41">
        <f t="shared" si="14"/>
        <v>0.46421108065497563</v>
      </c>
      <c r="P41">
        <f t="shared" si="14"/>
        <v>72.634459552940584</v>
      </c>
      <c r="Q41">
        <f t="shared" si="14"/>
        <v>0.4455548863088129</v>
      </c>
      <c r="R41">
        <f t="shared" si="14"/>
        <v>0.43650986679940951</v>
      </c>
      <c r="S41">
        <f t="shared" si="14"/>
        <v>0.42764846636913517</v>
      </c>
      <c r="T41">
        <f t="shared" si="14"/>
        <v>21.367314829718662</v>
      </c>
      <c r="V41">
        <f t="shared" si="22"/>
        <v>99.999999998969443</v>
      </c>
    </row>
    <row r="42" spans="2:22">
      <c r="B42" s="3">
        <f t="shared" si="23"/>
        <v>0.3</v>
      </c>
      <c r="C42">
        <f t="shared" si="15"/>
        <v>30</v>
      </c>
      <c r="D42">
        <f t="shared" si="16"/>
        <v>70</v>
      </c>
      <c r="E42">
        <f t="shared" si="17"/>
        <v>28.05496930529447</v>
      </c>
      <c r="F42">
        <f t="shared" si="18"/>
        <v>77.651843854356812</v>
      </c>
      <c r="G42" s="3">
        <f t="shared" si="19"/>
        <v>105.70681315965129</v>
      </c>
      <c r="I42" s="3">
        <f t="shared" si="20"/>
        <v>4.030107383732686E-2</v>
      </c>
      <c r="K42">
        <f t="shared" si="21"/>
        <v>0.54990608645529482</v>
      </c>
      <c r="L42">
        <f t="shared" si="14"/>
        <v>1.6577052702488233</v>
      </c>
      <c r="M42">
        <f t="shared" si="14"/>
        <v>0.52818491379183452</v>
      </c>
      <c r="N42">
        <f t="shared" si="14"/>
        <v>1.592226267038827</v>
      </c>
      <c r="O42">
        <f t="shared" si="14"/>
        <v>0.50732172279742083</v>
      </c>
      <c r="P42">
        <f t="shared" si="14"/>
        <v>70.338163242662489</v>
      </c>
      <c r="Q42">
        <f t="shared" si="14"/>
        <v>0.48728262337984646</v>
      </c>
      <c r="R42">
        <f t="shared" si="14"/>
        <v>0.47756188485637013</v>
      </c>
      <c r="S42">
        <f t="shared" si="14"/>
        <v>0.46803506409828904</v>
      </c>
      <c r="T42">
        <f t="shared" si="14"/>
        <v>23.39361292591428</v>
      </c>
      <c r="V42">
        <f t="shared" si="22"/>
        <v>100.00000000124348</v>
      </c>
    </row>
    <row r="43" spans="2:22">
      <c r="B43" s="3">
        <f t="shared" si="23"/>
        <v>0.32500000000000001</v>
      </c>
      <c r="C43">
        <f t="shared" si="15"/>
        <v>32.5</v>
      </c>
      <c r="D43">
        <f t="shared" si="16"/>
        <v>67.5</v>
      </c>
      <c r="E43">
        <f t="shared" si="17"/>
        <v>30.392883414069004</v>
      </c>
      <c r="F43">
        <f t="shared" si="18"/>
        <v>74.878563716701223</v>
      </c>
      <c r="G43" s="3">
        <f t="shared" si="19"/>
        <v>105.27144713077023</v>
      </c>
      <c r="I43" s="3">
        <f t="shared" si="20"/>
        <v>3.9597897318890324E-2</v>
      </c>
      <c r="K43">
        <f t="shared" si="21"/>
        <v>0.59594108271866753</v>
      </c>
      <c r="L43">
        <f t="shared" si="14"/>
        <v>1.6638301228228547</v>
      </c>
      <c r="M43">
        <f t="shared" si="14"/>
        <v>0.57280417842782927</v>
      </c>
      <c r="N43">
        <f t="shared" si="14"/>
        <v>1.5992333372944114</v>
      </c>
      <c r="O43">
        <f t="shared" si="14"/>
        <v>0.55056554471387653</v>
      </c>
      <c r="P43">
        <f t="shared" si="14"/>
        <v>68.02863375852327</v>
      </c>
      <c r="Q43">
        <f t="shared" si="14"/>
        <v>0.52919030698774749</v>
      </c>
      <c r="R43">
        <f t="shared" si="14"/>
        <v>0.51881593499042256</v>
      </c>
      <c r="S43">
        <f t="shared" si="14"/>
        <v>0.50864494463655874</v>
      </c>
      <c r="T43">
        <f t="shared" si="14"/>
        <v>25.432340787998925</v>
      </c>
      <c r="V43">
        <f t="shared" si="22"/>
        <v>99.999999999114564</v>
      </c>
    </row>
    <row r="44" spans="2:22">
      <c r="B44" s="3">
        <f t="shared" si="23"/>
        <v>0.35000000000000003</v>
      </c>
      <c r="C44">
        <f t="shared" si="15"/>
        <v>35</v>
      </c>
      <c r="D44">
        <f t="shared" si="16"/>
        <v>65</v>
      </c>
      <c r="E44">
        <f t="shared" si="17"/>
        <v>32.730797522843545</v>
      </c>
      <c r="F44">
        <f t="shared" si="18"/>
        <v>72.105283579045619</v>
      </c>
      <c r="G44" s="3">
        <f t="shared" si="19"/>
        <v>104.83608110188916</v>
      </c>
      <c r="I44" s="3">
        <f t="shared" si="20"/>
        <v>3.8909020164283013E-2</v>
      </c>
      <c r="K44">
        <f t="shared" si="21"/>
        <v>0.64200379726218004</v>
      </c>
      <c r="L44">
        <f t="shared" si="14"/>
        <v>1.6699388926556262</v>
      </c>
      <c r="M44">
        <f t="shared" si="14"/>
        <v>0.61750378512892357</v>
      </c>
      <c r="N44">
        <f t="shared" si="14"/>
        <v>1.6062110404118621</v>
      </c>
      <c r="O44">
        <f t="shared" si="14"/>
        <v>0.59393873723900881</v>
      </c>
      <c r="P44">
        <f t="shared" si="14"/>
        <v>65.706217542245426</v>
      </c>
      <c r="Q44">
        <f t="shared" si="14"/>
        <v>0.57127297368617391</v>
      </c>
      <c r="R44">
        <f t="shared" si="14"/>
        <v>0.56026654731497394</v>
      </c>
      <c r="S44">
        <f t="shared" si="14"/>
        <v>0.54947217617313837</v>
      </c>
      <c r="T44">
        <f t="shared" si="14"/>
        <v>27.483174509710956</v>
      </c>
      <c r="V44">
        <f t="shared" si="22"/>
        <v>100.00000000182825</v>
      </c>
    </row>
    <row r="45" spans="2:22">
      <c r="B45" s="3">
        <f t="shared" si="23"/>
        <v>0.37500000000000006</v>
      </c>
      <c r="C45">
        <f t="shared" si="15"/>
        <v>37.500000000000007</v>
      </c>
      <c r="D45">
        <f t="shared" si="16"/>
        <v>62.499999999999993</v>
      </c>
      <c r="E45">
        <f t="shared" si="17"/>
        <v>35.068711631618093</v>
      </c>
      <c r="F45">
        <f t="shared" si="18"/>
        <v>69.332003441390015</v>
      </c>
      <c r="G45" s="3">
        <f t="shared" si="19"/>
        <v>104.40071507300812</v>
      </c>
      <c r="I45" s="3">
        <f t="shared" si="20"/>
        <v>3.8234078459208835E-2</v>
      </c>
      <c r="K45">
        <f t="shared" si="21"/>
        <v>0.68809338363524386</v>
      </c>
      <c r="L45">
        <f t="shared" si="14"/>
        <v>1.6760319352331541</v>
      </c>
      <c r="M45">
        <f t="shared" si="14"/>
        <v>0.66228136102119539</v>
      </c>
      <c r="N45">
        <f t="shared" si="14"/>
        <v>1.6131599831943901</v>
      </c>
      <c r="O45">
        <f t="shared" si="14"/>
        <v>0.6374376088879764</v>
      </c>
      <c r="P45">
        <f t="shared" si="14"/>
        <v>63.37125171816637</v>
      </c>
      <c r="Q45">
        <f t="shared" si="14"/>
        <v>0.61352580510236787</v>
      </c>
      <c r="R45">
        <f t="shared" si="14"/>
        <v>0.601908407150894</v>
      </c>
      <c r="S45">
        <f t="shared" si="14"/>
        <v>0.59051099006092667</v>
      </c>
      <c r="T45">
        <f t="shared" si="14"/>
        <v>29.545798807992458</v>
      </c>
      <c r="V45">
        <f t="shared" si="22"/>
        <v>100.00000000044496</v>
      </c>
    </row>
    <row r="46" spans="2:22">
      <c r="B46" s="3">
        <f t="shared" si="23"/>
        <v>0.40000000000000008</v>
      </c>
      <c r="C46">
        <f t="shared" si="15"/>
        <v>40.000000000000007</v>
      </c>
      <c r="D46">
        <f t="shared" si="16"/>
        <v>59.999999999999993</v>
      </c>
      <c r="E46">
        <f t="shared" si="17"/>
        <v>37.406625740392627</v>
      </c>
      <c r="F46">
        <f t="shared" si="18"/>
        <v>66.558723303734411</v>
      </c>
      <c r="G46" s="3">
        <f t="shared" si="19"/>
        <v>103.96534904412704</v>
      </c>
      <c r="I46" s="3">
        <f t="shared" si="20"/>
        <v>3.7572717532748358E-2</v>
      </c>
      <c r="K46">
        <f t="shared" si="21"/>
        <v>0.73420902431956747</v>
      </c>
      <c r="L46">
        <f t="shared" si="21"/>
        <v>1.6821095997227153</v>
      </c>
      <c r="M46">
        <f t="shared" si="21"/>
        <v>0.70713461071099415</v>
      </c>
      <c r="N46">
        <f t="shared" si="21"/>
        <v>1.6200807638880548</v>
      </c>
      <c r="O46">
        <f t="shared" si="21"/>
        <v>0.68105858291350141</v>
      </c>
      <c r="P46">
        <f t="shared" si="21"/>
        <v>61.024064269865811</v>
      </c>
      <c r="Q46">
        <f t="shared" si="21"/>
        <v>0.65594412483045406</v>
      </c>
      <c r="R46">
        <f t="shared" si="21"/>
        <v>0.64373635200658608</v>
      </c>
      <c r="S46">
        <f t="shared" si="21"/>
        <v>0.63175577798163673</v>
      </c>
      <c r="T46">
        <f t="shared" si="21"/>
        <v>31.619906892354724</v>
      </c>
      <c r="V46">
        <f t="shared" si="22"/>
        <v>99.999999998594049</v>
      </c>
    </row>
    <row r="47" spans="2:22">
      <c r="B47" s="3">
        <f t="shared" si="23"/>
        <v>0.4250000000000001</v>
      </c>
      <c r="C47">
        <f t="shared" si="15"/>
        <v>42.500000000000007</v>
      </c>
      <c r="D47">
        <f t="shared" si="16"/>
        <v>57.499999999999993</v>
      </c>
      <c r="E47">
        <f t="shared" si="17"/>
        <v>39.744539849167168</v>
      </c>
      <c r="F47">
        <f t="shared" si="18"/>
        <v>63.785443166078807</v>
      </c>
      <c r="G47" s="3">
        <f t="shared" si="19"/>
        <v>103.52998301524597</v>
      </c>
      <c r="I47" s="3">
        <f t="shared" si="20"/>
        <v>3.692459187586794E-2</v>
      </c>
      <c r="K47">
        <f t="shared" si="21"/>
        <v>0.78034992977448836</v>
      </c>
      <c r="L47">
        <f t="shared" si="21"/>
        <v>1.688172228789947</v>
      </c>
      <c r="M47">
        <f t="shared" si="21"/>
        <v>0.75206131393969922</v>
      </c>
      <c r="N47">
        <f t="shared" si="21"/>
        <v>1.6269739716734255</v>
      </c>
      <c r="O47">
        <f t="shared" si="21"/>
        <v>0.72479819417444857</v>
      </c>
      <c r="P47">
        <f t="shared" si="21"/>
        <v>58.664974198846458</v>
      </c>
      <c r="Q47">
        <f t="shared" si="21"/>
        <v>0.69852339502289984</v>
      </c>
      <c r="R47">
        <f t="shared" si="21"/>
        <v>0.68574536819474508</v>
      </c>
      <c r="S47">
        <f t="shared" si="21"/>
        <v>0.67320108868383743</v>
      </c>
      <c r="T47">
        <f t="shared" si="21"/>
        <v>33.705200309127548</v>
      </c>
      <c r="V47">
        <f t="shared" si="22"/>
        <v>99.999999998227509</v>
      </c>
    </row>
    <row r="48" spans="2:22">
      <c r="B48" s="3">
        <f t="shared" si="23"/>
        <v>0.45000000000000012</v>
      </c>
      <c r="C48">
        <f t="shared" si="15"/>
        <v>45.000000000000014</v>
      </c>
      <c r="D48">
        <f t="shared" si="16"/>
        <v>54.999999999999986</v>
      </c>
      <c r="E48">
        <f t="shared" si="17"/>
        <v>42.082453957941716</v>
      </c>
      <c r="F48">
        <f t="shared" si="18"/>
        <v>61.012163028423195</v>
      </c>
      <c r="G48" s="3">
        <f t="shared" si="19"/>
        <v>103.09461698636491</v>
      </c>
      <c r="I48" s="3">
        <f t="shared" si="20"/>
        <v>3.6289365001721322E-2</v>
      </c>
      <c r="K48">
        <f t="shared" si="21"/>
        <v>0.82651533751287198</v>
      </c>
      <c r="L48">
        <f t="shared" si="21"/>
        <v>1.694220158520015</v>
      </c>
      <c r="M48">
        <f t="shared" si="21"/>
        <v>0.79705932330131435</v>
      </c>
      <c r="N48">
        <f t="shared" si="21"/>
        <v>1.6338401863623946</v>
      </c>
      <c r="O48">
        <f t="shared" si="21"/>
        <v>0.76865308606769178</v>
      </c>
      <c r="P48">
        <f t="shared" si="21"/>
        <v>56.294291700011037</v>
      </c>
      <c r="Q48">
        <f t="shared" si="21"/>
        <v>0.74125921302100428</v>
      </c>
      <c r="R48">
        <f t="shared" si="21"/>
        <v>0.72793058746870076</v>
      </c>
      <c r="S48">
        <f t="shared" si="21"/>
        <v>0.71484162471720003</v>
      </c>
      <c r="T48">
        <f t="shared" si="21"/>
        <v>35.801388784154085</v>
      </c>
      <c r="V48">
        <f t="shared" si="22"/>
        <v>100.00000000113631</v>
      </c>
    </row>
    <row r="49" spans="2:22">
      <c r="B49" s="3">
        <f t="shared" si="23"/>
        <v>0.47500000000000014</v>
      </c>
      <c r="C49">
        <f t="shared" si="15"/>
        <v>47.500000000000014</v>
      </c>
      <c r="D49">
        <f t="shared" si="16"/>
        <v>52.499999999999986</v>
      </c>
      <c r="E49">
        <f t="shared" si="17"/>
        <v>44.42036806671625</v>
      </c>
      <c r="F49">
        <f t="shared" si="18"/>
        <v>58.238882890767599</v>
      </c>
      <c r="G49" s="3">
        <f t="shared" si="19"/>
        <v>102.65925095748385</v>
      </c>
      <c r="I49" s="3">
        <f t="shared" si="20"/>
        <v>3.5666709329234443E-2</v>
      </c>
      <c r="K49">
        <f t="shared" si="21"/>
        <v>0.87270451118167003</v>
      </c>
      <c r="L49">
        <f t="shared" si="21"/>
        <v>1.7002537183066737</v>
      </c>
      <c r="M49">
        <f t="shared" si="21"/>
        <v>0.84212656194939495</v>
      </c>
      <c r="N49">
        <f t="shared" si="21"/>
        <v>1.6406799780380785</v>
      </c>
      <c r="O49">
        <f t="shared" si="21"/>
        <v>0.81262000740715734</v>
      </c>
      <c r="P49">
        <f t="shared" si="21"/>
        <v>53.912318337403214</v>
      </c>
      <c r="Q49">
        <f t="shared" si="21"/>
        <v>0.78414730786996634</v>
      </c>
      <c r="R49">
        <f t="shared" si="21"/>
        <v>0.77028728350614728</v>
      </c>
      <c r="S49">
        <f t="shared" si="21"/>
        <v>0.75667223897384417</v>
      </c>
      <c r="T49">
        <f t="shared" si="21"/>
        <v>37.908190053464878</v>
      </c>
      <c r="V49">
        <f t="shared" si="22"/>
        <v>99.999999998101032</v>
      </c>
    </row>
    <row r="50" spans="2:22">
      <c r="B50" s="3">
        <f t="shared" si="23"/>
        <v>0.50000000000000011</v>
      </c>
      <c r="C50">
        <f t="shared" si="15"/>
        <v>50.000000000000014</v>
      </c>
      <c r="D50">
        <f t="shared" si="16"/>
        <v>49.999999999999986</v>
      </c>
      <c r="E50">
        <f t="shared" si="17"/>
        <v>46.758282175490798</v>
      </c>
      <c r="F50">
        <f t="shared" si="18"/>
        <v>55.465602753111995</v>
      </c>
      <c r="G50" s="3">
        <f t="shared" si="19"/>
        <v>102.22388492860279</v>
      </c>
      <c r="I50" s="3">
        <f t="shared" si="20"/>
        <v>3.505630593863316E-2</v>
      </c>
      <c r="K50">
        <f t="shared" si="21"/>
        <v>0.91891673971314447</v>
      </c>
      <c r="L50">
        <f t="shared" si="21"/>
        <v>1.70627323096637</v>
      </c>
      <c r="M50">
        <f t="shared" si="21"/>
        <v>0.88726102148563513</v>
      </c>
      <c r="N50">
        <f t="shared" si="21"/>
        <v>1.6474939071339683</v>
      </c>
      <c r="O50">
        <f t="shared" si="21"/>
        <v>0.85669580956102787</v>
      </c>
      <c r="P50">
        <f t="shared" si="21"/>
        <v>51.51934724430577</v>
      </c>
      <c r="Q50">
        <f t="shared" si="21"/>
        <v>0.82718353714054971</v>
      </c>
      <c r="R50">
        <f t="shared" si="21"/>
        <v>0.81281086871494135</v>
      </c>
      <c r="S50">
        <f t="shared" si="21"/>
        <v>0.79868793156225781</v>
      </c>
      <c r="T50">
        <f t="shared" si="21"/>
        <v>40.02532971122541</v>
      </c>
      <c r="V50">
        <f t="shared" si="22"/>
        <v>100.00000000180907</v>
      </c>
    </row>
    <row r="51" spans="2:22">
      <c r="B51" s="3">
        <f t="shared" si="23"/>
        <v>0.52500000000000013</v>
      </c>
      <c r="C51">
        <f t="shared" si="15"/>
        <v>52.500000000000014</v>
      </c>
      <c r="D51">
        <f t="shared" si="16"/>
        <v>47.499999999999986</v>
      </c>
      <c r="E51">
        <f t="shared" si="17"/>
        <v>49.096196284265332</v>
      </c>
      <c r="F51">
        <f t="shared" si="18"/>
        <v>52.692322615456398</v>
      </c>
      <c r="G51" s="3">
        <f t="shared" si="19"/>
        <v>101.78851889972174</v>
      </c>
      <c r="I51" s="3">
        <f t="shared" si="20"/>
        <v>3.4457844536518685E-2</v>
      </c>
      <c r="K51">
        <f t="shared" si="21"/>
        <v>0.96515133640478112</v>
      </c>
      <c r="L51">
        <f t="shared" si="21"/>
        <v>1.7122790125046004</v>
      </c>
      <c r="M51">
        <f t="shared" si="21"/>
        <v>0.93246075962047481</v>
      </c>
      <c r="N51">
        <f t="shared" si="21"/>
        <v>1.6542825238472383</v>
      </c>
      <c r="O51">
        <f t="shared" si="21"/>
        <v>0.90087744319025109</v>
      </c>
      <c r="P51">
        <f t="shared" si="21"/>
        <v>49.115663291051945</v>
      </c>
      <c r="Q51">
        <f t="shared" si="21"/>
        <v>0.87036388317223023</v>
      </c>
      <c r="R51">
        <f t="shared" si="21"/>
        <v>0.85549689036842136</v>
      </c>
      <c r="S51">
        <f t="shared" si="21"/>
        <v>0.84088384591805621</v>
      </c>
      <c r="T51">
        <f t="shared" si="21"/>
        <v>42.152541014021828</v>
      </c>
      <c r="V51">
        <f t="shared" si="22"/>
        <v>100.00000000009983</v>
      </c>
    </row>
    <row r="52" spans="2:22">
      <c r="B52" s="3">
        <f t="shared" si="23"/>
        <v>0.55000000000000016</v>
      </c>
      <c r="C52">
        <f t="shared" si="15"/>
        <v>55.000000000000014</v>
      </c>
      <c r="D52">
        <f t="shared" si="16"/>
        <v>44.999999999999986</v>
      </c>
      <c r="E52">
        <f t="shared" si="17"/>
        <v>51.43411039303988</v>
      </c>
      <c r="F52">
        <f t="shared" si="18"/>
        <v>49.919042477800794</v>
      </c>
      <c r="G52" s="3">
        <f t="shared" si="19"/>
        <v>101.35315287084067</v>
      </c>
      <c r="I52" s="3">
        <f t="shared" si="20"/>
        <v>3.3871023164829241E-2</v>
      </c>
      <c r="K52">
        <f t="shared" si="21"/>
        <v>1.0114076381297017</v>
      </c>
      <c r="L52">
        <f t="shared" si="21"/>
        <v>1.718271372325755</v>
      </c>
      <c r="M52">
        <f t="shared" si="21"/>
        <v>0.97772389819107142</v>
      </c>
      <c r="N52">
        <f t="shared" si="21"/>
        <v>1.6610463684129491</v>
      </c>
      <c r="O52">
        <f t="shared" si="21"/>
        <v>0.94516195553128257</v>
      </c>
      <c r="P52">
        <f t="shared" si="21"/>
        <v>46.701543295910099</v>
      </c>
      <c r="Q52">
        <f t="shared" si="21"/>
        <v>0.91368445001345278</v>
      </c>
      <c r="R52">
        <f t="shared" si="21"/>
        <v>0.8983410275032121</v>
      </c>
      <c r="S52">
        <f t="shared" si="21"/>
        <v>0.88325526573604796</v>
      </c>
      <c r="T52">
        <f t="shared" si="21"/>
        <v>44.289564729727346</v>
      </c>
      <c r="V52">
        <f t="shared" si="22"/>
        <v>100.00000000148091</v>
      </c>
    </row>
    <row r="53" spans="2:22">
      <c r="B53" s="3">
        <f t="shared" si="23"/>
        <v>0.57500000000000018</v>
      </c>
      <c r="C53">
        <f t="shared" si="15"/>
        <v>57.500000000000014</v>
      </c>
      <c r="D53">
        <f t="shared" si="16"/>
        <v>42.499999999999986</v>
      </c>
      <c r="E53">
        <f t="shared" si="17"/>
        <v>53.772024501814407</v>
      </c>
      <c r="F53">
        <f t="shared" si="18"/>
        <v>47.145762340145197</v>
      </c>
      <c r="G53" s="3">
        <f t="shared" si="19"/>
        <v>100.91778684195961</v>
      </c>
      <c r="I53" s="3">
        <f t="shared" si="20"/>
        <v>3.3295548119349413E-2</v>
      </c>
      <c r="K53">
        <f t="shared" si="21"/>
        <v>1.0576850044729729</v>
      </c>
      <c r="L53">
        <f t="shared" si="21"/>
        <v>1.7242506130941735</v>
      </c>
      <c r="M53">
        <f t="shared" si="21"/>
        <v>1.0230486209453948</v>
      </c>
      <c r="N53">
        <f t="shared" si="21"/>
        <v>1.6677859707098843</v>
      </c>
      <c r="O53">
        <f t="shared" si="21"/>
        <v>0.98954648727367722</v>
      </c>
      <c r="P53">
        <f t="shared" si="21"/>
        <v>44.277256203798885</v>
      </c>
      <c r="Q53">
        <f t="shared" si="21"/>
        <v>0.95714145977812604</v>
      </c>
      <c r="R53">
        <f t="shared" si="21"/>
        <v>0.94133908714236303</v>
      </c>
      <c r="S53">
        <f t="shared" si="21"/>
        <v>0.92579761113621373</v>
      </c>
      <c r="T53">
        <f t="shared" si="21"/>
        <v>46.436148942629345</v>
      </c>
      <c r="V53">
        <f t="shared" si="22"/>
        <v>100.00000000098103</v>
      </c>
    </row>
    <row r="54" spans="2:22">
      <c r="B54" s="3">
        <f t="shared" si="23"/>
        <v>0.6000000000000002</v>
      </c>
      <c r="C54">
        <f t="shared" si="15"/>
        <v>60.000000000000021</v>
      </c>
      <c r="D54">
        <f t="shared" si="16"/>
        <v>39.999999999999979</v>
      </c>
      <c r="E54">
        <f t="shared" si="17"/>
        <v>56.109938610588962</v>
      </c>
      <c r="F54">
        <f t="shared" si="18"/>
        <v>44.372482202489586</v>
      </c>
      <c r="G54" s="3">
        <f t="shared" si="19"/>
        <v>100.48242081307855</v>
      </c>
      <c r="I54" s="3">
        <f t="shared" si="20"/>
        <v>3.2731133716879406E-2</v>
      </c>
      <c r="K54">
        <f t="shared" si="21"/>
        <v>1.103982816959302</v>
      </c>
      <c r="L54">
        <f t="shared" si="21"/>
        <v>1.7302170308619529</v>
      </c>
      <c r="M54">
        <f t="shared" si="21"/>
        <v>1.068433171572885</v>
      </c>
      <c r="N54">
        <f t="shared" si="21"/>
        <v>1.6745018503865043</v>
      </c>
      <c r="O54">
        <f t="shared" si="21"/>
        <v>1.034028269807189</v>
      </c>
      <c r="P54">
        <f t="shared" si="21"/>
        <v>41.843063288347551</v>
      </c>
      <c r="Q54">
        <f t="shared" si="21"/>
        <v>1.0007312494673053</v>
      </c>
      <c r="R54">
        <f t="shared" si="21"/>
        <v>0.9844870010226886</v>
      </c>
      <c r="S54">
        <f t="shared" si="21"/>
        <v>0.96850643536770276</v>
      </c>
      <c r="T54">
        <f t="shared" si="21"/>
        <v>48.592048887478292</v>
      </c>
      <c r="V54">
        <f t="shared" si="22"/>
        <v>100.00000000127136</v>
      </c>
    </row>
    <row r="55" spans="2:22">
      <c r="B55" s="3">
        <f t="shared" si="23"/>
        <v>0.62500000000000022</v>
      </c>
      <c r="C55">
        <f t="shared" si="15"/>
        <v>62.500000000000021</v>
      </c>
      <c r="D55">
        <f t="shared" si="16"/>
        <v>37.499999999999979</v>
      </c>
      <c r="E55">
        <f t="shared" si="17"/>
        <v>58.447852719363489</v>
      </c>
      <c r="F55">
        <f t="shared" si="18"/>
        <v>41.599202064833982</v>
      </c>
      <c r="G55" s="3">
        <f t="shared" si="19"/>
        <v>100.04705478419747</v>
      </c>
      <c r="I55" s="3">
        <f t="shared" si="20"/>
        <v>3.2177502143895247E-2</v>
      </c>
      <c r="K55">
        <f t="shared" si="21"/>
        <v>1.150300478262906</v>
      </c>
      <c r="L55">
        <f t="shared" si="21"/>
        <v>1.7361709150655062</v>
      </c>
      <c r="M55">
        <f t="shared" si="21"/>
        <v>1.1138758516662819</v>
      </c>
      <c r="N55">
        <f t="shared" si="21"/>
        <v>1.6811945167381059</v>
      </c>
      <c r="O55">
        <f t="shared" si="21"/>
        <v>1.0786046223321772</v>
      </c>
      <c r="P55">
        <f t="shared" si="21"/>
        <v>39.399218341665048</v>
      </c>
      <c r="Q55">
        <f t="shared" si="21"/>
        <v>1.044450267573348</v>
      </c>
      <c r="R55">
        <f t="shared" si="21"/>
        <v>1.0277808220603917</v>
      </c>
      <c r="S55">
        <f t="shared" si="21"/>
        <v>1.0113774212049329</v>
      </c>
      <c r="T55">
        <f t="shared" si="21"/>
        <v>50.757026765396134</v>
      </c>
      <c r="V55">
        <f t="shared" si="22"/>
        <v>100.00000000196484</v>
      </c>
    </row>
    <row r="56" spans="2:22">
      <c r="B56" s="3">
        <f t="shared" si="23"/>
        <v>0.65000000000000024</v>
      </c>
      <c r="C56">
        <f t="shared" si="15"/>
        <v>65.000000000000028</v>
      </c>
      <c r="D56">
        <f t="shared" si="16"/>
        <v>34.999999999999972</v>
      </c>
      <c r="E56">
        <f t="shared" si="17"/>
        <v>60.785766828138044</v>
      </c>
      <c r="F56">
        <f t="shared" si="18"/>
        <v>38.825921927178378</v>
      </c>
      <c r="G56" s="3">
        <f t="shared" si="19"/>
        <v>99.611688755316422</v>
      </c>
      <c r="I56" s="3">
        <f t="shared" si="20"/>
        <v>3.1634383270284158E-2</v>
      </c>
      <c r="K56">
        <f t="shared" si="21"/>
        <v>1.1966374114562013</v>
      </c>
      <c r="L56">
        <f t="shared" si="21"/>
        <v>1.7421125485901783</v>
      </c>
      <c r="M56">
        <f t="shared" si="21"/>
        <v>1.159375018779796</v>
      </c>
      <c r="N56">
        <f t="shared" si="21"/>
        <v>1.687864468720216</v>
      </c>
      <c r="O56">
        <f t="shared" si="21"/>
        <v>1.1232729491007145</v>
      </c>
      <c r="P56">
        <f t="shared" si="21"/>
        <v>36.945967868492119</v>
      </c>
      <c r="Q56">
        <f t="shared" si="21"/>
        <v>1.0882950708299355</v>
      </c>
      <c r="R56">
        <f t="shared" si="21"/>
        <v>1.0712167209640586</v>
      </c>
      <c r="S56">
        <f t="shared" si="21"/>
        <v>1.0544063774890575</v>
      </c>
      <c r="T56">
        <f t="shared" si="21"/>
        <v>52.93085156693688</v>
      </c>
      <c r="V56">
        <f t="shared" si="22"/>
        <v>100.00000000135915</v>
      </c>
    </row>
    <row r="57" spans="2:22">
      <c r="B57" s="3">
        <f t="shared" si="23"/>
        <v>0.67500000000000027</v>
      </c>
      <c r="C57">
        <f t="shared" si="15"/>
        <v>67.500000000000028</v>
      </c>
      <c r="D57">
        <f t="shared" si="16"/>
        <v>32.499999999999972</v>
      </c>
      <c r="E57">
        <f t="shared" si="17"/>
        <v>63.123680936912585</v>
      </c>
      <c r="F57">
        <f t="shared" si="18"/>
        <v>36.052641789522774</v>
      </c>
      <c r="G57" s="3">
        <f t="shared" si="19"/>
        <v>99.176322726435359</v>
      </c>
      <c r="I57" s="3">
        <f t="shared" si="20"/>
        <v>3.1101514463080099E-2</v>
      </c>
      <c r="K57">
        <f t="shared" si="21"/>
        <v>1.2429930592814338</v>
      </c>
      <c r="L57">
        <f t="shared" si="21"/>
        <v>1.7480422078432394</v>
      </c>
      <c r="M57">
        <f t="shared" si="21"/>
        <v>1.2049290845386047</v>
      </c>
      <c r="N57">
        <f t="shared" si="21"/>
        <v>1.6945121949828226</v>
      </c>
      <c r="O57">
        <f t="shared" si="21"/>
        <v>1.1680307367173455</v>
      </c>
      <c r="P57">
        <f t="shared" si="21"/>
        <v>34.483551278955325</v>
      </c>
      <c r="Q57">
        <f t="shared" si="21"/>
        <v>1.1322623210135934</v>
      </c>
      <c r="R57">
        <f t="shared" si="21"/>
        <v>1.114790982889899</v>
      </c>
      <c r="S57">
        <f t="shared" si="21"/>
        <v>1.0975892356994779</v>
      </c>
      <c r="T57">
        <f t="shared" si="21"/>
        <v>55.11329889592372</v>
      </c>
      <c r="V57">
        <f t="shared" si="22"/>
        <v>99.999999997845464</v>
      </c>
    </row>
    <row r="58" spans="2:22">
      <c r="B58" s="3">
        <f t="shared" si="23"/>
        <v>0.70000000000000029</v>
      </c>
      <c r="C58">
        <f t="shared" si="15"/>
        <v>70.000000000000028</v>
      </c>
      <c r="D58">
        <f t="shared" si="16"/>
        <v>29.999999999999972</v>
      </c>
      <c r="E58">
        <f t="shared" si="17"/>
        <v>65.461595045687119</v>
      </c>
      <c r="F58">
        <f t="shared" si="18"/>
        <v>33.279361651867177</v>
      </c>
      <c r="G58" s="3">
        <f t="shared" si="19"/>
        <v>98.740956697554296</v>
      </c>
      <c r="I58" s="3">
        <f t="shared" si="20"/>
        <v>3.0578640376916148E-2</v>
      </c>
      <c r="K58">
        <f t="shared" si="21"/>
        <v>1.2893668834604397</v>
      </c>
      <c r="L58">
        <f t="shared" si="21"/>
        <v>1.7539601628759971</v>
      </c>
      <c r="M58">
        <f t="shared" si="21"/>
        <v>1.2505365128447701</v>
      </c>
      <c r="N58">
        <f t="shared" si="21"/>
        <v>1.7011381740043672</v>
      </c>
      <c r="O58">
        <f t="shared" si="21"/>
        <v>1.2128755515737109</v>
      </c>
      <c r="P58">
        <f t="shared" si="21"/>
        <v>32.012201081791574</v>
      </c>
      <c r="Q58">
        <f t="shared" si="21"/>
        <v>1.1763487818990519</v>
      </c>
      <c r="R58">
        <f t="shared" si="21"/>
        <v>1.1585000042552389</v>
      </c>
      <c r="S58">
        <f t="shared" si="21"/>
        <v>1.1409220466847583</v>
      </c>
      <c r="T58">
        <f t="shared" si="21"/>
        <v>57.304150801325321</v>
      </c>
      <c r="V58">
        <f t="shared" si="22"/>
        <v>100.00000000071523</v>
      </c>
    </row>
    <row r="59" spans="2:22">
      <c r="B59" s="3">
        <f t="shared" si="23"/>
        <v>0.72500000000000031</v>
      </c>
      <c r="C59">
        <f t="shared" si="15"/>
        <v>72.500000000000028</v>
      </c>
      <c r="D59">
        <f t="shared" si="16"/>
        <v>27.499999999999972</v>
      </c>
      <c r="E59">
        <f t="shared" si="17"/>
        <v>67.79950915446166</v>
      </c>
      <c r="F59">
        <f t="shared" si="18"/>
        <v>30.506081514211576</v>
      </c>
      <c r="G59" s="3">
        <f t="shared" si="19"/>
        <v>98.305590668673233</v>
      </c>
      <c r="I59" s="3">
        <f t="shared" si="20"/>
        <v>3.0065512849250804E-2</v>
      </c>
      <c r="K59">
        <f t="shared" si="21"/>
        <v>1.3357583639609487</v>
      </c>
      <c r="L59">
        <f t="shared" si="21"/>
        <v>1.7598666773305387</v>
      </c>
      <c r="M59">
        <f t="shared" si="21"/>
        <v>1.2961958179430908</v>
      </c>
      <c r="N59">
        <f t="shared" si="21"/>
        <v>1.7077428738899796</v>
      </c>
      <c r="O59">
        <f t="shared" si="21"/>
        <v>1.2578050370360829</v>
      </c>
      <c r="P59">
        <f t="shared" si="21"/>
        <v>29.532143065132573</v>
      </c>
      <c r="Q59">
        <f t="shared" si="21"/>
        <v>1.2205513158528047</v>
      </c>
      <c r="R59">
        <f t="shared" si="21"/>
        <v>1.2023402891307191</v>
      </c>
      <c r="S59">
        <f t="shared" si="21"/>
        <v>1.1844009769117152</v>
      </c>
      <c r="T59">
        <f t="shared" si="21"/>
        <v>59.503195581432003</v>
      </c>
      <c r="V59">
        <f t="shared" si="22"/>
        <v>99.999999998620453</v>
      </c>
    </row>
    <row r="60" spans="2:22">
      <c r="B60" s="3">
        <f t="shared" si="23"/>
        <v>0.75000000000000033</v>
      </c>
      <c r="C60">
        <f t="shared" si="15"/>
        <v>75.000000000000028</v>
      </c>
      <c r="D60">
        <f t="shared" si="16"/>
        <v>24.999999999999972</v>
      </c>
      <c r="E60">
        <f t="shared" si="17"/>
        <v>70.137423263236201</v>
      </c>
      <c r="F60">
        <f t="shared" si="18"/>
        <v>27.732801376555976</v>
      </c>
      <c r="G60" s="3">
        <f t="shared" si="19"/>
        <v>97.870224639792184</v>
      </c>
      <c r="I60" s="3">
        <f t="shared" si="20"/>
        <v>2.9561890620971094E-2</v>
      </c>
      <c r="K60">
        <f t="shared" si="21"/>
        <v>1.3821669983956517</v>
      </c>
      <c r="L60">
        <f t="shared" si="21"/>
        <v>1.765762008700037</v>
      </c>
      <c r="M60">
        <f t="shared" si="21"/>
        <v>1.3419055628603118</v>
      </c>
      <c r="N60">
        <f t="shared" si="21"/>
        <v>1.7143267527819395</v>
      </c>
      <c r="O60">
        <f t="shared" si="21"/>
        <v>1.3028169112166781</v>
      </c>
      <c r="P60">
        <f t="shared" si="21"/>
        <v>27.043596492642429</v>
      </c>
      <c r="Q60">
        <f t="shared" si="21"/>
        <v>1.2648668811941224</v>
      </c>
      <c r="R60">
        <f t="shared" si="21"/>
        <v>1.2463084464827567</v>
      </c>
      <c r="S60">
        <f t="shared" si="21"/>
        <v>1.2280223056420398</v>
      </c>
      <c r="T60">
        <f t="shared" si="21"/>
        <v>61.710227639011727</v>
      </c>
      <c r="V60">
        <f t="shared" si="22"/>
        <v>99.999999998927706</v>
      </c>
    </row>
    <row r="61" spans="2:22">
      <c r="B61" s="3">
        <f t="shared" si="23"/>
        <v>0.77500000000000036</v>
      </c>
      <c r="C61">
        <f t="shared" si="15"/>
        <v>77.500000000000028</v>
      </c>
      <c r="D61">
        <f t="shared" si="16"/>
        <v>22.499999999999972</v>
      </c>
      <c r="E61">
        <f t="shared" si="17"/>
        <v>72.475337372010742</v>
      </c>
      <c r="F61">
        <f t="shared" si="18"/>
        <v>24.959521238900376</v>
      </c>
      <c r="G61" s="3">
        <f t="shared" si="19"/>
        <v>97.434858610911121</v>
      </c>
      <c r="I61" s="3">
        <f t="shared" si="20"/>
        <v>2.9067539219977338E-2</v>
      </c>
      <c r="K61">
        <f t="shared" si="21"/>
        <v>1.4285923013413966</v>
      </c>
      <c r="L61">
        <f t="shared" si="21"/>
        <v>1.7716464083116299</v>
      </c>
      <c r="M61">
        <f t="shared" si="21"/>
        <v>1.3876643575999486</v>
      </c>
      <c r="N61">
        <f t="shared" si="21"/>
        <v>1.7208902587362525</v>
      </c>
      <c r="O61">
        <f t="shared" si="21"/>
        <v>1.3479089643316693</v>
      </c>
      <c r="P61">
        <f t="shared" si="21"/>
        <v>24.546774280710089</v>
      </c>
      <c r="Q61">
        <f t="shared" si="21"/>
        <v>1.3092925289715176</v>
      </c>
      <c r="R61">
        <f t="shared" si="21"/>
        <v>1.2904011867455378</v>
      </c>
      <c r="S61">
        <f t="shared" si="21"/>
        <v>1.2717824213526201</v>
      </c>
      <c r="T61">
        <f t="shared" si="21"/>
        <v>63.925047293531897</v>
      </c>
      <c r="V61">
        <f t="shared" si="22"/>
        <v>100.00000000163257</v>
      </c>
    </row>
    <row r="62" spans="2:22">
      <c r="B62" s="3">
        <f t="shared" si="23"/>
        <v>0.80000000000000038</v>
      </c>
      <c r="C62">
        <f t="shared" si="15"/>
        <v>80.000000000000043</v>
      </c>
      <c r="D62">
        <f t="shared" si="16"/>
        <v>19.999999999999957</v>
      </c>
      <c r="E62">
        <f t="shared" si="17"/>
        <v>74.813251480785297</v>
      </c>
      <c r="F62">
        <f t="shared" si="18"/>
        <v>22.186241101244757</v>
      </c>
      <c r="G62" s="3">
        <f t="shared" si="19"/>
        <v>96.999492582030058</v>
      </c>
      <c r="I62" s="3">
        <f t="shared" si="20"/>
        <v>2.8582230774918574E-2</v>
      </c>
      <c r="K62">
        <f t="shared" si="21"/>
        <v>1.4750338037238868</v>
      </c>
      <c r="L62">
        <f t="shared" si="21"/>
        <v>1.7775201214389369</v>
      </c>
      <c r="M62">
        <f t="shared" si="21"/>
        <v>1.4334708575162844</v>
      </c>
      <c r="N62">
        <f t="shared" si="21"/>
        <v>1.7274338298544447</v>
      </c>
      <c r="O62">
        <f t="shared" si="21"/>
        <v>1.3930790563313216</v>
      </c>
      <c r="P62">
        <f t="shared" si="21"/>
        <v>22.041883180307686</v>
      </c>
      <c r="Q62">
        <f t="shared" si="21"/>
        <v>1.3538254000862511</v>
      </c>
      <c r="R62">
        <f t="shared" si="21"/>
        <v>1.3346153187715151</v>
      </c>
      <c r="S62">
        <f t="shared" si="21"/>
        <v>1.3156778185622122</v>
      </c>
      <c r="T62">
        <f t="shared" si="21"/>
        <v>66.147460615354561</v>
      </c>
      <c r="V62">
        <f t="shared" si="22"/>
        <v>100.0000000019471</v>
      </c>
    </row>
    <row r="63" spans="2:22">
      <c r="B63" s="3">
        <f t="shared" si="23"/>
        <v>0.8250000000000004</v>
      </c>
      <c r="C63">
        <f t="shared" si="15"/>
        <v>82.500000000000043</v>
      </c>
      <c r="D63">
        <f t="shared" si="16"/>
        <v>17.499999999999957</v>
      </c>
      <c r="E63">
        <f t="shared" si="17"/>
        <v>77.151165589559838</v>
      </c>
      <c r="F63">
        <f t="shared" si="18"/>
        <v>19.412960963589157</v>
      </c>
      <c r="G63" s="3">
        <f t="shared" si="19"/>
        <v>96.564126553148995</v>
      </c>
      <c r="I63" s="3">
        <f t="shared" si="20"/>
        <v>2.8105743817286567E-2</v>
      </c>
      <c r="K63">
        <f t="shared" si="21"/>
        <v>1.5214910522350771</v>
      </c>
      <c r="L63">
        <f t="shared" si="21"/>
        <v>1.7833833874432024</v>
      </c>
      <c r="M63">
        <f t="shared" si="21"/>
        <v>1.4793237617729951</v>
      </c>
      <c r="N63">
        <f t="shared" si="21"/>
        <v>1.7339578944749068</v>
      </c>
      <c r="O63">
        <f t="shared" si="21"/>
        <v>1.4383251146508147</v>
      </c>
      <c r="P63">
        <f t="shared" si="21"/>
        <v>19.529123956157289</v>
      </c>
      <c r="Q63">
        <f t="shared" si="21"/>
        <v>1.3984627225589961</v>
      </c>
      <c r="R63">
        <f t="shared" si="21"/>
        <v>1.3789477469318663</v>
      </c>
      <c r="S63">
        <f t="shared" si="21"/>
        <v>1.3597050948122456</v>
      </c>
      <c r="T63">
        <f t="shared" si="21"/>
        <v>68.377279267882244</v>
      </c>
      <c r="V63">
        <f t="shared" si="22"/>
        <v>99.999999998919634</v>
      </c>
    </row>
    <row r="64" spans="2:22">
      <c r="B64" s="3">
        <f t="shared" si="23"/>
        <v>0.85000000000000042</v>
      </c>
      <c r="C64">
        <f t="shared" si="15"/>
        <v>85.000000000000043</v>
      </c>
      <c r="D64">
        <f t="shared" si="16"/>
        <v>14.999999999999957</v>
      </c>
      <c r="E64">
        <f t="shared" si="17"/>
        <v>79.489079698334365</v>
      </c>
      <c r="F64">
        <f t="shared" si="18"/>
        <v>16.639680825933556</v>
      </c>
      <c r="G64" s="3">
        <f t="shared" si="19"/>
        <v>96.128760524267918</v>
      </c>
      <c r="I64" s="3">
        <f t="shared" si="20"/>
        <v>2.7637863095151254E-2</v>
      </c>
      <c r="K64">
        <f t="shared" si="21"/>
        <v>1.5679636087670386</v>
      </c>
      <c r="L64">
        <f t="shared" si="21"/>
        <v>1.7892364399018124</v>
      </c>
      <c r="M64">
        <f t="shared" si="21"/>
        <v>1.5252218118398018</v>
      </c>
      <c r="N64">
        <f t="shared" si="21"/>
        <v>1.7404628713435271</v>
      </c>
      <c r="O64">
        <f t="shared" si="21"/>
        <v>1.4836451320073458</v>
      </c>
      <c r="P64">
        <f t="shared" si="21"/>
        <v>17.008691561116983</v>
      </c>
      <c r="Q64">
        <f t="shared" si="21"/>
        <v>1.4432018088397842</v>
      </c>
      <c r="R64">
        <f t="shared" si="21"/>
        <v>1.4233954682550962</v>
      </c>
      <c r="S64">
        <f t="shared" si="21"/>
        <v>1.4038609476784996</v>
      </c>
      <c r="T64">
        <f t="shared" si="21"/>
        <v>70.614320350809251</v>
      </c>
      <c r="V64">
        <f t="shared" si="22"/>
        <v>100.00000000055914</v>
      </c>
    </row>
    <row r="65" spans="1:22">
      <c r="B65" s="3">
        <f t="shared" si="23"/>
        <v>0.87500000000000044</v>
      </c>
      <c r="C65">
        <f t="shared" si="15"/>
        <v>87.500000000000043</v>
      </c>
      <c r="D65">
        <f t="shared" si="16"/>
        <v>12.499999999999957</v>
      </c>
      <c r="E65">
        <f t="shared" si="17"/>
        <v>81.826993807108906</v>
      </c>
      <c r="F65">
        <f t="shared" si="18"/>
        <v>13.866400688277954</v>
      </c>
      <c r="G65" s="3">
        <f t="shared" si="19"/>
        <v>95.693394495386855</v>
      </c>
      <c r="I65" s="3">
        <f t="shared" si="20"/>
        <v>2.7178379456745463E-2</v>
      </c>
      <c r="K65">
        <f t="shared" si="21"/>
        <v>1.6144510498135265</v>
      </c>
      <c r="L65">
        <f t="shared" si="21"/>
        <v>1.7950795066191489</v>
      </c>
      <c r="M65">
        <f t="shared" si="21"/>
        <v>1.5711637898853672</v>
      </c>
      <c r="N65">
        <f t="shared" si="21"/>
        <v>1.746949169558939</v>
      </c>
      <c r="O65">
        <f t="shared" si="21"/>
        <v>1.5290371640144031</v>
      </c>
      <c r="P65">
        <f t="shared" si="21"/>
        <v>14.480775303597838</v>
      </c>
      <c r="Q65">
        <f t="shared" si="21"/>
        <v>1.488040052850115</v>
      </c>
      <c r="R65">
        <f t="shared" si="21"/>
        <v>1.4679555692535613</v>
      </c>
      <c r="S65">
        <f t="shared" si="21"/>
        <v>1.4481421714255438</v>
      </c>
      <c r="T65">
        <f t="shared" si="21"/>
        <v>72.858406222812249</v>
      </c>
      <c r="V65">
        <f t="shared" si="22"/>
        <v>99.999999999830692</v>
      </c>
    </row>
    <row r="66" spans="1:22">
      <c r="B66" s="3">
        <f t="shared" si="23"/>
        <v>0.90000000000000047</v>
      </c>
      <c r="C66">
        <f t="shared" si="15"/>
        <v>90.000000000000043</v>
      </c>
      <c r="D66">
        <f t="shared" si="16"/>
        <v>9.9999999999999574</v>
      </c>
      <c r="E66">
        <f t="shared" si="17"/>
        <v>84.164907915883447</v>
      </c>
      <c r="F66">
        <f t="shared" si="18"/>
        <v>11.093120550622356</v>
      </c>
      <c r="G66" s="3">
        <f t="shared" si="19"/>
        <v>95.258028466505806</v>
      </c>
      <c r="I66" s="3">
        <f t="shared" si="20"/>
        <v>2.6727089617634189E-2</v>
      </c>
      <c r="K66">
        <f t="shared" si="21"/>
        <v>1.6609529659826834</v>
      </c>
      <c r="L66">
        <f t="shared" si="21"/>
        <v>1.8009128098522922</v>
      </c>
      <c r="M66">
        <f t="shared" si="21"/>
        <v>1.6171485174854887</v>
      </c>
      <c r="N66">
        <f t="shared" si="21"/>
        <v>1.7534171889390056</v>
      </c>
      <c r="O66">
        <f t="shared" si="21"/>
        <v>1.5744993272932806</v>
      </c>
      <c r="P66">
        <f t="shared" si="21"/>
        <v>11.945559018145012</v>
      </c>
      <c r="Q66">
        <f t="shared" si="21"/>
        <v>1.5329749276842402</v>
      </c>
      <c r="R66">
        <f t="shared" si="21"/>
        <v>1.5126252234832622</v>
      </c>
      <c r="S66">
        <f t="shared" si="21"/>
        <v>1.4925456544642688</v>
      </c>
      <c r="T66">
        <f t="shared" si="21"/>
        <v>75.109364368553358</v>
      </c>
      <c r="V66">
        <f t="shared" si="22"/>
        <v>100.00000000188288</v>
      </c>
    </row>
    <row r="67" spans="1:22">
      <c r="B67" s="3">
        <f t="shared" si="23"/>
        <v>0.92500000000000049</v>
      </c>
      <c r="C67">
        <f t="shared" si="15"/>
        <v>92.500000000000043</v>
      </c>
      <c r="D67">
        <f t="shared" si="16"/>
        <v>7.4999999999999574</v>
      </c>
      <c r="E67">
        <f t="shared" si="17"/>
        <v>86.502822024657988</v>
      </c>
      <c r="F67">
        <f t="shared" si="18"/>
        <v>8.3198404129667551</v>
      </c>
      <c r="G67" s="3">
        <f t="shared" si="19"/>
        <v>94.822662437624743</v>
      </c>
      <c r="I67" s="3">
        <f t="shared" si="20"/>
        <v>2.6283796044299389E-2</v>
      </c>
      <c r="K67">
        <f t="shared" si="21"/>
        <v>1.7074689614411593</v>
      </c>
      <c r="L67">
        <f t="shared" si="21"/>
        <v>1.8067365663356159</v>
      </c>
      <c r="M67">
        <f t="shared" si="21"/>
        <v>1.663174854122802</v>
      </c>
      <c r="N67">
        <f t="shared" si="21"/>
        <v>1.7598673199993757</v>
      </c>
      <c r="O67">
        <f t="shared" si="21"/>
        <v>1.6200297972337274</v>
      </c>
      <c r="P67">
        <f t="shared" si="21"/>
        <v>9.4032212261818895</v>
      </c>
      <c r="Q67">
        <f t="shared" si="21"/>
        <v>1.5780039828159698</v>
      </c>
      <c r="R67">
        <f t="shared" si="21"/>
        <v>1.5574016885372535</v>
      </c>
      <c r="S67">
        <f t="shared" si="21"/>
        <v>1.5370683761712374</v>
      </c>
      <c r="T67">
        <f t="shared" si="21"/>
        <v>77.367027229486482</v>
      </c>
      <c r="V67">
        <f t="shared" si="22"/>
        <v>100.00000000232551</v>
      </c>
    </row>
    <row r="68" spans="1:22">
      <c r="B68" s="3">
        <f t="shared" si="23"/>
        <v>0.95000000000000051</v>
      </c>
      <c r="C68">
        <f t="shared" si="15"/>
        <v>95.000000000000057</v>
      </c>
      <c r="D68">
        <f t="shared" si="16"/>
        <v>4.9999999999999432</v>
      </c>
      <c r="E68">
        <f t="shared" si="17"/>
        <v>88.840736133432543</v>
      </c>
      <c r="F68">
        <f t="shared" si="18"/>
        <v>5.5465602753111378</v>
      </c>
      <c r="G68" s="3">
        <f t="shared" si="19"/>
        <v>94.38729640874368</v>
      </c>
      <c r="I68" s="3">
        <f t="shared" si="20"/>
        <v>2.5848306756233799E-2</v>
      </c>
      <c r="K68">
        <f t="shared" si="21"/>
        <v>1.7539986534443535</v>
      </c>
      <c r="L68">
        <f t="shared" si="21"/>
        <v>1.8125509874581622</v>
      </c>
      <c r="M68">
        <f t="shared" si="21"/>
        <v>1.7092416959300163</v>
      </c>
      <c r="N68">
        <f t="shared" si="21"/>
        <v>1.7662999442324847</v>
      </c>
      <c r="O68">
        <f t="shared" si="21"/>
        <v>1.6656268061373427</v>
      </c>
      <c r="P68">
        <f t="shared" si="21"/>
        <v>6.8539352969590848</v>
      </c>
      <c r="Q68">
        <f t="shared" si="21"/>
        <v>1.6231248418110658</v>
      </c>
      <c r="R68">
        <f t="shared" si="21"/>
        <v>1.6022823036004319</v>
      </c>
      <c r="S68">
        <f t="shared" si="21"/>
        <v>1.5817074043217343</v>
      </c>
      <c r="T68">
        <f t="shared" si="21"/>
        <v>79.631232068462154</v>
      </c>
      <c r="V68">
        <f t="shared" si="22"/>
        <v>100.00000000235683</v>
      </c>
    </row>
    <row r="69" spans="1:22">
      <c r="B69" s="3">
        <f t="shared" si="23"/>
        <v>0.97500000000000053</v>
      </c>
      <c r="C69">
        <f t="shared" si="15"/>
        <v>97.500000000000057</v>
      </c>
      <c r="D69">
        <f t="shared" si="16"/>
        <v>2.4999999999999432</v>
      </c>
      <c r="E69">
        <f t="shared" si="17"/>
        <v>91.178650242207084</v>
      </c>
      <c r="F69">
        <f t="shared" si="18"/>
        <v>2.7732801376555374</v>
      </c>
      <c r="G69" s="3">
        <f t="shared" si="19"/>
        <v>93.951930379862617</v>
      </c>
      <c r="I69" s="3">
        <f t="shared" si="20"/>
        <v>2.5420435186242686E-2</v>
      </c>
      <c r="K69">
        <f t="shared" si="21"/>
        <v>1.8005416718403773</v>
      </c>
      <c r="L69">
        <f t="shared" si="21"/>
        <v>1.8183562793430452</v>
      </c>
      <c r="M69">
        <f t="shared" si="21"/>
        <v>1.7553479743490277</v>
      </c>
      <c r="N69">
        <f t="shared" si="21"/>
        <v>1.772715434198856</v>
      </c>
      <c r="O69">
        <f t="shared" si="21"/>
        <v>1.7112886412130732</v>
      </c>
      <c r="P69">
        <f t="shared" si="21"/>
        <v>4.2978696023346474</v>
      </c>
      <c r="Q69">
        <f t="shared" si="21"/>
        <v>1.6683351998232296</v>
      </c>
      <c r="R69">
        <f t="shared" si="21"/>
        <v>1.6472644867522632</v>
      </c>
      <c r="S69">
        <f t="shared" si="21"/>
        <v>1.626459892234311</v>
      </c>
      <c r="T69">
        <f t="shared" si="21"/>
        <v>81.901820817727156</v>
      </c>
      <c r="V69">
        <f t="shared" si="22"/>
        <v>99.999999999815984</v>
      </c>
    </row>
    <row r="70" spans="1:22">
      <c r="B70" s="3">
        <f t="shared" si="23"/>
        <v>1.0000000000000004</v>
      </c>
      <c r="C70">
        <f t="shared" si="15"/>
        <v>100.00000000000004</v>
      </c>
      <c r="D70">
        <f t="shared" si="16"/>
        <v>0</v>
      </c>
      <c r="E70">
        <f t="shared" si="17"/>
        <v>93.516564350981596</v>
      </c>
      <c r="F70">
        <f t="shared" si="18"/>
        <v>0</v>
      </c>
      <c r="G70" s="3">
        <f t="shared" si="19"/>
        <v>93.516564350981596</v>
      </c>
      <c r="I70" s="3">
        <f t="shared" si="20"/>
        <v>2.5000000005820769E-2</v>
      </c>
      <c r="K70">
        <f t="shared" ref="K70:T70" si="24">EXP(-$I70*K$27)*($E70*K$25+$F70*K$26)/100</f>
        <v>1.8470976586243628</v>
      </c>
      <c r="L70">
        <f t="shared" si="24"/>
        <v>1.8241526429963375</v>
      </c>
      <c r="M70">
        <f t="shared" si="24"/>
        <v>1.8014926549301804</v>
      </c>
      <c r="N70">
        <f t="shared" si="24"/>
        <v>1.7791141537566526</v>
      </c>
      <c r="O70">
        <f t="shared" si="24"/>
        <v>1.7570136427894147</v>
      </c>
      <c r="P70">
        <f t="shared" si="24"/>
        <v>1.7351876687786623</v>
      </c>
      <c r="Q70">
        <f t="shared" si="24"/>
        <v>1.7136328213715495</v>
      </c>
      <c r="R70">
        <f t="shared" si="24"/>
        <v>1.6923457325793141</v>
      </c>
      <c r="S70">
        <f t="shared" si="24"/>
        <v>1.6713230762510214</v>
      </c>
      <c r="T70">
        <f t="shared" si="24"/>
        <v>84.178639945246218</v>
      </c>
      <c r="V70">
        <f t="shared" si="22"/>
        <v>99.999999997323712</v>
      </c>
    </row>
    <row r="73" spans="1:22" ht="18.3">
      <c r="A73" s="2" t="s">
        <v>28</v>
      </c>
    </row>
    <row r="74" spans="1:22">
      <c r="A74" s="3" t="s">
        <v>25</v>
      </c>
      <c r="B74" s="3"/>
      <c r="C74" s="3" t="s">
        <v>29</v>
      </c>
      <c r="D74" s="3" t="s">
        <v>31</v>
      </c>
      <c r="E74" s="3" t="s">
        <v>30</v>
      </c>
      <c r="F74" s="3" t="s">
        <v>32</v>
      </c>
    </row>
    <row r="75" spans="1:22">
      <c r="A75" s="4">
        <f>I30</f>
        <v>4.9999999994179235E-2</v>
      </c>
      <c r="B75" s="4"/>
      <c r="C75" s="4">
        <f>(E30*$E$2+F30*$E$3)/G30</f>
        <v>0.05</v>
      </c>
      <c r="D75" s="4">
        <f>ABS(C75-A75)</f>
        <v>5.8207674791255215E-12</v>
      </c>
      <c r="E75" s="4">
        <f>(E30*$E$2*$E$21+F30*$E$3*$I$21)/($E$21*E30+$I$21*F30)</f>
        <v>4.9999999999999996E-2</v>
      </c>
      <c r="F75" s="4">
        <f>ABS(E75-A75)</f>
        <v>5.8207605402316176E-12</v>
      </c>
    </row>
    <row r="76" spans="1:22">
      <c r="A76" s="4">
        <f t="shared" ref="A76:A115" si="25">I31</f>
        <v>4.9093379202531665E-2</v>
      </c>
      <c r="B76" s="4"/>
      <c r="C76" s="4">
        <f t="shared" ref="C76:C115" si="26">(E31*$E$2+F31*$E$3)/G31</f>
        <v>4.9471040240104715E-2</v>
      </c>
      <c r="D76" s="4">
        <f t="shared" ref="D76:D115" si="27">ABS(C76-A76)</f>
        <v>3.776610375730502E-4</v>
      </c>
      <c r="E76" s="4">
        <f t="shared" ref="E76:E115" si="28">(E31*$E$2*$E$21+F31*$E$3*$I$21)/($E$21*E31+$I$21*F31)</f>
        <v>4.9186070173593666E-2</v>
      </c>
      <c r="F76" s="4">
        <f t="shared" ref="F76:F115" si="29">ABS(E76-A76)</f>
        <v>9.2690971062001082E-5</v>
      </c>
    </row>
    <row r="77" spans="1:22">
      <c r="A77" s="4">
        <f t="shared" si="25"/>
        <v>4.8206166905583832E-2</v>
      </c>
      <c r="B77" s="4"/>
      <c r="C77" s="4">
        <f t="shared" si="26"/>
        <v>4.893789566975227E-2</v>
      </c>
      <c r="D77" s="4">
        <f t="shared" si="27"/>
        <v>7.317287641684378E-4</v>
      </c>
      <c r="E77" s="4">
        <f t="shared" si="28"/>
        <v>4.8384660788492656E-2</v>
      </c>
      <c r="F77" s="4">
        <f t="shared" si="29"/>
        <v>1.7849388290882423E-4</v>
      </c>
    </row>
    <row r="78" spans="1:22">
      <c r="A78" s="4">
        <f t="shared" si="25"/>
        <v>4.7337885905290041E-2</v>
      </c>
      <c r="B78" s="4"/>
      <c r="C78" s="4">
        <f t="shared" si="26"/>
        <v>4.8400516430173443E-2</v>
      </c>
      <c r="D78" s="4">
        <f t="shared" si="27"/>
        <v>1.0626305248834025E-3</v>
      </c>
      <c r="E78" s="4">
        <f t="shared" si="28"/>
        <v>4.7595485152391259E-2</v>
      </c>
      <c r="F78" s="4">
        <f t="shared" si="29"/>
        <v>2.5759924710121868E-4</v>
      </c>
    </row>
    <row r="79" spans="1:22">
      <c r="A79" s="4">
        <f t="shared" si="25"/>
        <v>4.6488067897735165E-2</v>
      </c>
      <c r="B79" s="4"/>
      <c r="C79" s="4">
        <f t="shared" si="26"/>
        <v>4.7858851867402928E-2</v>
      </c>
      <c r="D79" s="4">
        <f t="shared" si="27"/>
        <v>1.3707839696677632E-3</v>
      </c>
      <c r="E79" s="4">
        <f t="shared" si="28"/>
        <v>4.6818265259566172E-2</v>
      </c>
      <c r="F79" s="4">
        <f t="shared" si="29"/>
        <v>3.3019736183100695E-4</v>
      </c>
    </row>
    <row r="80" spans="1:22">
      <c r="A80" s="4">
        <f t="shared" si="25"/>
        <v>4.5656253717606891E-2</v>
      </c>
      <c r="B80" s="4"/>
      <c r="C80" s="4">
        <f t="shared" si="26"/>
        <v>4.7312850516362623E-2</v>
      </c>
      <c r="D80" s="4">
        <f t="shared" si="27"/>
        <v>1.6565967987557315E-3</v>
      </c>
      <c r="E80" s="4">
        <f t="shared" si="28"/>
        <v>4.6052731464352965E-2</v>
      </c>
      <c r="F80" s="4">
        <f t="shared" si="29"/>
        <v>3.9647774674607394E-4</v>
      </c>
    </row>
    <row r="81" spans="1:6">
      <c r="A81" s="4">
        <f t="shared" si="25"/>
        <v>4.484199351281859E-2</v>
      </c>
      <c r="B81" s="4"/>
      <c r="C81" s="4">
        <f t="shared" si="26"/>
        <v>4.6762460084561142E-2</v>
      </c>
      <c r="D81" s="4">
        <f t="shared" si="27"/>
        <v>1.9204665717425518E-3</v>
      </c>
      <c r="E81" s="4">
        <f t="shared" si="28"/>
        <v>4.5298622169241125E-2</v>
      </c>
      <c r="F81" s="4">
        <f t="shared" si="29"/>
        <v>4.5662865642253497E-4</v>
      </c>
    </row>
    <row r="82" spans="1:6">
      <c r="A82" s="4">
        <f t="shared" si="25"/>
        <v>4.404484686092474E-2</v>
      </c>
      <c r="B82" s="4"/>
      <c r="C82" s="4">
        <f t="shared" si="26"/>
        <v>4.6207627435398628E-2</v>
      </c>
      <c r="D82" s="4">
        <f t="shared" si="27"/>
        <v>2.1627805744738882E-3</v>
      </c>
      <c r="E82" s="4">
        <f t="shared" si="28"/>
        <v>4.4555683526830009E-2</v>
      </c>
      <c r="F82" s="4">
        <f t="shared" si="29"/>
        <v>5.1083666590526905E-4</v>
      </c>
    </row>
    <row r="83" spans="1:6">
      <c r="A83" s="4">
        <f t="shared" si="25"/>
        <v>4.3264382932102309E-2</v>
      </c>
      <c r="B83" s="4"/>
      <c r="C83" s="4">
        <f t="shared" si="26"/>
        <v>4.5648298571065719E-2</v>
      </c>
      <c r="D83" s="4">
        <f t="shared" si="27"/>
        <v>2.3839156389634103E-3</v>
      </c>
      <c r="E83" s="4">
        <f t="shared" si="28"/>
        <v>4.3823669154932153E-2</v>
      </c>
      <c r="F83" s="4">
        <f t="shared" si="29"/>
        <v>5.5928622282984397E-4</v>
      </c>
    </row>
    <row r="84" spans="1:6">
      <c r="A84" s="4">
        <f t="shared" si="25"/>
        <v>4.2500180442584676E-2</v>
      </c>
      <c r="B84" s="4"/>
      <c r="C84" s="4">
        <f t="shared" si="26"/>
        <v>4.508441861502497E-2</v>
      </c>
      <c r="D84" s="4">
        <f t="shared" si="27"/>
        <v>2.5842381724402938E-3</v>
      </c>
      <c r="E84" s="4">
        <f t="shared" si="28"/>
        <v>4.3102339864152378E-2</v>
      </c>
      <c r="F84" s="4">
        <f t="shared" si="29"/>
        <v>6.021594215677023E-4</v>
      </c>
    </row>
    <row r="85" spans="1:6">
      <c r="A85" s="4">
        <f t="shared" si="25"/>
        <v>4.1751827817643063E-2</v>
      </c>
      <c r="B85" s="4"/>
      <c r="C85" s="4">
        <f t="shared" si="26"/>
        <v>4.4515931794062956E-2</v>
      </c>
      <c r="D85" s="4">
        <f t="shared" si="27"/>
        <v>2.7641039764198932E-3</v>
      </c>
      <c r="E85" s="4">
        <f t="shared" si="28"/>
        <v>4.2391463397309849E-2</v>
      </c>
      <c r="F85" s="4">
        <f t="shared" si="29"/>
        <v>6.396355796667863E-4</v>
      </c>
    </row>
    <row r="86" spans="1:6">
      <c r="A86" s="4">
        <f t="shared" si="25"/>
        <v>4.1018923075171201E-2</v>
      </c>
      <c r="B86" s="4"/>
      <c r="C86" s="4">
        <f t="shared" si="26"/>
        <v>4.3942781419900788E-2</v>
      </c>
      <c r="D86" s="4">
        <f t="shared" si="27"/>
        <v>2.9238583447295866E-3</v>
      </c>
      <c r="E86" s="4">
        <f t="shared" si="28"/>
        <v>4.1690814180106846E-2</v>
      </c>
      <c r="F86" s="4">
        <f t="shared" si="29"/>
        <v>6.7189110493564436E-4</v>
      </c>
    </row>
    <row r="87" spans="1:6">
      <c r="A87" s="4">
        <f t="shared" si="25"/>
        <v>4.030107383732686E-2</v>
      </c>
      <c r="B87" s="4"/>
      <c r="C87" s="4">
        <f t="shared" si="26"/>
        <v>4.3364909870349973E-2</v>
      </c>
      <c r="D87" s="4">
        <f t="shared" si="27"/>
        <v>3.0638360330231124E-3</v>
      </c>
      <c r="E87" s="4">
        <f t="shared" si="28"/>
        <v>4.1000173082481939E-2</v>
      </c>
      <c r="F87" s="4">
        <f t="shared" si="29"/>
        <v>6.9909924515507843E-4</v>
      </c>
    </row>
    <row r="88" spans="1:6">
      <c r="A88" s="4">
        <f t="shared" si="25"/>
        <v>3.9597897318890324E-2</v>
      </c>
      <c r="B88" s="4"/>
      <c r="C88" s="4">
        <f t="shared" si="26"/>
        <v>4.2782258570000863E-2</v>
      </c>
      <c r="D88" s="4">
        <f t="shared" si="27"/>
        <v>3.1843612511105387E-3</v>
      </c>
      <c r="E88" s="4">
        <f t="shared" si="28"/>
        <v>4.0319327190117098E-2</v>
      </c>
      <c r="F88" s="4">
        <f t="shared" si="29"/>
        <v>7.2142987122677388E-4</v>
      </c>
    </row>
    <row r="89" spans="1:6">
      <c r="A89" s="4">
        <f t="shared" si="25"/>
        <v>3.8909020164283013E-2</v>
      </c>
      <c r="B89" s="4"/>
      <c r="C89" s="4">
        <f t="shared" si="26"/>
        <v>4.2194767970429758E-2</v>
      </c>
      <c r="D89" s="4">
        <f t="shared" si="27"/>
        <v>3.2857478061467452E-3</v>
      </c>
      <c r="E89" s="4">
        <f t="shared" si="28"/>
        <v>3.964806958559839E-2</v>
      </c>
      <c r="F89" s="4">
        <f t="shared" si="29"/>
        <v>7.3904942131537699E-4</v>
      </c>
    </row>
    <row r="90" spans="1:6">
      <c r="A90" s="4">
        <f t="shared" si="25"/>
        <v>3.8234078459208835E-2</v>
      </c>
      <c r="B90" s="4"/>
      <c r="C90" s="4">
        <f t="shared" si="26"/>
        <v>4.1602377529911E-2</v>
      </c>
      <c r="D90" s="4">
        <f t="shared" si="27"/>
        <v>3.3682990707021646E-3</v>
      </c>
      <c r="E90" s="4">
        <f t="shared" si="28"/>
        <v>3.8986199138757782E-2</v>
      </c>
      <c r="F90" s="4">
        <f t="shared" si="29"/>
        <v>7.5212067954894685E-4</v>
      </c>
    </row>
    <row r="91" spans="1:6">
      <c r="A91" s="4">
        <f t="shared" si="25"/>
        <v>3.7572717532748358E-2</v>
      </c>
      <c r="B91" s="4"/>
      <c r="C91" s="4">
        <f t="shared" si="26"/>
        <v>4.1005025692619046E-2</v>
      </c>
      <c r="D91" s="4">
        <f t="shared" si="27"/>
        <v>3.4323081598706881E-3</v>
      </c>
      <c r="E91" s="4">
        <f t="shared" si="28"/>
        <v>3.8333520305749533E-2</v>
      </c>
      <c r="F91" s="4">
        <f t="shared" si="29"/>
        <v>7.6080277300117488E-4</v>
      </c>
    </row>
    <row r="92" spans="1:6">
      <c r="A92" s="4">
        <f t="shared" si="25"/>
        <v>3.692459187586794E-2</v>
      </c>
      <c r="B92" s="4"/>
      <c r="C92" s="4">
        <f t="shared" si="26"/>
        <v>4.0402649867305997E-2</v>
      </c>
      <c r="D92" s="4">
        <f t="shared" si="27"/>
        <v>3.4780579914380563E-3</v>
      </c>
      <c r="E92" s="4">
        <f t="shared" si="28"/>
        <v>3.7689842936439948E-2</v>
      </c>
      <c r="F92" s="4">
        <f t="shared" si="29"/>
        <v>7.6525106057200726E-4</v>
      </c>
    </row>
    <row r="93" spans="1:6">
      <c r="A93" s="4">
        <f t="shared" si="25"/>
        <v>3.6289365001721322E-2</v>
      </c>
      <c r="B93" s="4"/>
      <c r="C93" s="4">
        <f t="shared" si="26"/>
        <v>3.9795186405438741E-2</v>
      </c>
      <c r="D93" s="4">
        <f t="shared" si="27"/>
        <v>3.5058214037174198E-3</v>
      </c>
      <c r="E93" s="4">
        <f t="shared" si="28"/>
        <v>3.7054982089711593E-2</v>
      </c>
      <c r="F93" s="4">
        <f t="shared" si="29"/>
        <v>7.6561708799027101E-4</v>
      </c>
    </row>
    <row r="94" spans="1:6">
      <c r="A94" s="4">
        <f t="shared" si="25"/>
        <v>3.5666709329234443E-2</v>
      </c>
      <c r="B94" s="4"/>
      <c r="C94" s="4">
        <f t="shared" si="26"/>
        <v>3.9182570578779878E-2</v>
      </c>
      <c r="D94" s="4">
        <f t="shared" si="27"/>
        <v>3.515861249545435E-3</v>
      </c>
      <c r="E94" s="4">
        <f t="shared" si="28"/>
        <v>3.6428757856305359E-2</v>
      </c>
      <c r="F94" s="4">
        <f t="shared" si="29"/>
        <v>7.6204852707091597E-4</v>
      </c>
    </row>
    <row r="95" spans="1:6">
      <c r="A95" s="4">
        <f t="shared" si="25"/>
        <v>3.505630593863316E-2</v>
      </c>
      <c r="B95" s="4"/>
      <c r="C95" s="4">
        <f t="shared" si="26"/>
        <v>3.8564736556395647E-2</v>
      </c>
      <c r="D95" s="4">
        <f t="shared" si="27"/>
        <v>3.5084306177624869E-3</v>
      </c>
      <c r="E95" s="4">
        <f t="shared" si="28"/>
        <v>3.5810995188843814E-2</v>
      </c>
      <c r="F95" s="4">
        <f t="shared" si="29"/>
        <v>7.5468925021065364E-4</v>
      </c>
    </row>
    <row r="96" spans="1:6">
      <c r="A96" s="4">
        <f t="shared" si="25"/>
        <v>3.4457844536518685E-2</v>
      </c>
      <c r="B96" s="4"/>
      <c r="C96" s="4">
        <f t="shared" si="26"/>
        <v>3.7941617381073919E-2</v>
      </c>
      <c r="D96" s="4">
        <f t="shared" si="27"/>
        <v>3.4837728445552343E-3</v>
      </c>
      <c r="E96" s="4">
        <f t="shared" si="28"/>
        <v>3.5201523738698483E-2</v>
      </c>
      <c r="F96" s="4">
        <f t="shared" si="29"/>
        <v>7.4367920217979777E-4</v>
      </c>
    </row>
    <row r="97" spans="1:6">
      <c r="A97" s="4">
        <f t="shared" si="25"/>
        <v>3.3871023164829241E-2</v>
      </c>
      <c r="B97" s="4"/>
      <c r="C97" s="4">
        <f t="shared" si="26"/>
        <v>3.7313144945134345E-2</v>
      </c>
      <c r="D97" s="4">
        <f t="shared" si="27"/>
        <v>3.4421217803051046E-3</v>
      </c>
      <c r="E97" s="4">
        <f t="shared" si="28"/>
        <v>3.4600177699381743E-2</v>
      </c>
      <c r="F97" s="4">
        <f t="shared" si="29"/>
        <v>7.2915453455250218E-4</v>
      </c>
    </row>
    <row r="98" spans="1:6">
      <c r="A98" s="4">
        <f t="shared" si="25"/>
        <v>3.3295548119349413E-2</v>
      </c>
      <c r="B98" s="4"/>
      <c r="C98" s="4">
        <f t="shared" si="26"/>
        <v>3.6679249965612337E-2</v>
      </c>
      <c r="D98" s="4">
        <f t="shared" si="27"/>
        <v>3.3837018462629237E-3</v>
      </c>
      <c r="E98" s="4">
        <f t="shared" si="28"/>
        <v>3.4006795656160965E-2</v>
      </c>
      <c r="F98" s="4">
        <f t="shared" si="29"/>
        <v>7.1124753681155173E-4</v>
      </c>
    </row>
    <row r="99" spans="1:6">
      <c r="A99" s="4">
        <f t="shared" si="25"/>
        <v>3.2731133716879406E-2</v>
      </c>
      <c r="B99" s="4"/>
      <c r="C99" s="4">
        <f t="shared" si="26"/>
        <v>3.603986195879802E-2</v>
      </c>
      <c r="D99" s="4">
        <f t="shared" si="27"/>
        <v>3.308728241918614E-3</v>
      </c>
      <c r="E99" s="4">
        <f t="shared" si="28"/>
        <v>3.342122044160812E-2</v>
      </c>
      <c r="F99" s="4">
        <f t="shared" si="29"/>
        <v>6.9008672472871402E-4</v>
      </c>
    </row>
    <row r="100" spans="1:6">
      <c r="A100" s="4">
        <f t="shared" si="25"/>
        <v>3.2177502143895247E-2</v>
      </c>
      <c r="B100" s="4"/>
      <c r="C100" s="4">
        <f t="shared" si="26"/>
        <v>3.5394909214110273E-2</v>
      </c>
      <c r="D100" s="4">
        <f t="shared" si="27"/>
        <v>3.2174070702150268E-3</v>
      </c>
      <c r="E100" s="4">
        <f t="shared" si="28"/>
        <v>3.2843298996813756E-2</v>
      </c>
      <c r="F100" s="4">
        <f t="shared" si="29"/>
        <v>6.6579685291850987E-4</v>
      </c>
    </row>
    <row r="101" spans="1:6">
      <c r="A101" s="4">
        <f t="shared" si="25"/>
        <v>3.1634383270284158E-2</v>
      </c>
      <c r="B101" s="4"/>
      <c r="C101" s="4">
        <f t="shared" si="26"/>
        <v>3.474431876728578E-2</v>
      </c>
      <c r="D101" s="4">
        <f t="shared" si="27"/>
        <v>3.1099354970016216E-3</v>
      </c>
      <c r="E101" s="4">
        <f t="shared" si="28"/>
        <v>3.2272882238007457E-2</v>
      </c>
      <c r="F101" s="4">
        <f t="shared" si="29"/>
        <v>6.3849896772329856E-4</v>
      </c>
    </row>
    <row r="102" spans="1:6">
      <c r="A102" s="4">
        <f t="shared" si="25"/>
        <v>3.1101514463080099E-2</v>
      </c>
      <c r="B102" s="4"/>
      <c r="C102" s="4">
        <f t="shared" si="26"/>
        <v>3.4088016372861789E-2</v>
      </c>
      <c r="D102" s="4">
        <f t="shared" si="27"/>
        <v>2.98650190978169E-3</v>
      </c>
      <c r="E102" s="4">
        <f t="shared" si="28"/>
        <v>3.1709824928340936E-2</v>
      </c>
      <c r="F102" s="4">
        <f t="shared" si="29"/>
        <v>6.083104652608376E-4</v>
      </c>
    </row>
    <row r="103" spans="1:6">
      <c r="A103" s="4">
        <f t="shared" si="25"/>
        <v>3.0578640376916148E-2</v>
      </c>
      <c r="B103" s="4"/>
      <c r="C103" s="4">
        <f t="shared" si="26"/>
        <v>3.3425926475931005E-2</v>
      </c>
      <c r="D103" s="4">
        <f t="shared" si="27"/>
        <v>2.8472860990148563E-3</v>
      </c>
      <c r="E103" s="4">
        <f t="shared" si="28"/>
        <v>3.1153985554602016E-2</v>
      </c>
      <c r="F103" s="4">
        <f t="shared" si="29"/>
        <v>5.7534517768586743E-4</v>
      </c>
    </row>
    <row r="104" spans="1:6">
      <c r="A104" s="4">
        <f t="shared" si="25"/>
        <v>3.0065512849250804E-2</v>
      </c>
      <c r="B104" s="4"/>
      <c r="C104" s="4">
        <f t="shared" si="26"/>
        <v>3.2757972183145856E-2</v>
      </c>
      <c r="D104" s="4">
        <f t="shared" si="27"/>
        <v>2.6924593338950517E-3</v>
      </c>
      <c r="E104" s="4">
        <f t="shared" si="28"/>
        <v>3.0605226208639695E-2</v>
      </c>
      <c r="F104" s="4">
        <f t="shared" si="29"/>
        <v>5.3971335938889087E-4</v>
      </c>
    </row>
    <row r="105" spans="1:6">
      <c r="A105" s="4">
        <f t="shared" si="25"/>
        <v>2.9561890620971094E-2</v>
      </c>
      <c r="B105" s="4"/>
      <c r="C105" s="4">
        <f t="shared" si="26"/>
        <v>3.2084075232948928E-2</v>
      </c>
      <c r="D105" s="4">
        <f t="shared" si="27"/>
        <v>2.5221846119778332E-3</v>
      </c>
      <c r="E105" s="4">
        <f t="shared" si="28"/>
        <v>3.0063412473291591E-2</v>
      </c>
      <c r="F105" s="4">
        <f t="shared" si="29"/>
        <v>5.0152185232049673E-4</v>
      </c>
    </row>
    <row r="106" spans="1:6">
      <c r="A106" s="4">
        <f t="shared" si="25"/>
        <v>2.9067539219977338E-2</v>
      </c>
      <c r="B106" s="4"/>
      <c r="C106" s="4">
        <f t="shared" si="26"/>
        <v>3.1404155965005245E-2</v>
      </c>
      <c r="D106" s="4">
        <f t="shared" si="27"/>
        <v>2.3366167450279071E-3</v>
      </c>
      <c r="E106" s="4">
        <f t="shared" si="28"/>
        <v>2.9528413312615607E-2</v>
      </c>
      <c r="F106" s="4">
        <f t="shared" si="29"/>
        <v>4.6087409263826859E-4</v>
      </c>
    </row>
    <row r="107" spans="1:6">
      <c r="A107" s="4">
        <f t="shared" si="25"/>
        <v>2.8582230774918574E-2</v>
      </c>
      <c r="B107" s="4"/>
      <c r="C107" s="4">
        <f t="shared" si="26"/>
        <v>3.0718133288811386E-2</v>
      </c>
      <c r="D107" s="4">
        <f t="shared" si="27"/>
        <v>2.1359025138928123E-3</v>
      </c>
      <c r="E107" s="4">
        <f t="shared" si="28"/>
        <v>2.9000100966237414E-2</v>
      </c>
      <c r="F107" s="4">
        <f t="shared" si="29"/>
        <v>4.1787019131883998E-4</v>
      </c>
    </row>
    <row r="108" spans="1:6">
      <c r="A108" s="4">
        <f t="shared" si="25"/>
        <v>2.8105743817286567E-2</v>
      </c>
      <c r="B108" s="4"/>
      <c r="C108" s="4">
        <f t="shared" si="26"/>
        <v>3.0025924651455385E-2</v>
      </c>
      <c r="D108" s="4">
        <f t="shared" si="27"/>
        <v>1.9201808341688179E-3</v>
      </c>
      <c r="E108" s="4">
        <f t="shared" si="28"/>
        <v>2.8478350847635003E-2</v>
      </c>
      <c r="F108" s="4">
        <f t="shared" si="29"/>
        <v>3.7260703034843606E-4</v>
      </c>
    </row>
    <row r="109" spans="1:6">
      <c r="A109" s="4">
        <f t="shared" si="25"/>
        <v>2.7637863095151254E-2</v>
      </c>
      <c r="B109" s="4"/>
      <c r="C109" s="4">
        <f t="shared" si="26"/>
        <v>2.9327446004500612E-2</v>
      </c>
      <c r="D109" s="4">
        <f t="shared" si="27"/>
        <v>1.6895829093493582E-3</v>
      </c>
      <c r="E109" s="4">
        <f t="shared" si="28"/>
        <v>2.7963041446190016E-2</v>
      </c>
      <c r="F109" s="4">
        <f t="shared" si="29"/>
        <v>3.2517835103876291E-4</v>
      </c>
    </row>
    <row r="110" spans="1:6">
      <c r="A110" s="4">
        <f t="shared" si="25"/>
        <v>2.7178379456745463E-2</v>
      </c>
      <c r="B110" s="4"/>
      <c r="C110" s="4">
        <f t="shared" si="26"/>
        <v>2.8622611769965597E-2</v>
      </c>
      <c r="D110" s="4">
        <f t="shared" si="27"/>
        <v>1.444232313220134E-3</v>
      </c>
      <c r="E110" s="4">
        <f t="shared" si="28"/>
        <v>2.7454054232844218E-2</v>
      </c>
      <c r="F110" s="4">
        <f t="shared" si="29"/>
        <v>2.7567477609875476E-4</v>
      </c>
    </row>
    <row r="111" spans="1:6">
      <c r="A111" s="4">
        <f t="shared" si="25"/>
        <v>2.6727089617634189E-2</v>
      </c>
      <c r="B111" s="4"/>
      <c r="C111" s="4">
        <f t="shared" si="26"/>
        <v>2.7911334805370988E-2</v>
      </c>
      <c r="D111" s="4">
        <f t="shared" si="27"/>
        <v>1.1842451877367988E-3</v>
      </c>
      <c r="E111" s="4">
        <f t="shared" si="28"/>
        <v>2.695127356920728E-2</v>
      </c>
      <c r="F111" s="4">
        <f t="shared" si="29"/>
        <v>2.2418395157309048E-4</v>
      </c>
    </row>
    <row r="112" spans="1:6">
      <c r="A112" s="4">
        <f t="shared" si="25"/>
        <v>2.6283796044299389E-2</v>
      </c>
      <c r="B112" s="4"/>
      <c r="C112" s="4">
        <f t="shared" si="26"/>
        <v>2.7193526367823628E-2</v>
      </c>
      <c r="D112" s="4">
        <f t="shared" si="27"/>
        <v>9.097303235242396E-4</v>
      </c>
      <c r="E112" s="4">
        <f t="shared" si="28"/>
        <v>2.6454586619969297E-2</v>
      </c>
      <c r="F112" s="4">
        <f t="shared" si="29"/>
        <v>1.707905756699081E-4</v>
      </c>
    </row>
    <row r="113" spans="1:6">
      <c r="A113" s="4">
        <f t="shared" si="25"/>
        <v>2.5848306756233799E-2</v>
      </c>
      <c r="B113" s="4"/>
      <c r="C113" s="4">
        <f t="shared" si="26"/>
        <v>2.6469096077106551E-2</v>
      </c>
      <c r="D113" s="4">
        <f t="shared" si="27"/>
        <v>6.2078932087275204E-4</v>
      </c>
      <c r="E113" s="4">
        <f t="shared" si="28"/>
        <v>2.5963883268478899E-2</v>
      </c>
      <c r="F113" s="4">
        <f t="shared" si="29"/>
        <v>1.1557651224509968E-4</v>
      </c>
    </row>
    <row r="114" spans="1:6">
      <c r="A114" s="4">
        <f t="shared" si="25"/>
        <v>2.5420435186242686E-2</v>
      </c>
      <c r="B114" s="4"/>
      <c r="C114" s="4">
        <f t="shared" si="26"/>
        <v>2.5737951877742887E-2</v>
      </c>
      <c r="D114" s="4">
        <f t="shared" si="27"/>
        <v>3.1751669150020118E-4</v>
      </c>
      <c r="E114" s="4">
        <f t="shared" si="28"/>
        <v>2.547905603535416E-2</v>
      </c>
      <c r="F114" s="4">
        <f t="shared" si="29"/>
        <v>5.8620849111474388E-5</v>
      </c>
    </row>
    <row r="115" spans="1:6">
      <c r="A115" s="4">
        <f t="shared" si="25"/>
        <v>2.5000000005820769E-2</v>
      </c>
      <c r="B115" s="4"/>
      <c r="C115" s="4">
        <f t="shared" si="26"/>
        <v>2.5000000000000001E-2</v>
      </c>
      <c r="D115" s="4">
        <f t="shared" si="27"/>
        <v>5.8207674791255215E-12</v>
      </c>
      <c r="E115" s="4">
        <f t="shared" si="28"/>
        <v>2.5000000000000005E-2</v>
      </c>
      <c r="F115" s="4">
        <f t="shared" si="29"/>
        <v>5.8207640096785696E-12</v>
      </c>
    </row>
    <row r="118" spans="1:6" ht="22.2">
      <c r="A118" s="6" t="s">
        <v>37</v>
      </c>
      <c r="B118" s="5"/>
      <c r="C118" s="5"/>
      <c r="D118" s="5"/>
    </row>
    <row r="119" spans="1:6" ht="22.2">
      <c r="A119" s="6" t="s">
        <v>38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2018-09-03T23:59:59Z</dcterms:modified>
</cp:coreProperties>
</file>