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C17" i="1" l="1"/>
  <c r="X11" i="1"/>
  <c r="B17" i="1"/>
  <c r="B25" i="1"/>
  <c r="B30" i="1"/>
  <c r="W5" i="1"/>
  <c r="W4" i="1"/>
  <c r="W8" i="1" l="1"/>
  <c r="W11" i="1" s="1"/>
  <c r="C35" i="1"/>
  <c r="B39" i="1"/>
  <c r="B34" i="1"/>
  <c r="A34" i="1"/>
  <c r="B31" i="1"/>
  <c r="E1" i="2"/>
  <c r="A63" i="2"/>
  <c r="A64" i="2" s="1"/>
  <c r="B64" i="2" s="1"/>
  <c r="A61" i="2"/>
  <c r="A62" i="2" s="1"/>
  <c r="B62" i="2" s="1"/>
  <c r="B60" i="2"/>
  <c r="A60" i="2"/>
  <c r="A59" i="2"/>
  <c r="B58" i="2"/>
  <c r="A58" i="2"/>
  <c r="A57" i="2"/>
  <c r="B57" i="2"/>
  <c r="A56" i="2"/>
  <c r="B56" i="2" s="1"/>
  <c r="A2" i="2"/>
  <c r="A3" i="2" s="1"/>
  <c r="A4" i="2" s="1"/>
  <c r="A5" i="2" s="1"/>
  <c r="B1" i="2"/>
  <c r="E2" i="1"/>
  <c r="H2" i="1" l="1"/>
  <c r="Y2" i="1" s="1"/>
  <c r="H3" i="1"/>
  <c r="Y3" i="1" s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100" i="1"/>
  <c r="H92" i="1"/>
  <c r="H84" i="1"/>
  <c r="H76" i="1"/>
  <c r="H68" i="1"/>
  <c r="H60" i="1"/>
  <c r="H52" i="1"/>
  <c r="H44" i="1"/>
  <c r="H36" i="1"/>
  <c r="H28" i="1"/>
  <c r="H20" i="1"/>
  <c r="H12" i="1"/>
  <c r="H4" i="1"/>
  <c r="H59" i="1"/>
  <c r="H67" i="1"/>
  <c r="H17" i="1"/>
  <c r="H66" i="1"/>
  <c r="I2" i="1"/>
  <c r="H8" i="1"/>
  <c r="H95" i="1"/>
  <c r="H42" i="1"/>
  <c r="H80" i="1"/>
  <c r="H27" i="1"/>
  <c r="H32" i="1"/>
  <c r="H81" i="1"/>
  <c r="I3" i="1"/>
  <c r="H41" i="1"/>
  <c r="H90" i="1"/>
  <c r="H79" i="1"/>
  <c r="H65" i="1"/>
  <c r="H51" i="1"/>
  <c r="H40" i="1"/>
  <c r="H26" i="1"/>
  <c r="H15" i="1"/>
  <c r="H89" i="1"/>
  <c r="H75" i="1"/>
  <c r="H64" i="1"/>
  <c r="H50" i="1"/>
  <c r="H39" i="1"/>
  <c r="H25" i="1"/>
  <c r="H11" i="1"/>
  <c r="H99" i="1"/>
  <c r="H88" i="1"/>
  <c r="H74" i="1"/>
  <c r="H63" i="1"/>
  <c r="H49" i="1"/>
  <c r="H35" i="1"/>
  <c r="H24" i="1"/>
  <c r="H10" i="1"/>
  <c r="H98" i="1"/>
  <c r="H87" i="1"/>
  <c r="H73" i="1"/>
  <c r="H48" i="1"/>
  <c r="H34" i="1"/>
  <c r="H23" i="1"/>
  <c r="H9" i="1"/>
  <c r="H97" i="1"/>
  <c r="H83" i="1"/>
  <c r="H72" i="1"/>
  <c r="H58" i="1"/>
  <c r="H47" i="1"/>
  <c r="H33" i="1"/>
  <c r="H19" i="1"/>
  <c r="H96" i="1"/>
  <c r="H82" i="1"/>
  <c r="H71" i="1"/>
  <c r="H57" i="1"/>
  <c r="H43" i="1"/>
  <c r="H18" i="1"/>
  <c r="H7" i="1"/>
  <c r="H56" i="1"/>
  <c r="H31" i="1"/>
  <c r="H91" i="1"/>
  <c r="H55" i="1"/>
  <c r="H16" i="1"/>
  <c r="B63" i="2"/>
  <c r="B61" i="2"/>
  <c r="B59" i="2"/>
  <c r="B2" i="2"/>
  <c r="B3" i="2"/>
  <c r="A6" i="2"/>
  <c r="B5" i="2"/>
  <c r="B4" i="2"/>
  <c r="I73" i="1" l="1"/>
  <c r="Y73" i="1"/>
  <c r="I90" i="1"/>
  <c r="Y90" i="1"/>
  <c r="I62" i="1"/>
  <c r="Y62" i="1"/>
  <c r="I72" i="1"/>
  <c r="Y72" i="1"/>
  <c r="I89" i="1"/>
  <c r="Y89" i="1"/>
  <c r="I84" i="1"/>
  <c r="Y84" i="1"/>
  <c r="I55" i="1"/>
  <c r="Y55" i="1"/>
  <c r="I99" i="1"/>
  <c r="Y99" i="1"/>
  <c r="I53" i="1"/>
  <c r="Y53" i="1"/>
  <c r="I82" i="1"/>
  <c r="Y82" i="1"/>
  <c r="I26" i="1"/>
  <c r="Y26" i="1"/>
  <c r="I36" i="1"/>
  <c r="Y36" i="1"/>
  <c r="I100" i="1"/>
  <c r="Y100" i="1"/>
  <c r="I22" i="1"/>
  <c r="Y22" i="1"/>
  <c r="I86" i="1"/>
  <c r="Y86" i="1"/>
  <c r="I31" i="1"/>
  <c r="Y31" i="1"/>
  <c r="I96" i="1"/>
  <c r="Y96" i="1"/>
  <c r="I9" i="1"/>
  <c r="Y9" i="1"/>
  <c r="I24" i="1"/>
  <c r="Y24" i="1"/>
  <c r="I25" i="1"/>
  <c r="Y25" i="1"/>
  <c r="I40" i="1"/>
  <c r="Y40" i="1"/>
  <c r="I32" i="1"/>
  <c r="Y32" i="1"/>
  <c r="I17" i="1"/>
  <c r="Y17" i="1"/>
  <c r="I44" i="1"/>
  <c r="Y44" i="1"/>
  <c r="I5" i="1"/>
  <c r="Y5" i="1"/>
  <c r="I69" i="1"/>
  <c r="Y69" i="1"/>
  <c r="I30" i="1"/>
  <c r="Y30" i="1"/>
  <c r="I94" i="1"/>
  <c r="Y94" i="1"/>
  <c r="I43" i="1"/>
  <c r="Y43" i="1"/>
  <c r="I75" i="1"/>
  <c r="Y75" i="1"/>
  <c r="I76" i="1"/>
  <c r="Y76" i="1"/>
  <c r="I16" i="1"/>
  <c r="Y16" i="1"/>
  <c r="I88" i="1"/>
  <c r="Y88" i="1"/>
  <c r="I20" i="1"/>
  <c r="Y20" i="1"/>
  <c r="I70" i="1"/>
  <c r="Y70" i="1"/>
  <c r="I98" i="1"/>
  <c r="Y98" i="1"/>
  <c r="I92" i="1"/>
  <c r="Y92" i="1"/>
  <c r="I91" i="1"/>
  <c r="Y91" i="1"/>
  <c r="I11" i="1"/>
  <c r="Y11" i="1"/>
  <c r="I66" i="1"/>
  <c r="Y66" i="1"/>
  <c r="I61" i="1"/>
  <c r="Y61" i="1"/>
  <c r="I56" i="1"/>
  <c r="Y56" i="1"/>
  <c r="I19" i="1"/>
  <c r="Y19" i="1"/>
  <c r="I23" i="1"/>
  <c r="Y23" i="1"/>
  <c r="I35" i="1"/>
  <c r="Y35" i="1"/>
  <c r="I39" i="1"/>
  <c r="Y39" i="1"/>
  <c r="I51" i="1"/>
  <c r="Y51" i="1"/>
  <c r="I27" i="1"/>
  <c r="Y27" i="1"/>
  <c r="I67" i="1"/>
  <c r="Y67" i="1"/>
  <c r="I52" i="1"/>
  <c r="Y52" i="1"/>
  <c r="I13" i="1"/>
  <c r="Y13" i="1"/>
  <c r="I77" i="1"/>
  <c r="Y77" i="1"/>
  <c r="I38" i="1"/>
  <c r="Y38" i="1"/>
  <c r="I102" i="1"/>
  <c r="Y102" i="1"/>
  <c r="I74" i="1"/>
  <c r="Y74" i="1"/>
  <c r="I95" i="1"/>
  <c r="Y95" i="1"/>
  <c r="I37" i="1"/>
  <c r="Y37" i="1"/>
  <c r="I57" i="1"/>
  <c r="Y57" i="1"/>
  <c r="I41" i="1"/>
  <c r="Y41" i="1"/>
  <c r="I45" i="1"/>
  <c r="Y45" i="1"/>
  <c r="I71" i="1"/>
  <c r="Y71" i="1"/>
  <c r="I15" i="1"/>
  <c r="Y15" i="1"/>
  <c r="I14" i="1"/>
  <c r="Y14" i="1"/>
  <c r="I97" i="1"/>
  <c r="Y97" i="1"/>
  <c r="I81" i="1"/>
  <c r="Y81" i="1"/>
  <c r="I33" i="1"/>
  <c r="Y33" i="1"/>
  <c r="I49" i="1"/>
  <c r="Y49" i="1"/>
  <c r="I50" i="1"/>
  <c r="Y50" i="1"/>
  <c r="I65" i="1"/>
  <c r="Y65" i="1"/>
  <c r="I80" i="1"/>
  <c r="Y80" i="1"/>
  <c r="I59" i="1"/>
  <c r="Y59" i="1"/>
  <c r="I60" i="1"/>
  <c r="Y60" i="1"/>
  <c r="I21" i="1"/>
  <c r="Y21" i="1"/>
  <c r="I85" i="1"/>
  <c r="Y85" i="1"/>
  <c r="I46" i="1"/>
  <c r="Y46" i="1"/>
  <c r="I58" i="1"/>
  <c r="Y58" i="1"/>
  <c r="I12" i="1"/>
  <c r="Y12" i="1"/>
  <c r="I101" i="1"/>
  <c r="A38" i="1" s="1"/>
  <c r="B38" i="1" s="1"/>
  <c r="Y101" i="1"/>
  <c r="I87" i="1"/>
  <c r="Y87" i="1"/>
  <c r="I8" i="1"/>
  <c r="Y8" i="1"/>
  <c r="I6" i="1"/>
  <c r="Y6" i="1"/>
  <c r="I83" i="1"/>
  <c r="Y83" i="1"/>
  <c r="I28" i="1"/>
  <c r="Y28" i="1"/>
  <c r="I78" i="1"/>
  <c r="Y78" i="1"/>
  <c r="I10" i="1"/>
  <c r="Y10" i="1"/>
  <c r="I7" i="1"/>
  <c r="Y7" i="1"/>
  <c r="I34" i="1"/>
  <c r="Y34" i="1"/>
  <c r="I18" i="1"/>
  <c r="Y18" i="1"/>
  <c r="I47" i="1"/>
  <c r="Y47" i="1"/>
  <c r="I48" i="1"/>
  <c r="Y48" i="1"/>
  <c r="I63" i="1"/>
  <c r="Y63" i="1"/>
  <c r="I64" i="1"/>
  <c r="Y64" i="1"/>
  <c r="I79" i="1"/>
  <c r="Y79" i="1"/>
  <c r="I42" i="1"/>
  <c r="Y42" i="1"/>
  <c r="I4" i="1"/>
  <c r="Y4" i="1"/>
  <c r="I68" i="1"/>
  <c r="Y68" i="1"/>
  <c r="I29" i="1"/>
  <c r="Y29" i="1"/>
  <c r="I93" i="1"/>
  <c r="Y93" i="1"/>
  <c r="I54" i="1"/>
  <c r="Y54" i="1"/>
  <c r="A7" i="2"/>
  <c r="B6" i="2"/>
  <c r="A8" i="2" l="1"/>
  <c r="B7" i="2"/>
  <c r="B21" i="1"/>
  <c r="B8" i="1"/>
  <c r="B6" i="1"/>
  <c r="B23" i="1" s="1"/>
  <c r="B2" i="1"/>
  <c r="A4" i="1"/>
  <c r="B4" i="1" s="1"/>
  <c r="G3" i="1" l="1"/>
  <c r="G4" i="1" s="1"/>
  <c r="B19" i="1"/>
  <c r="B12" i="1"/>
  <c r="B14" i="1" s="1"/>
  <c r="A9" i="2"/>
  <c r="B8" i="2"/>
  <c r="G5" i="1" l="1"/>
  <c r="A10" i="2"/>
  <c r="B9" i="2"/>
  <c r="G6" i="1" l="1"/>
  <c r="A11" i="2"/>
  <c r="B10" i="2"/>
  <c r="G7" i="1" l="1"/>
  <c r="A12" i="2"/>
  <c r="B11" i="2"/>
  <c r="G8" i="1" l="1"/>
  <c r="A13" i="2"/>
  <c r="B12" i="2"/>
  <c r="G9" i="1" l="1"/>
  <c r="A14" i="2"/>
  <c r="B13" i="2"/>
  <c r="G10" i="1" l="1"/>
  <c r="A15" i="2"/>
  <c r="B14" i="2"/>
  <c r="G11" i="1" l="1"/>
  <c r="A16" i="2"/>
  <c r="B15" i="2"/>
  <c r="G12" i="1" l="1"/>
  <c r="A17" i="2"/>
  <c r="B16" i="2"/>
  <c r="G13" i="1" l="1"/>
  <c r="A18" i="2"/>
  <c r="B17" i="2"/>
  <c r="G14" i="1" l="1"/>
  <c r="A19" i="2"/>
  <c r="B18" i="2"/>
  <c r="G15" i="1" l="1"/>
  <c r="A20" i="2"/>
  <c r="B19" i="2"/>
  <c r="G16" i="1" l="1"/>
  <c r="A21" i="2"/>
  <c r="B20" i="2"/>
  <c r="G17" i="1" l="1"/>
  <c r="A22" i="2"/>
  <c r="B21" i="2"/>
  <c r="G18" i="1" l="1"/>
  <c r="A23" i="2"/>
  <c r="B22" i="2"/>
  <c r="G19" i="1" l="1"/>
  <c r="A24" i="2"/>
  <c r="B23" i="2"/>
  <c r="G20" i="1" l="1"/>
  <c r="A25" i="2"/>
  <c r="B24" i="2"/>
  <c r="G21" i="1" l="1"/>
  <c r="A26" i="2"/>
  <c r="B25" i="2"/>
  <c r="G22" i="1" l="1"/>
  <c r="A27" i="2"/>
  <c r="B26" i="2"/>
  <c r="G23" i="1" l="1"/>
  <c r="A28" i="2"/>
  <c r="B27" i="2"/>
  <c r="G24" i="1" l="1"/>
  <c r="A29" i="2"/>
  <c r="B28" i="2"/>
  <c r="G25" i="1" l="1"/>
  <c r="A30" i="2"/>
  <c r="B29" i="2"/>
  <c r="G26" i="1" l="1"/>
  <c r="A31" i="2"/>
  <c r="B30" i="2"/>
  <c r="G27" i="1" l="1"/>
  <c r="A32" i="2"/>
  <c r="B31" i="2"/>
  <c r="G28" i="1" l="1"/>
  <c r="B32" i="2"/>
  <c r="A33" i="2"/>
  <c r="G29" i="1" l="1"/>
  <c r="A34" i="2"/>
  <c r="B33" i="2"/>
  <c r="G30" i="1" l="1"/>
  <c r="A35" i="2"/>
  <c r="B34" i="2"/>
  <c r="G31" i="1" l="1"/>
  <c r="A36" i="2"/>
  <c r="B35" i="2"/>
  <c r="G32" i="1" l="1"/>
  <c r="A37" i="2"/>
  <c r="B36" i="2"/>
  <c r="G33" i="1" l="1"/>
  <c r="A38" i="2"/>
  <c r="B37" i="2"/>
  <c r="G34" i="1" l="1"/>
  <c r="B38" i="2"/>
  <c r="A39" i="2"/>
  <c r="G35" i="1" l="1"/>
  <c r="B39" i="2"/>
  <c r="A40" i="2"/>
  <c r="G36" i="1" l="1"/>
  <c r="A41" i="2"/>
  <c r="B40" i="2"/>
  <c r="G37" i="1" l="1"/>
  <c r="B41" i="2"/>
  <c r="A42" i="2"/>
  <c r="G38" i="1" l="1"/>
  <c r="A43" i="2"/>
  <c r="B42" i="2"/>
  <c r="G39" i="1" l="1"/>
  <c r="B43" i="2"/>
  <c r="A44" i="2"/>
  <c r="G40" i="1" l="1"/>
  <c r="A45" i="2"/>
  <c r="B44" i="2"/>
  <c r="G41" i="1" l="1"/>
  <c r="A46" i="2"/>
  <c r="B45" i="2"/>
  <c r="G42" i="1" l="1"/>
  <c r="A47" i="2"/>
  <c r="B46" i="2"/>
  <c r="G43" i="1" l="1"/>
  <c r="A48" i="2"/>
  <c r="B47" i="2"/>
  <c r="G44" i="1" l="1"/>
  <c r="A49" i="2"/>
  <c r="B48" i="2"/>
  <c r="G45" i="1" l="1"/>
  <c r="A50" i="2"/>
  <c r="B49" i="2"/>
  <c r="G46" i="1" l="1"/>
  <c r="A51" i="2"/>
  <c r="B50" i="2"/>
  <c r="G47" i="1" l="1"/>
  <c r="A52" i="2"/>
  <c r="B51" i="2"/>
  <c r="G48" i="1" l="1"/>
  <c r="A53" i="2"/>
  <c r="B52" i="2"/>
  <c r="G49" i="1" l="1"/>
  <c r="A54" i="2"/>
  <c r="B53" i="2"/>
  <c r="G50" i="1" l="1"/>
  <c r="A55" i="2"/>
  <c r="B55" i="2" s="1"/>
  <c r="B54" i="2"/>
  <c r="G51" i="1" l="1"/>
  <c r="G52" i="1" l="1"/>
  <c r="G53" i="1" l="1"/>
  <c r="G54" i="1" l="1"/>
  <c r="G55" i="1" l="1"/>
  <c r="G56" i="1" l="1"/>
  <c r="G57" i="1" l="1"/>
  <c r="G58" i="1" l="1"/>
  <c r="G59" i="1" l="1"/>
  <c r="G60" i="1" l="1"/>
  <c r="G61" i="1" l="1"/>
  <c r="G62" i="1" l="1"/>
  <c r="G63" i="1" l="1"/>
  <c r="G64" i="1" l="1"/>
  <c r="G65" i="1" l="1"/>
  <c r="G66" i="1" l="1"/>
  <c r="G67" i="1" l="1"/>
  <c r="G68" i="1" l="1"/>
  <c r="G69" i="1" l="1"/>
  <c r="G70" i="1" l="1"/>
  <c r="G71" i="1" l="1"/>
  <c r="G72" i="1" l="1"/>
  <c r="G73" i="1" l="1"/>
  <c r="G74" i="1" l="1"/>
  <c r="G75" i="1" l="1"/>
  <c r="G76" i="1" l="1"/>
  <c r="G77" i="1" l="1"/>
  <c r="G78" i="1" l="1"/>
  <c r="G79" i="1" l="1"/>
  <c r="G80" i="1" l="1"/>
  <c r="G81" i="1" l="1"/>
  <c r="G82" i="1" l="1"/>
  <c r="G83" i="1" l="1"/>
  <c r="G84" i="1" l="1"/>
  <c r="G85" i="1" l="1"/>
  <c r="G86" i="1" l="1"/>
  <c r="G87" i="1" l="1"/>
  <c r="G88" i="1" l="1"/>
  <c r="G89" i="1" l="1"/>
  <c r="G90" i="1" l="1"/>
  <c r="G91" i="1" l="1"/>
  <c r="G92" i="1" l="1"/>
  <c r="G93" i="1" l="1"/>
  <c r="G94" i="1" l="1"/>
  <c r="G95" i="1" l="1"/>
  <c r="G96" i="1" l="1"/>
  <c r="G97" i="1" l="1"/>
  <c r="G98" i="1" l="1"/>
  <c r="G99" i="1" l="1"/>
  <c r="G100" i="1" l="1"/>
  <c r="G101" i="1" l="1"/>
  <c r="G102" i="1" l="1"/>
</calcChain>
</file>

<file path=xl/sharedStrings.xml><?xml version="1.0" encoding="utf-8"?>
<sst xmlns="http://schemas.openxmlformats.org/spreadsheetml/2006/main" count="38" uniqueCount="31">
  <si>
    <t>L</t>
  </si>
  <si>
    <t>L'</t>
  </si>
  <si>
    <t>p</t>
  </si>
  <si>
    <t>V</t>
  </si>
  <si>
    <t>b</t>
  </si>
  <si>
    <t>h</t>
  </si>
  <si>
    <t>m</t>
  </si>
  <si>
    <t>w</t>
  </si>
  <si>
    <t>E</t>
  </si>
  <si>
    <t>I</t>
  </si>
  <si>
    <t>k</t>
  </si>
  <si>
    <t>m-eff</t>
  </si>
  <si>
    <t>x</t>
  </si>
  <si>
    <t>t</t>
  </si>
  <si>
    <t>del</t>
  </si>
  <si>
    <t>del_L</t>
  </si>
  <si>
    <t xml:space="preserve">del_x=f(x) </t>
  </si>
  <si>
    <t>BL</t>
  </si>
  <si>
    <t>del_L_unscaled</t>
  </si>
  <si>
    <t>An</t>
  </si>
  <si>
    <t>a=f''(x)</t>
  </si>
  <si>
    <t>Eddy</t>
  </si>
  <si>
    <t>a</t>
  </si>
  <si>
    <t>Accel</t>
  </si>
  <si>
    <t>V/g</t>
  </si>
  <si>
    <t>.28m</t>
  </si>
  <si>
    <t>.17m</t>
  </si>
  <si>
    <t>2 point masses</t>
  </si>
  <si>
    <t>m_end</t>
  </si>
  <si>
    <t>m_end_tot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</si>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</sst>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Mode Beam Deflection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2.8244800000000003E-3</c:v>
                </c:pt>
                <c:pt idx="2">
                  <c:v>5.6489600000000006E-3</c:v>
                </c:pt>
                <c:pt idx="3">
                  <c:v>8.4734400000000005E-3</c:v>
                </c:pt>
                <c:pt idx="4">
                  <c:v>1.1297920000000001E-2</c:v>
                </c:pt>
                <c:pt idx="5">
                  <c:v>1.4122400000000002E-2</c:v>
                </c:pt>
                <c:pt idx="6">
                  <c:v>1.6946880000000001E-2</c:v>
                </c:pt>
                <c:pt idx="7">
                  <c:v>1.9771360000000002E-2</c:v>
                </c:pt>
                <c:pt idx="8">
                  <c:v>2.2595840000000002E-2</c:v>
                </c:pt>
                <c:pt idx="9">
                  <c:v>2.5420320000000003E-2</c:v>
                </c:pt>
                <c:pt idx="10">
                  <c:v>2.8244800000000004E-2</c:v>
                </c:pt>
                <c:pt idx="11">
                  <c:v>3.1069280000000005E-2</c:v>
                </c:pt>
                <c:pt idx="12">
                  <c:v>3.3893760000000002E-2</c:v>
                </c:pt>
                <c:pt idx="13">
                  <c:v>3.6718239999999999E-2</c:v>
                </c:pt>
                <c:pt idx="14">
                  <c:v>3.9542719999999996E-2</c:v>
                </c:pt>
                <c:pt idx="15">
                  <c:v>4.2367199999999994E-2</c:v>
                </c:pt>
                <c:pt idx="16">
                  <c:v>4.5191679999999991E-2</c:v>
                </c:pt>
                <c:pt idx="17">
                  <c:v>4.8016159999999988E-2</c:v>
                </c:pt>
                <c:pt idx="18">
                  <c:v>5.0840639999999986E-2</c:v>
                </c:pt>
                <c:pt idx="19">
                  <c:v>5.3665119999999983E-2</c:v>
                </c:pt>
                <c:pt idx="20">
                  <c:v>5.648959999999998E-2</c:v>
                </c:pt>
                <c:pt idx="21">
                  <c:v>5.9314079999999977E-2</c:v>
                </c:pt>
                <c:pt idx="22">
                  <c:v>6.2138559999999975E-2</c:v>
                </c:pt>
                <c:pt idx="23">
                  <c:v>6.4963039999999972E-2</c:v>
                </c:pt>
                <c:pt idx="24">
                  <c:v>6.7787519999999976E-2</c:v>
                </c:pt>
                <c:pt idx="25">
                  <c:v>7.061199999999998E-2</c:v>
                </c:pt>
                <c:pt idx="26">
                  <c:v>7.3436479999999985E-2</c:v>
                </c:pt>
                <c:pt idx="27">
                  <c:v>7.6260959999999989E-2</c:v>
                </c:pt>
                <c:pt idx="28">
                  <c:v>7.9085439999999993E-2</c:v>
                </c:pt>
                <c:pt idx="29">
                  <c:v>8.1909919999999997E-2</c:v>
                </c:pt>
                <c:pt idx="30">
                  <c:v>8.4734400000000001E-2</c:v>
                </c:pt>
                <c:pt idx="31">
                  <c:v>8.7558880000000006E-2</c:v>
                </c:pt>
                <c:pt idx="32">
                  <c:v>9.038336000000001E-2</c:v>
                </c:pt>
                <c:pt idx="33">
                  <c:v>9.3207840000000014E-2</c:v>
                </c:pt>
                <c:pt idx="34">
                  <c:v>9.6032320000000018E-2</c:v>
                </c:pt>
                <c:pt idx="35">
                  <c:v>9.8856800000000022E-2</c:v>
                </c:pt>
                <c:pt idx="36">
                  <c:v>0.10168128000000003</c:v>
                </c:pt>
                <c:pt idx="37">
                  <c:v>0.10450576000000003</c:v>
                </c:pt>
                <c:pt idx="38">
                  <c:v>0.10733024000000004</c:v>
                </c:pt>
                <c:pt idx="39">
                  <c:v>0.11015472000000004</c:v>
                </c:pt>
                <c:pt idx="40">
                  <c:v>0.11297920000000004</c:v>
                </c:pt>
                <c:pt idx="41">
                  <c:v>0.11580368000000005</c:v>
                </c:pt>
                <c:pt idx="42">
                  <c:v>0.11862816000000005</c:v>
                </c:pt>
                <c:pt idx="43">
                  <c:v>0.12145264000000006</c:v>
                </c:pt>
                <c:pt idx="44">
                  <c:v>0.12427712000000006</c:v>
                </c:pt>
                <c:pt idx="45">
                  <c:v>0.12710160000000006</c:v>
                </c:pt>
                <c:pt idx="46">
                  <c:v>0.12992608000000005</c:v>
                </c:pt>
                <c:pt idx="47">
                  <c:v>0.13275056000000005</c:v>
                </c:pt>
                <c:pt idx="48">
                  <c:v>0.13557504000000004</c:v>
                </c:pt>
                <c:pt idx="49">
                  <c:v>0.13839952000000003</c:v>
                </c:pt>
                <c:pt idx="50">
                  <c:v>0.14122400000000002</c:v>
                </c:pt>
                <c:pt idx="51">
                  <c:v>0.14404848000000001</c:v>
                </c:pt>
                <c:pt idx="52">
                  <c:v>0.14687296</c:v>
                </c:pt>
                <c:pt idx="53">
                  <c:v>0.14969743999999999</c:v>
                </c:pt>
                <c:pt idx="54">
                  <c:v>0.15252191999999998</c:v>
                </c:pt>
                <c:pt idx="55">
                  <c:v>0.15534639999999997</c:v>
                </c:pt>
                <c:pt idx="56">
                  <c:v>0.15817087999999996</c:v>
                </c:pt>
                <c:pt idx="57">
                  <c:v>0.16099535999999995</c:v>
                </c:pt>
                <c:pt idx="58">
                  <c:v>0.16381983999999994</c:v>
                </c:pt>
                <c:pt idx="59">
                  <c:v>0.16664431999999993</c:v>
                </c:pt>
                <c:pt idx="60">
                  <c:v>0.16946879999999992</c:v>
                </c:pt>
                <c:pt idx="61">
                  <c:v>0.17229327999999991</c:v>
                </c:pt>
                <c:pt idx="62">
                  <c:v>0.1751177599999999</c:v>
                </c:pt>
                <c:pt idx="63">
                  <c:v>0.17794223999999989</c:v>
                </c:pt>
                <c:pt idx="64">
                  <c:v>0.18076671999999988</c:v>
                </c:pt>
                <c:pt idx="65">
                  <c:v>0.18359119999999987</c:v>
                </c:pt>
                <c:pt idx="66">
                  <c:v>0.18641567999999986</c:v>
                </c:pt>
                <c:pt idx="67">
                  <c:v>0.18924015999999985</c:v>
                </c:pt>
                <c:pt idx="68">
                  <c:v>0.19206463999999984</c:v>
                </c:pt>
                <c:pt idx="69">
                  <c:v>0.19488911999999983</c:v>
                </c:pt>
                <c:pt idx="70">
                  <c:v>0.19771359999999982</c:v>
                </c:pt>
                <c:pt idx="71">
                  <c:v>0.20053807999999981</c:v>
                </c:pt>
                <c:pt idx="72">
                  <c:v>0.2033625599999998</c:v>
                </c:pt>
                <c:pt idx="73">
                  <c:v>0.20618703999999979</c:v>
                </c:pt>
                <c:pt idx="74">
                  <c:v>0.20901151999999978</c:v>
                </c:pt>
                <c:pt idx="75">
                  <c:v>0.21183599999999977</c:v>
                </c:pt>
                <c:pt idx="76">
                  <c:v>0.21466047999999976</c:v>
                </c:pt>
                <c:pt idx="77">
                  <c:v>0.21748495999999976</c:v>
                </c:pt>
                <c:pt idx="78">
                  <c:v>0.22030943999999975</c:v>
                </c:pt>
                <c:pt idx="79">
                  <c:v>0.22313391999999974</c:v>
                </c:pt>
                <c:pt idx="80">
                  <c:v>0.22595839999999973</c:v>
                </c:pt>
                <c:pt idx="81">
                  <c:v>0.22878287999999972</c:v>
                </c:pt>
                <c:pt idx="82">
                  <c:v>0.23160735999999971</c:v>
                </c:pt>
                <c:pt idx="83">
                  <c:v>0.2344318399999997</c:v>
                </c:pt>
                <c:pt idx="84">
                  <c:v>0.23725631999999969</c:v>
                </c:pt>
                <c:pt idx="85">
                  <c:v>0.24008079999999968</c:v>
                </c:pt>
                <c:pt idx="86">
                  <c:v>0.24290527999999967</c:v>
                </c:pt>
                <c:pt idx="87">
                  <c:v>0.24572975999999966</c:v>
                </c:pt>
                <c:pt idx="88">
                  <c:v>0.24855423999999965</c:v>
                </c:pt>
                <c:pt idx="89">
                  <c:v>0.25137871999999967</c:v>
                </c:pt>
                <c:pt idx="90">
                  <c:v>0.25420319999999968</c:v>
                </c:pt>
                <c:pt idx="91">
                  <c:v>0.2570276799999997</c:v>
                </c:pt>
                <c:pt idx="92">
                  <c:v>0.25985215999999972</c:v>
                </c:pt>
                <c:pt idx="93">
                  <c:v>0.26267663999999974</c:v>
                </c:pt>
                <c:pt idx="94">
                  <c:v>0.26550111999999976</c:v>
                </c:pt>
                <c:pt idx="95">
                  <c:v>0.26832559999999978</c:v>
                </c:pt>
                <c:pt idx="96">
                  <c:v>0.27115007999999979</c:v>
                </c:pt>
                <c:pt idx="97">
                  <c:v>0.27397455999999981</c:v>
                </c:pt>
                <c:pt idx="98">
                  <c:v>0.27679903999999983</c:v>
                </c:pt>
                <c:pt idx="99">
                  <c:v>0.27962351999999985</c:v>
                </c:pt>
                <c:pt idx="100">
                  <c:v>0.28244799999999987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-8.7497063884195445E-7</c:v>
                </c:pt>
                <c:pt idx="2">
                  <c:v>-3.4837498590671141E-6</c:v>
                </c:pt>
                <c:pt idx="3">
                  <c:v>-7.8021387510964236E-6</c:v>
                </c:pt>
                <c:pt idx="4">
                  <c:v>-1.3805938871247353E-5</c:v>
                </c:pt>
                <c:pt idx="5">
                  <c:v>-2.1470952775094077E-5</c:v>
                </c:pt>
                <c:pt idx="6">
                  <c:v>-3.0772984759177749E-5</c:v>
                </c:pt>
                <c:pt idx="7">
                  <c:v>-4.1687841808085671E-5</c:v>
                </c:pt>
                <c:pt idx="8">
                  <c:v>-5.4191334743905104E-5</c:v>
                </c:pt>
                <c:pt idx="9">
                  <c:v>-6.825927957505546E-5</c:v>
                </c:pt>
                <c:pt idx="10">
                  <c:v>-8.3867499041521745E-5</c:v>
                </c:pt>
                <c:pt idx="11">
                  <c:v>-1.009918243534851E-4</c:v>
                </c:pt>
                <c:pt idx="12">
                  <c:v>-1.1960809712036809E-4</c:v>
                </c:pt>
                <c:pt idx="13">
                  <c:v>-1.396921714673098E-4</c:v>
                </c:pt>
                <c:pt idx="14">
                  <c:v>-1.6121991633608041E-4</c:v>
                </c:pt>
                <c:pt idx="15">
                  <c:v>-1.8416721796744813E-4</c:v>
                </c:pt>
                <c:pt idx="16">
                  <c:v>-2.0850998256202228E-4</c:v>
                </c:pt>
                <c:pt idx="17">
                  <c:v>-2.3422413911658357E-4</c:v>
                </c:pt>
                <c:pt idx="18">
                  <c:v>-2.6128564243293345E-4</c:v>
                </c:pt>
                <c:pt idx="19">
                  <c:v>-2.8967047629626849E-4</c:v>
                </c:pt>
                <c:pt idx="20">
                  <c:v>-3.193546568201362E-4</c:v>
                </c:pt>
                <c:pt idx="21">
                  <c:v>-3.5031423595497085E-4</c:v>
                </c:pt>
                <c:pt idx="22">
                  <c:v>-3.8252530515726701E-4</c:v>
                </c:pt>
                <c:pt idx="23">
                  <c:v>-4.159639992164253E-4</c:v>
                </c:pt>
                <c:pt idx="24">
                  <c:v>-4.5060650023630663E-4</c:v>
                </c:pt>
                <c:pt idx="25">
                  <c:v>-4.8642904176855831E-4</c:v>
                </c:pt>
                <c:pt idx="26">
                  <c:v>-5.2340791309475262E-4</c:v>
                </c:pt>
                <c:pt idx="27">
                  <c:v>-5.6151946365441251E-4</c:v>
                </c:pt>
                <c:pt idx="28">
                  <c:v>-6.0074010761598752E-4</c:v>
                </c:pt>
                <c:pt idx="29">
                  <c:v>-6.4104632858785413E-4</c:v>
                </c:pt>
                <c:pt idx="30">
                  <c:v>-6.8241468446643178E-4</c:v>
                </c:pt>
                <c:pt idx="31">
                  <c:v>-7.248218124185007E-4</c:v>
                </c:pt>
                <c:pt idx="32">
                  <c:v>-7.6824443399482604E-4</c:v>
                </c:pt>
                <c:pt idx="33">
                  <c:v>-8.1265936037220297E-4</c:v>
                </c:pt>
                <c:pt idx="34">
                  <c:v>-8.5804349772104077E-4</c:v>
                </c:pt>
                <c:pt idx="35">
                  <c:v>-9.0437385269562015E-4</c:v>
                </c:pt>
                <c:pt idx="36">
                  <c:v>-9.5162753804417511E-4</c:v>
                </c:pt>
                <c:pt idx="37">
                  <c:v>-9.9978177833594337E-4</c:v>
                </c:pt>
                <c:pt idx="38">
                  <c:v>-1.048813915802371E-3</c:v>
                </c:pt>
                <c:pt idx="39">
                  <c:v>-1.0987014162896522E-3</c:v>
                </c:pt>
                <c:pt idx="40">
                  <c:v>-1.1494218753197898E-3</c:v>
                </c:pt>
                <c:pt idx="41">
                  <c:v>-1.2009530242574091E-3</c:v>
                </c:pt>
                <c:pt idx="42">
                  <c:v>-1.2532727365795512E-3</c:v>
                </c:pt>
                <c:pt idx="43">
                  <c:v>-1.3063590342456777E-3</c:v>
                </c:pt>
                <c:pt idx="44">
                  <c:v>-1.3601900941651768E-3</c:v>
                </c:pt>
                <c:pt idx="45">
                  <c:v>-1.414744254759633E-3</c:v>
                </c:pt>
                <c:pt idx="46">
                  <c:v>-1.4700000226171685E-3</c:v>
                </c:pt>
                <c:pt idx="47">
                  <c:v>-1.5259360792361887E-3</c:v>
                </c:pt>
                <c:pt idx="48">
                  <c:v>-1.5825312878558608E-3</c:v>
                </c:pt>
                <c:pt idx="49">
                  <c:v>-1.6397647003706961E-3</c:v>
                </c:pt>
                <c:pt idx="50">
                  <c:v>-1.6976155643266199E-3</c:v>
                </c:pt>
                <c:pt idx="51">
                  <c:v>-1.7560633299959539E-3</c:v>
                </c:pt>
                <c:pt idx="52">
                  <c:v>-1.8150876575287222E-3</c:v>
                </c:pt>
                <c:pt idx="53">
                  <c:v>-1.8746684241777568E-3</c:v>
                </c:pt>
                <c:pt idx="54">
                  <c:v>-1.9347857315950886E-3</c:v>
                </c:pt>
                <c:pt idx="55">
                  <c:v>-1.995419913197123E-3</c:v>
                </c:pt>
                <c:pt idx="56">
                  <c:v>-2.0565515415961579E-3</c:v>
                </c:pt>
                <c:pt idx="57">
                  <c:v>-2.1181614360958039E-3</c:v>
                </c:pt>
                <c:pt idx="58">
                  <c:v>-2.1802306702478963E-3</c:v>
                </c:pt>
                <c:pt idx="59">
                  <c:v>-2.2427405794685517E-3</c:v>
                </c:pt>
                <c:pt idx="60">
                  <c:v>-2.305672768711001E-3</c:v>
                </c:pt>
                <c:pt idx="61">
                  <c:v>-2.3690091201929164E-3</c:v>
                </c:pt>
                <c:pt idx="62">
                  <c:v>-2.4327318011759438E-3</c:v>
                </c:pt>
                <c:pt idx="63">
                  <c:v>-2.4968232717952035E-3</c:v>
                </c:pt>
                <c:pt idx="64">
                  <c:v>-2.5612662929365634E-3</c:v>
                </c:pt>
                <c:pt idx="65">
                  <c:v>-2.6260439341594917E-3</c:v>
                </c:pt>
                <c:pt idx="66">
                  <c:v>-2.6911395816634062E-3</c:v>
                </c:pt>
                <c:pt idx="67">
                  <c:v>-2.7565369462953632E-3</c:v>
                </c:pt>
                <c:pt idx="68">
                  <c:v>-2.8222200715970949E-3</c:v>
                </c:pt>
                <c:pt idx="69">
                  <c:v>-2.8881733418893302E-3</c:v>
                </c:pt>
                <c:pt idx="70">
                  <c:v>-2.9543814903914673E-3</c:v>
                </c:pt>
                <c:pt idx="71">
                  <c:v>-3.0208296073746367E-3</c:v>
                </c:pt>
                <c:pt idx="72">
                  <c:v>-3.0875031483462933E-3</c:v>
                </c:pt>
                <c:pt idx="73">
                  <c:v>-3.1543879422644633E-3</c:v>
                </c:pt>
                <c:pt idx="74">
                  <c:v>-3.2214701997798842E-3</c:v>
                </c:pt>
                <c:pt idx="75">
                  <c:v>-3.2887365215042673E-3</c:v>
                </c:pt>
                <c:pt idx="76">
                  <c:v>-3.356173906302962E-3</c:v>
                </c:pt>
                <c:pt idx="77">
                  <c:v>-3.4237697596104033E-3</c:v>
                </c:pt>
                <c:pt idx="78">
                  <c:v>-3.491511901766707E-3</c:v>
                </c:pt>
                <c:pt idx="79">
                  <c:v>-3.5593885763738563E-3</c:v>
                </c:pt>
                <c:pt idx="80">
                  <c:v>-3.6273884586699992E-3</c:v>
                </c:pt>
                <c:pt idx="81">
                  <c:v>-3.6955006639203718E-3</c:v>
                </c:pt>
                <c:pt idx="82">
                  <c:v>-3.7637147558234616E-3</c:v>
                </c:pt>
                <c:pt idx="83">
                  <c:v>-3.8320207549310836E-3</c:v>
                </c:pt>
                <c:pt idx="84">
                  <c:v>-3.9004091470810323E-3</c:v>
                </c:pt>
                <c:pt idx="85">
                  <c:v>-3.9688708918411341E-3</c:v>
                </c:pt>
                <c:pt idx="86">
                  <c:v>-4.0373974309634766E-3</c:v>
                </c:pt>
                <c:pt idx="87">
                  <c:v>-4.1059806968477292E-3</c:v>
                </c:pt>
                <c:pt idx="88">
                  <c:v>-4.1746131210124602E-3</c:v>
                </c:pt>
                <c:pt idx="89">
                  <c:v>-4.2432876425735153E-3</c:v>
                </c:pt>
                <c:pt idx="90">
                  <c:v>-4.3119977167284445E-3</c:v>
                </c:pt>
                <c:pt idx="91">
                  <c:v>-4.3807373232461711E-3</c:v>
                </c:pt>
                <c:pt idx="92">
                  <c:v>-4.4495009749610463E-3</c:v>
                </c:pt>
                <c:pt idx="93">
                  <c:v>-4.5182837262705885E-3</c:v>
                </c:pt>
                <c:pt idx="94">
                  <c:v>-4.5870811816361877E-3</c:v>
                </c:pt>
                <c:pt idx="95">
                  <c:v>-4.6558895040861885E-3</c:v>
                </c:pt>
                <c:pt idx="96">
                  <c:v>-4.7247054237208042E-3</c:v>
                </c:pt>
                <c:pt idx="97">
                  <c:v>-4.7935262462183784E-3</c:v>
                </c:pt>
                <c:pt idx="98">
                  <c:v>-4.8623498613426094E-3</c:v>
                </c:pt>
                <c:pt idx="99">
                  <c:v>-4.9311747514503923E-3</c:v>
                </c:pt>
                <c:pt idx="100">
                  <c:v>-5.0000000000000001E-3</c:v>
                </c:pt>
              </c:numCache>
            </c:numRef>
          </c:yVal>
          <c:smooth val="0"/>
        </c:ser>
        <c:ser>
          <c:idx val="1"/>
          <c:order val="1"/>
          <c:spPr>
            <a:ln>
              <a:prstDash val="sysDash"/>
            </a:ln>
          </c:spPr>
          <c:marker>
            <c:symbol val="none"/>
          </c:marker>
          <c:xVal>
            <c:numRef>
              <c:f>Sheet1!$D$34:$D$35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Sheet1!$E$34:$E$35</c:f>
              <c:numCache>
                <c:formatCode>General</c:formatCode>
                <c:ptCount val="2"/>
                <c:pt idx="0">
                  <c:v>6.3500000000000004E-4</c:v>
                </c:pt>
                <c:pt idx="1">
                  <c:v>6.3500000000000004E-4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8784"/>
        <c:axId val="209000704"/>
      </c:scatterChart>
      <c:valAx>
        <c:axId val="208998784"/>
        <c:scaling>
          <c:orientation val="minMax"/>
          <c:max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Beam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00704"/>
        <c:crosses val="autoZero"/>
        <c:crossBetween val="midCat"/>
      </c:valAx>
      <c:valAx>
        <c:axId val="209000704"/>
        <c:scaling>
          <c:orientation val="minMax"/>
          <c:max val="5.000000000000001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Beam Deflection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Mode Beam Acceleration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Beam Only</c:v>
          </c:tx>
          <c:spPr>
            <a:ln w="28575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2.8244800000000003E-3</c:v>
                </c:pt>
                <c:pt idx="2">
                  <c:v>5.6489600000000006E-3</c:v>
                </c:pt>
                <c:pt idx="3">
                  <c:v>8.4734400000000005E-3</c:v>
                </c:pt>
                <c:pt idx="4">
                  <c:v>1.1297920000000001E-2</c:v>
                </c:pt>
                <c:pt idx="5">
                  <c:v>1.4122400000000002E-2</c:v>
                </c:pt>
                <c:pt idx="6">
                  <c:v>1.6946880000000001E-2</c:v>
                </c:pt>
                <c:pt idx="7">
                  <c:v>1.9771360000000002E-2</c:v>
                </c:pt>
                <c:pt idx="8">
                  <c:v>2.2595840000000002E-2</c:v>
                </c:pt>
                <c:pt idx="9">
                  <c:v>2.5420320000000003E-2</c:v>
                </c:pt>
                <c:pt idx="10">
                  <c:v>2.8244800000000004E-2</c:v>
                </c:pt>
                <c:pt idx="11">
                  <c:v>3.1069280000000005E-2</c:v>
                </c:pt>
                <c:pt idx="12">
                  <c:v>3.3893760000000002E-2</c:v>
                </c:pt>
                <c:pt idx="13">
                  <c:v>3.6718239999999999E-2</c:v>
                </c:pt>
                <c:pt idx="14">
                  <c:v>3.9542719999999996E-2</c:v>
                </c:pt>
                <c:pt idx="15">
                  <c:v>4.2367199999999994E-2</c:v>
                </c:pt>
                <c:pt idx="16">
                  <c:v>4.5191679999999991E-2</c:v>
                </c:pt>
                <c:pt idx="17">
                  <c:v>4.8016159999999988E-2</c:v>
                </c:pt>
                <c:pt idx="18">
                  <c:v>5.0840639999999986E-2</c:v>
                </c:pt>
                <c:pt idx="19">
                  <c:v>5.3665119999999983E-2</c:v>
                </c:pt>
                <c:pt idx="20">
                  <c:v>5.648959999999998E-2</c:v>
                </c:pt>
                <c:pt idx="21">
                  <c:v>5.9314079999999977E-2</c:v>
                </c:pt>
                <c:pt idx="22">
                  <c:v>6.2138559999999975E-2</c:v>
                </c:pt>
                <c:pt idx="23">
                  <c:v>6.4963039999999972E-2</c:v>
                </c:pt>
                <c:pt idx="24">
                  <c:v>6.7787519999999976E-2</c:v>
                </c:pt>
                <c:pt idx="25">
                  <c:v>7.061199999999998E-2</c:v>
                </c:pt>
                <c:pt idx="26">
                  <c:v>7.3436479999999985E-2</c:v>
                </c:pt>
                <c:pt idx="27">
                  <c:v>7.6260959999999989E-2</c:v>
                </c:pt>
                <c:pt idx="28">
                  <c:v>7.9085439999999993E-2</c:v>
                </c:pt>
                <c:pt idx="29">
                  <c:v>8.1909919999999997E-2</c:v>
                </c:pt>
                <c:pt idx="30">
                  <c:v>8.4734400000000001E-2</c:v>
                </c:pt>
                <c:pt idx="31">
                  <c:v>8.7558880000000006E-2</c:v>
                </c:pt>
                <c:pt idx="32">
                  <c:v>9.038336000000001E-2</c:v>
                </c:pt>
                <c:pt idx="33">
                  <c:v>9.3207840000000014E-2</c:v>
                </c:pt>
                <c:pt idx="34">
                  <c:v>9.6032320000000018E-2</c:v>
                </c:pt>
                <c:pt idx="35">
                  <c:v>9.8856800000000022E-2</c:v>
                </c:pt>
                <c:pt idx="36">
                  <c:v>0.10168128000000003</c:v>
                </c:pt>
                <c:pt idx="37">
                  <c:v>0.10450576000000003</c:v>
                </c:pt>
                <c:pt idx="38">
                  <c:v>0.10733024000000004</c:v>
                </c:pt>
                <c:pt idx="39">
                  <c:v>0.11015472000000004</c:v>
                </c:pt>
                <c:pt idx="40">
                  <c:v>0.11297920000000004</c:v>
                </c:pt>
                <c:pt idx="41">
                  <c:v>0.11580368000000005</c:v>
                </c:pt>
                <c:pt idx="42">
                  <c:v>0.11862816000000005</c:v>
                </c:pt>
                <c:pt idx="43">
                  <c:v>0.12145264000000006</c:v>
                </c:pt>
                <c:pt idx="44">
                  <c:v>0.12427712000000006</c:v>
                </c:pt>
                <c:pt idx="45">
                  <c:v>0.12710160000000006</c:v>
                </c:pt>
                <c:pt idx="46">
                  <c:v>0.12992608000000005</c:v>
                </c:pt>
                <c:pt idx="47">
                  <c:v>0.13275056000000005</c:v>
                </c:pt>
                <c:pt idx="48">
                  <c:v>0.13557504000000004</c:v>
                </c:pt>
                <c:pt idx="49">
                  <c:v>0.13839952000000003</c:v>
                </c:pt>
                <c:pt idx="50">
                  <c:v>0.14122400000000002</c:v>
                </c:pt>
                <c:pt idx="51">
                  <c:v>0.14404848000000001</c:v>
                </c:pt>
                <c:pt idx="52">
                  <c:v>0.14687296</c:v>
                </c:pt>
                <c:pt idx="53">
                  <c:v>0.14969743999999999</c:v>
                </c:pt>
                <c:pt idx="54">
                  <c:v>0.15252191999999998</c:v>
                </c:pt>
                <c:pt idx="55">
                  <c:v>0.15534639999999997</c:v>
                </c:pt>
                <c:pt idx="56">
                  <c:v>0.15817087999999996</c:v>
                </c:pt>
                <c:pt idx="57">
                  <c:v>0.16099535999999995</c:v>
                </c:pt>
                <c:pt idx="58">
                  <c:v>0.16381983999999994</c:v>
                </c:pt>
                <c:pt idx="59">
                  <c:v>0.16664431999999993</c:v>
                </c:pt>
                <c:pt idx="60">
                  <c:v>0.16946879999999992</c:v>
                </c:pt>
                <c:pt idx="61">
                  <c:v>0.17229327999999991</c:v>
                </c:pt>
                <c:pt idx="62">
                  <c:v>0.1751177599999999</c:v>
                </c:pt>
                <c:pt idx="63">
                  <c:v>0.17794223999999989</c:v>
                </c:pt>
                <c:pt idx="64">
                  <c:v>0.18076671999999988</c:v>
                </c:pt>
                <c:pt idx="65">
                  <c:v>0.18359119999999987</c:v>
                </c:pt>
                <c:pt idx="66">
                  <c:v>0.18641567999999986</c:v>
                </c:pt>
                <c:pt idx="67">
                  <c:v>0.18924015999999985</c:v>
                </c:pt>
                <c:pt idx="68">
                  <c:v>0.19206463999999984</c:v>
                </c:pt>
                <c:pt idx="69">
                  <c:v>0.19488911999999983</c:v>
                </c:pt>
                <c:pt idx="70">
                  <c:v>0.19771359999999982</c:v>
                </c:pt>
                <c:pt idx="71">
                  <c:v>0.20053807999999981</c:v>
                </c:pt>
                <c:pt idx="72">
                  <c:v>0.2033625599999998</c:v>
                </c:pt>
                <c:pt idx="73">
                  <c:v>0.20618703999999979</c:v>
                </c:pt>
                <c:pt idx="74">
                  <c:v>0.20901151999999978</c:v>
                </c:pt>
                <c:pt idx="75">
                  <c:v>0.21183599999999977</c:v>
                </c:pt>
                <c:pt idx="76">
                  <c:v>0.21466047999999976</c:v>
                </c:pt>
                <c:pt idx="77">
                  <c:v>0.21748495999999976</c:v>
                </c:pt>
                <c:pt idx="78">
                  <c:v>0.22030943999999975</c:v>
                </c:pt>
                <c:pt idx="79">
                  <c:v>0.22313391999999974</c:v>
                </c:pt>
                <c:pt idx="80">
                  <c:v>0.22595839999999973</c:v>
                </c:pt>
                <c:pt idx="81">
                  <c:v>0.22878287999999972</c:v>
                </c:pt>
                <c:pt idx="82">
                  <c:v>0.23160735999999971</c:v>
                </c:pt>
                <c:pt idx="83">
                  <c:v>0.2344318399999997</c:v>
                </c:pt>
                <c:pt idx="84">
                  <c:v>0.23725631999999969</c:v>
                </c:pt>
                <c:pt idx="85">
                  <c:v>0.24008079999999968</c:v>
                </c:pt>
                <c:pt idx="86">
                  <c:v>0.24290527999999967</c:v>
                </c:pt>
                <c:pt idx="87">
                  <c:v>0.24572975999999966</c:v>
                </c:pt>
                <c:pt idx="88">
                  <c:v>0.24855423999999965</c:v>
                </c:pt>
                <c:pt idx="89">
                  <c:v>0.25137871999999967</c:v>
                </c:pt>
                <c:pt idx="90">
                  <c:v>0.25420319999999968</c:v>
                </c:pt>
                <c:pt idx="91">
                  <c:v>0.2570276799999997</c:v>
                </c:pt>
                <c:pt idx="92">
                  <c:v>0.25985215999999972</c:v>
                </c:pt>
                <c:pt idx="93">
                  <c:v>0.26267663999999974</c:v>
                </c:pt>
                <c:pt idx="94">
                  <c:v>0.26550111999999976</c:v>
                </c:pt>
                <c:pt idx="95">
                  <c:v>0.26832559999999978</c:v>
                </c:pt>
                <c:pt idx="96">
                  <c:v>0.27115007999999979</c:v>
                </c:pt>
                <c:pt idx="97">
                  <c:v>0.27397455999999981</c:v>
                </c:pt>
                <c:pt idx="98">
                  <c:v>0.27679903999999983</c:v>
                </c:pt>
                <c:pt idx="99">
                  <c:v>0.27962351999999985</c:v>
                </c:pt>
                <c:pt idx="100">
                  <c:v>0.28244799999999987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0</c:v>
                </c:pt>
                <c:pt idx="1">
                  <c:v>3.6608554012792192E-2</c:v>
                </c:pt>
                <c:pt idx="2">
                  <c:v>0.14575922804851082</c:v>
                </c:pt>
                <c:pt idx="3">
                  <c:v>0.32643954574617989</c:v>
                </c:pt>
                <c:pt idx="4">
                  <c:v>0.57763705023781831</c:v>
                </c:pt>
                <c:pt idx="5">
                  <c:v>0.89833932646409687</c:v>
                </c:pt>
                <c:pt idx="6">
                  <c:v>1.2875340322073123</c:v>
                </c:pt>
                <c:pt idx="7">
                  <c:v>1.7442089377169436</c:v>
                </c:pt>
                <c:pt idx="8">
                  <c:v>2.2673519738025143</c:v>
                </c:pt>
                <c:pt idx="9">
                  <c:v>2.8559512882683955</c:v>
                </c:pt>
                <c:pt idx="10">
                  <c:v>3.5089953105659895</c:v>
                </c:pt>
                <c:pt idx="11">
                  <c:v>4.2254728245375999</c:v>
                </c:pt>
                <c:pt idx="12">
                  <c:v>5.0043730491272047</c:v>
                </c:pt>
                <c:pt idx="13">
                  <c:v>5.8446857269332506</c:v>
                </c:pt>
                <c:pt idx="14">
                  <c:v>6.7454012204783469</c:v>
                </c:pt>
                <c:pt idx="15">
                  <c:v>7.7055106160708773</c:v>
                </c:pt>
                <c:pt idx="16">
                  <c:v>8.7240058351340188</c:v>
                </c:pt>
                <c:pt idx="17">
                  <c:v>9.7998797528770893</c:v>
                </c:pt>
                <c:pt idx="18">
                  <c:v>10.932126324185063</c:v>
                </c:pt>
                <c:pt idx="19">
                  <c:v>12.119740716600957</c:v>
                </c:pt>
                <c:pt idx="20">
                  <c:v>13.361719450277954</c:v>
                </c:pt>
                <c:pt idx="21">
                  <c:v>14.657060544775677</c:v>
                </c:pt>
                <c:pt idx="22">
                  <c:v>16.004763672577482</c:v>
                </c:pt>
                <c:pt idx="23">
                  <c:v>17.403830319204747</c:v>
                </c:pt>
                <c:pt idx="24">
                  <c:v>18.853263949804109</c:v>
                </c:pt>
                <c:pt idx="25">
                  <c:v>20.352070182084784</c:v>
                </c:pt>
                <c:pt idx="26">
                  <c:v>21.899256965482213</c:v>
                </c:pt>
                <c:pt idx="27">
                  <c:v>23.493834766425529</c:v>
                </c:pt>
                <c:pt idx="28">
                  <c:v>25.134816759586055</c:v>
                </c:pt>
                <c:pt idx="29">
                  <c:v>26.821219024984408</c:v>
                </c:pt>
                <c:pt idx="30">
                  <c:v>28.552060750834446</c:v>
                </c:pt>
                <c:pt idx="31">
                  <c:v>30.32636444200222</c:v>
                </c:pt>
                <c:pt idx="32">
                  <c:v>32.143156133958726</c:v>
                </c:pt>
                <c:pt idx="33">
                  <c:v>34.00146561210579</c:v>
                </c:pt>
                <c:pt idx="34">
                  <c:v>35.900326636354414</c:v>
                </c:pt>
                <c:pt idx="35">
                  <c:v>37.838777170835819</c:v>
                </c:pt>
                <c:pt idx="36">
                  <c:v>39.815859618625858</c:v>
                </c:pt>
                <c:pt idx="37">
                  <c:v>41.83062106136336</c:v>
                </c:pt>
                <c:pt idx="38">
                  <c:v>43.882113503644725</c:v>
                </c:pt>
                <c:pt idx="39">
                  <c:v>45.969394122076672</c:v>
                </c:pt>
                <c:pt idx="40">
                  <c:v>48.091525518869524</c:v>
                </c:pt>
                <c:pt idx="41">
                  <c:v>50.247575979855135</c:v>
                </c:pt>
                <c:pt idx="42">
                  <c:v>52.43661973681354</c:v>
                </c:pt>
                <c:pt idx="43">
                  <c:v>54.657737233992314</c:v>
                </c:pt>
                <c:pt idx="44">
                  <c:v>56.910015398705454</c:v>
                </c:pt>
                <c:pt idx="45">
                  <c:v>59.192547915897073</c:v>
                </c:pt>
                <c:pt idx="46">
                  <c:v>61.504435506557449</c:v>
                </c:pt>
                <c:pt idx="47">
                  <c:v>63.844786209879601</c:v>
                </c:pt>
                <c:pt idx="48">
                  <c:v>66.212715669044854</c:v>
                </c:pt>
                <c:pt idx="49">
                  <c:v>68.607347420527233</c:v>
                </c:pt>
                <c:pt idx="50">
                  <c:v>71.027813186807279</c:v>
                </c:pt>
                <c:pt idx="51">
                  <c:v>73.473253172387558</c:v>
                </c:pt>
                <c:pt idx="52">
                  <c:v>75.94281636300154</c:v>
                </c:pt>
                <c:pt idx="53">
                  <c:v>78.435660827910183</c:v>
                </c:pt>
                <c:pt idx="54">
                  <c:v>80.950954025181176</c:v>
                </c:pt>
                <c:pt idx="55">
                  <c:v>83.487873109846007</c:v>
                </c:pt>
                <c:pt idx="56">
                  <c:v>86.045605244832814</c:v>
                </c:pt>
                <c:pt idx="57">
                  <c:v>88.623347914572989</c:v>
                </c:pt>
                <c:pt idx="58">
                  <c:v>91.220309241180374</c:v>
                </c:pt>
                <c:pt idx="59">
                  <c:v>93.835708303105307</c:v>
                </c:pt>
                <c:pt idx="60">
                  <c:v>96.468775456163925</c:v>
                </c:pt>
                <c:pt idx="61">
                  <c:v>99.11875265684769</c:v>
                </c:pt>
                <c:pt idx="62">
                  <c:v>101.78489378781707</c:v>
                </c:pt>
                <c:pt idx="63">
                  <c:v>104.46646498548586</c:v>
                </c:pt>
                <c:pt idx="64">
                  <c:v>107.16274496960442</c:v>
                </c:pt>
                <c:pt idx="65">
                  <c:v>109.87302537474974</c:v>
                </c:pt>
                <c:pt idx="66">
                  <c:v>112.59661108363566</c:v>
                </c:pt>
                <c:pt idx="67">
                  <c:v>115.33282056215248</c:v>
                </c:pt>
                <c:pt idx="68">
                  <c:v>118.080986196053</c:v>
                </c:pt>
                <c:pt idx="69">
                  <c:v>120.84045462919856</c:v>
                </c:pt>
                <c:pt idx="70">
                  <c:v>123.61058710328409</c:v>
                </c:pt>
                <c:pt idx="71">
                  <c:v>126.3907597989602</c:v>
                </c:pt>
                <c:pt idx="72">
                  <c:v>129.18036417827457</c:v>
                </c:pt>
                <c:pt idx="73">
                  <c:v>131.97880732835389</c:v>
                </c:pt>
                <c:pt idx="74">
                  <c:v>134.78551230625305</c:v>
                </c:pt>
                <c:pt idx="75">
                  <c:v>137.5999184848971</c:v>
                </c:pt>
                <c:pt idx="76">
                  <c:v>140.42148190004434</c:v>
                </c:pt>
                <c:pt idx="77">
                  <c:v>143.24967559820251</c:v>
                </c:pt>
                <c:pt idx="78">
                  <c:v>146.08398998542989</c:v>
                </c:pt>
                <c:pt idx="79">
                  <c:v>148.92393317695613</c:v>
                </c:pt>
                <c:pt idx="80">
                  <c:v>151.76903134756057</c:v>
                </c:pt>
                <c:pt idx="81">
                  <c:v>154.6188290826467</c:v>
                </c:pt>
                <c:pt idx="82">
                  <c:v>157.47288972995364</c:v>
                </c:pt>
                <c:pt idx="83">
                  <c:v>160.33079575185019</c:v>
                </c:pt>
                <c:pt idx="84">
                  <c:v>163.19214907815496</c:v>
                </c:pt>
                <c:pt idx="85">
                  <c:v>166.05657145943314</c:v>
                </c:pt>
                <c:pt idx="86">
                  <c:v>168.92370482071971</c:v>
                </c:pt>
                <c:pt idx="87">
                  <c:v>171.79321161562243</c:v>
                </c:pt>
                <c:pt idx="88">
                  <c:v>174.66477518075968</c:v>
                </c:pt>
                <c:pt idx="89">
                  <c:v>177.53810009049377</c:v>
                </c:pt>
                <c:pt idx="90">
                  <c:v>180.41291251191726</c:v>
                </c:pt>
                <c:pt idx="91">
                  <c:v>183.28896056005846</c:v>
                </c:pt>
                <c:pt idx="92">
                  <c:v>186.16601465327076</c:v>
                </c:pt>
                <c:pt idx="93">
                  <c:v>189.04386786877583</c:v>
                </c:pt>
                <c:pt idx="94">
                  <c:v>191.92233629833089</c:v>
                </c:pt>
                <c:pt idx="95">
                  <c:v>194.8012594039958</c:v>
                </c:pt>
                <c:pt idx="96">
                  <c:v>197.68050037397632</c:v>
                </c:pt>
                <c:pt idx="97">
                  <c:v>200.55994647852421</c:v>
                </c:pt>
                <c:pt idx="98">
                  <c:v>203.43950942587716</c:v>
                </c:pt>
                <c:pt idx="99">
                  <c:v>206.31912571822497</c:v>
                </c:pt>
                <c:pt idx="100">
                  <c:v>209.19875700768961</c:v>
                </c:pt>
              </c:numCache>
            </c:numRef>
          </c:yVal>
          <c:smooth val="0"/>
        </c:ser>
        <c:ser>
          <c:idx val="1"/>
          <c:order val="1"/>
          <c:spPr>
            <a:ln>
              <a:prstDash val="sysDash"/>
            </a:ln>
          </c:spPr>
          <c:marker>
            <c:symbol val="none"/>
          </c:marker>
          <c:xVal>
            <c:numRef>
              <c:f>Sheet1!$A$41:$A$42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Sheet1!$B$41:$B$42</c:f>
              <c:numCache>
                <c:formatCode>General</c:formatCode>
                <c:ptCount val="2"/>
                <c:pt idx="0">
                  <c:v>99.118752732744696</c:v>
                </c:pt>
                <c:pt idx="1">
                  <c:v>99.118752732744696</c:v>
                </c:pt>
              </c:numCache>
            </c:numRef>
          </c:yVal>
          <c:smooth val="0"/>
        </c:ser>
        <c:ser>
          <c:idx val="2"/>
          <c:order val="2"/>
          <c:spPr>
            <a:ln>
              <a:prstDash val="sysDash"/>
            </a:ln>
          </c:spPr>
          <c:marker>
            <c:symbol val="none"/>
          </c:marker>
          <c:xVal>
            <c:numRef>
              <c:f>Sheet1!$A$41:$A$42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Sheet1!$C$41:$C$42</c:f>
              <c:numCache>
                <c:formatCode>General</c:formatCode>
                <c:ptCount val="2"/>
                <c:pt idx="0">
                  <c:v>206.31912584589401</c:v>
                </c:pt>
                <c:pt idx="1">
                  <c:v>206.31912584589401</c:v>
                </c:pt>
              </c:numCache>
            </c:numRef>
          </c:yVal>
          <c:smooth val="0"/>
        </c:ser>
        <c:ser>
          <c:idx val="3"/>
          <c:order val="3"/>
          <c:tx>
            <c:v>Beam with Accelerometers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2.8244800000000003E-3</c:v>
                </c:pt>
                <c:pt idx="2">
                  <c:v>5.6489600000000006E-3</c:v>
                </c:pt>
                <c:pt idx="3">
                  <c:v>8.4734400000000005E-3</c:v>
                </c:pt>
                <c:pt idx="4">
                  <c:v>1.1297920000000001E-2</c:v>
                </c:pt>
                <c:pt idx="5">
                  <c:v>1.4122400000000002E-2</c:v>
                </c:pt>
                <c:pt idx="6">
                  <c:v>1.6946880000000001E-2</c:v>
                </c:pt>
                <c:pt idx="7">
                  <c:v>1.9771360000000002E-2</c:v>
                </c:pt>
                <c:pt idx="8">
                  <c:v>2.2595840000000002E-2</c:v>
                </c:pt>
                <c:pt idx="9">
                  <c:v>2.5420320000000003E-2</c:v>
                </c:pt>
                <c:pt idx="10">
                  <c:v>2.8244800000000004E-2</c:v>
                </c:pt>
                <c:pt idx="11">
                  <c:v>3.1069280000000005E-2</c:v>
                </c:pt>
                <c:pt idx="12">
                  <c:v>3.3893760000000002E-2</c:v>
                </c:pt>
                <c:pt idx="13">
                  <c:v>3.6718239999999999E-2</c:v>
                </c:pt>
                <c:pt idx="14">
                  <c:v>3.9542719999999996E-2</c:v>
                </c:pt>
                <c:pt idx="15">
                  <c:v>4.2367199999999994E-2</c:v>
                </c:pt>
                <c:pt idx="16">
                  <c:v>4.5191679999999991E-2</c:v>
                </c:pt>
                <c:pt idx="17">
                  <c:v>4.8016159999999988E-2</c:v>
                </c:pt>
                <c:pt idx="18">
                  <c:v>5.0840639999999986E-2</c:v>
                </c:pt>
                <c:pt idx="19">
                  <c:v>5.3665119999999983E-2</c:v>
                </c:pt>
                <c:pt idx="20">
                  <c:v>5.648959999999998E-2</c:v>
                </c:pt>
                <c:pt idx="21">
                  <c:v>5.9314079999999977E-2</c:v>
                </c:pt>
                <c:pt idx="22">
                  <c:v>6.2138559999999975E-2</c:v>
                </c:pt>
                <c:pt idx="23">
                  <c:v>6.4963039999999972E-2</c:v>
                </c:pt>
                <c:pt idx="24">
                  <c:v>6.7787519999999976E-2</c:v>
                </c:pt>
                <c:pt idx="25">
                  <c:v>7.061199999999998E-2</c:v>
                </c:pt>
                <c:pt idx="26">
                  <c:v>7.3436479999999985E-2</c:v>
                </c:pt>
                <c:pt idx="27">
                  <c:v>7.6260959999999989E-2</c:v>
                </c:pt>
                <c:pt idx="28">
                  <c:v>7.9085439999999993E-2</c:v>
                </c:pt>
                <c:pt idx="29">
                  <c:v>8.1909919999999997E-2</c:v>
                </c:pt>
                <c:pt idx="30">
                  <c:v>8.4734400000000001E-2</c:v>
                </c:pt>
                <c:pt idx="31">
                  <c:v>8.7558880000000006E-2</c:v>
                </c:pt>
                <c:pt idx="32">
                  <c:v>9.038336000000001E-2</c:v>
                </c:pt>
                <c:pt idx="33">
                  <c:v>9.3207840000000014E-2</c:v>
                </c:pt>
                <c:pt idx="34">
                  <c:v>9.6032320000000018E-2</c:v>
                </c:pt>
                <c:pt idx="35">
                  <c:v>9.8856800000000022E-2</c:v>
                </c:pt>
                <c:pt idx="36">
                  <c:v>0.10168128000000003</c:v>
                </c:pt>
                <c:pt idx="37">
                  <c:v>0.10450576000000003</c:v>
                </c:pt>
                <c:pt idx="38">
                  <c:v>0.10733024000000004</c:v>
                </c:pt>
                <c:pt idx="39">
                  <c:v>0.11015472000000004</c:v>
                </c:pt>
                <c:pt idx="40">
                  <c:v>0.11297920000000004</c:v>
                </c:pt>
                <c:pt idx="41">
                  <c:v>0.11580368000000005</c:v>
                </c:pt>
                <c:pt idx="42">
                  <c:v>0.11862816000000005</c:v>
                </c:pt>
                <c:pt idx="43">
                  <c:v>0.12145264000000006</c:v>
                </c:pt>
                <c:pt idx="44">
                  <c:v>0.12427712000000006</c:v>
                </c:pt>
                <c:pt idx="45">
                  <c:v>0.12710160000000006</c:v>
                </c:pt>
                <c:pt idx="46">
                  <c:v>0.12992608000000005</c:v>
                </c:pt>
                <c:pt idx="47">
                  <c:v>0.13275056000000005</c:v>
                </c:pt>
                <c:pt idx="48">
                  <c:v>0.13557504000000004</c:v>
                </c:pt>
                <c:pt idx="49">
                  <c:v>0.13839952000000003</c:v>
                </c:pt>
                <c:pt idx="50">
                  <c:v>0.14122400000000002</c:v>
                </c:pt>
                <c:pt idx="51">
                  <c:v>0.14404848000000001</c:v>
                </c:pt>
                <c:pt idx="52">
                  <c:v>0.14687296</c:v>
                </c:pt>
                <c:pt idx="53">
                  <c:v>0.14969743999999999</c:v>
                </c:pt>
                <c:pt idx="54">
                  <c:v>0.15252191999999998</c:v>
                </c:pt>
                <c:pt idx="55">
                  <c:v>0.15534639999999997</c:v>
                </c:pt>
                <c:pt idx="56">
                  <c:v>0.15817087999999996</c:v>
                </c:pt>
                <c:pt idx="57">
                  <c:v>0.16099535999999995</c:v>
                </c:pt>
                <c:pt idx="58">
                  <c:v>0.16381983999999994</c:v>
                </c:pt>
                <c:pt idx="59">
                  <c:v>0.16664431999999993</c:v>
                </c:pt>
                <c:pt idx="60">
                  <c:v>0.16946879999999992</c:v>
                </c:pt>
                <c:pt idx="61">
                  <c:v>0.17229327999999991</c:v>
                </c:pt>
                <c:pt idx="62">
                  <c:v>0.1751177599999999</c:v>
                </c:pt>
                <c:pt idx="63">
                  <c:v>0.17794223999999989</c:v>
                </c:pt>
                <c:pt idx="64">
                  <c:v>0.18076671999999988</c:v>
                </c:pt>
                <c:pt idx="65">
                  <c:v>0.18359119999999987</c:v>
                </c:pt>
                <c:pt idx="66">
                  <c:v>0.18641567999999986</c:v>
                </c:pt>
                <c:pt idx="67">
                  <c:v>0.18924015999999985</c:v>
                </c:pt>
                <c:pt idx="68">
                  <c:v>0.19206463999999984</c:v>
                </c:pt>
                <c:pt idx="69">
                  <c:v>0.19488911999999983</c:v>
                </c:pt>
                <c:pt idx="70">
                  <c:v>0.19771359999999982</c:v>
                </c:pt>
                <c:pt idx="71">
                  <c:v>0.20053807999999981</c:v>
                </c:pt>
                <c:pt idx="72">
                  <c:v>0.2033625599999998</c:v>
                </c:pt>
                <c:pt idx="73">
                  <c:v>0.20618703999999979</c:v>
                </c:pt>
                <c:pt idx="74">
                  <c:v>0.20901151999999978</c:v>
                </c:pt>
                <c:pt idx="75">
                  <c:v>0.21183599999999977</c:v>
                </c:pt>
                <c:pt idx="76">
                  <c:v>0.21466047999999976</c:v>
                </c:pt>
                <c:pt idx="77">
                  <c:v>0.21748495999999976</c:v>
                </c:pt>
                <c:pt idx="78">
                  <c:v>0.22030943999999975</c:v>
                </c:pt>
                <c:pt idx="79">
                  <c:v>0.22313391999999974</c:v>
                </c:pt>
                <c:pt idx="80">
                  <c:v>0.22595839999999973</c:v>
                </c:pt>
                <c:pt idx="81">
                  <c:v>0.22878287999999972</c:v>
                </c:pt>
                <c:pt idx="82">
                  <c:v>0.23160735999999971</c:v>
                </c:pt>
                <c:pt idx="83">
                  <c:v>0.2344318399999997</c:v>
                </c:pt>
                <c:pt idx="84">
                  <c:v>0.23725631999999969</c:v>
                </c:pt>
                <c:pt idx="85">
                  <c:v>0.24008079999999968</c:v>
                </c:pt>
                <c:pt idx="86">
                  <c:v>0.24290527999999967</c:v>
                </c:pt>
                <c:pt idx="87">
                  <c:v>0.24572975999999966</c:v>
                </c:pt>
                <c:pt idx="88">
                  <c:v>0.24855423999999965</c:v>
                </c:pt>
                <c:pt idx="89">
                  <c:v>0.25137871999999967</c:v>
                </c:pt>
                <c:pt idx="90">
                  <c:v>0.25420319999999968</c:v>
                </c:pt>
                <c:pt idx="91">
                  <c:v>0.2570276799999997</c:v>
                </c:pt>
                <c:pt idx="92">
                  <c:v>0.25985215999999972</c:v>
                </c:pt>
                <c:pt idx="93">
                  <c:v>0.26267663999999974</c:v>
                </c:pt>
                <c:pt idx="94">
                  <c:v>0.26550111999999976</c:v>
                </c:pt>
                <c:pt idx="95">
                  <c:v>0.26832559999999978</c:v>
                </c:pt>
                <c:pt idx="96">
                  <c:v>0.27115007999999979</c:v>
                </c:pt>
                <c:pt idx="97">
                  <c:v>0.27397455999999981</c:v>
                </c:pt>
                <c:pt idx="98">
                  <c:v>0.27679903999999983</c:v>
                </c:pt>
                <c:pt idx="99">
                  <c:v>0.27962351999999985</c:v>
                </c:pt>
                <c:pt idx="100">
                  <c:v>0.28244799999999987</c:v>
                </c:pt>
              </c:numCache>
            </c:numRef>
          </c:xVal>
          <c:yVal>
            <c:numRef>
              <c:f>Sheet1!$Y$2:$Y$102</c:f>
              <c:numCache>
                <c:formatCode>General</c:formatCode>
                <c:ptCount val="101"/>
                <c:pt idx="0">
                  <c:v>0</c:v>
                </c:pt>
                <c:pt idx="1">
                  <c:v>2.8015474775173948E-2</c:v>
                </c:pt>
                <c:pt idx="2">
                  <c:v>0.11154535017184707</c:v>
                </c:pt>
                <c:pt idx="3">
                  <c:v>0.24981480711518042</c:v>
                </c:pt>
                <c:pt idx="4">
                  <c:v>0.44204904144776402</c:v>
                </c:pt>
                <c:pt idx="5">
                  <c:v>0.68747328100714855</c:v>
                </c:pt>
                <c:pt idx="6">
                  <c:v>0.98531280937448795</c:v>
                </c:pt>
                <c:pt idx="7">
                  <c:v>1.3347929961988405</c:v>
                </c:pt>
                <c:pt idx="8">
                  <c:v>1.7351393340012544</c:v>
                </c:pt>
                <c:pt idx="9">
                  <c:v>2.1855774813627011</c:v>
                </c:pt>
                <c:pt idx="10">
                  <c:v>2.6853333124005352</c:v>
                </c:pt>
                <c:pt idx="11">
                  <c:v>3.2336329724372859</c:v>
                </c:pt>
                <c:pt idx="12">
                  <c:v>3.8297029397662969</c:v>
                </c:pt>
                <c:pt idx="13">
                  <c:v>4.4727700934186352</c:v>
                </c:pt>
                <c:pt idx="14">
                  <c:v>5.162061786835519</c:v>
                </c:pt>
                <c:pt idx="15">
                  <c:v>5.8968059273506315</c:v>
                </c:pt>
                <c:pt idx="16">
                  <c:v>6.6762310613870142</c:v>
                </c:pt>
                <c:pt idx="17">
                  <c:v>7.4995664652728466</c:v>
                </c:pt>
                <c:pt idx="18">
                  <c:v>8.3660422415810718</c:v>
                </c:pt>
                <c:pt idx="19">
                  <c:v>9.2748894208970007</c:v>
                </c:pt>
                <c:pt idx="20">
                  <c:v>10.225340068919648</c:v>
                </c:pt>
                <c:pt idx="21">
                  <c:v>11.216627398800702</c:v>
                </c:pt>
                <c:pt idx="22">
                  <c:v>12.247985888626911</c:v>
                </c:pt>
                <c:pt idx="23">
                  <c:v>13.318651403950931</c:v>
                </c:pt>
                <c:pt idx="24">
                  <c:v>14.427861325275764</c:v>
                </c:pt>
                <c:pt idx="25">
                  <c:v>15.57485468039873</c:v>
                </c:pt>
                <c:pt idx="26">
                  <c:v>16.758872281520233</c:v>
                </c:pt>
                <c:pt idx="27">
                  <c:v>17.979156867023654</c:v>
                </c:pt>
                <c:pt idx="28">
                  <c:v>19.23495324783233</c:v>
                </c:pt>
                <c:pt idx="29">
                  <c:v>20.525508458249949</c:v>
                </c:pt>
                <c:pt idx="30">
                  <c:v>21.850071911191201</c:v>
                </c:pt>
                <c:pt idx="31">
                  <c:v>23.207895557709421</c:v>
                </c:pt>
                <c:pt idx="32">
                  <c:v>24.598234050728504</c:v>
                </c:pt>
                <c:pt idx="33">
                  <c:v>26.020344912886667</c:v>
                </c:pt>
                <c:pt idx="34">
                  <c:v>27.473488708399856</c:v>
                </c:pt>
                <c:pt idx="35">
                  <c:v>28.956929218852956</c:v>
                </c:pt>
                <c:pt idx="36">
                  <c:v>30.469933622827671</c:v>
                </c:pt>
                <c:pt idx="37">
                  <c:v>32.011772679275573</c:v>
                </c:pt>
                <c:pt idx="38">
                  <c:v>33.581720914546231</c:v>
                </c:pt>
                <c:pt idx="39">
                  <c:v>35.179056812980136</c:v>
                </c:pt>
                <c:pt idx="40">
                  <c:v>36.803063010976381</c:v>
                </c:pt>
                <c:pt idx="41">
                  <c:v>38.453026494446334</c:v>
                </c:pt>
                <c:pt idx="42">
                  <c:v>40.128238799564713</c:v>
                </c:pt>
                <c:pt idx="43">
                  <c:v>41.827996216729176</c:v>
                </c:pt>
                <c:pt idx="44">
                  <c:v>43.551599997641894</c:v>
                </c:pt>
                <c:pt idx="45">
                  <c:v>45.298356565425237</c:v>
                </c:pt>
                <c:pt idx="46">
                  <c:v>47.067577727685602</c:v>
                </c:pt>
                <c:pt idx="47">
                  <c:v>48.858580892439704</c:v>
                </c:pt>
                <c:pt idx="48">
                  <c:v>50.670689286818103</c:v>
                </c:pt>
                <c:pt idx="49">
                  <c:v>52.503232178461481</c:v>
                </c:pt>
                <c:pt idx="50">
                  <c:v>54.355545099526204</c:v>
                </c:pt>
                <c:pt idx="51">
                  <c:v>56.226970073216407</c:v>
                </c:pt>
                <c:pt idx="52">
                  <c:v>58.116855842759996</c:v>
                </c:pt>
                <c:pt idx="53">
                  <c:v>60.024558102747555</c:v>
                </c:pt>
                <c:pt idx="54">
                  <c:v>61.949439732753717</c:v>
                </c:pt>
                <c:pt idx="55">
                  <c:v>63.890871033160984</c:v>
                </c:pt>
                <c:pt idx="56">
                  <c:v>65.848229963107684</c:v>
                </c:pt>
                <c:pt idx="57">
                  <c:v>67.820902380482067</c:v>
                </c:pt>
                <c:pt idx="58">
                  <c:v>69.808282283885205</c:v>
                </c:pt>
                <c:pt idx="59">
                  <c:v>71.809772056487745</c:v>
                </c:pt>
                <c:pt idx="60">
                  <c:v>73.824782711704458</c:v>
                </c:pt>
                <c:pt idx="61">
                  <c:v>75.852734140613677</c:v>
                </c:pt>
                <c:pt idx="62">
                  <c:v>77.893055361048283</c:v>
                </c:pt>
                <c:pt idx="63">
                  <c:v>79.945184768286595</c:v>
                </c:pt>
                <c:pt idx="64">
                  <c:v>82.008570387272925</c:v>
                </c:pt>
                <c:pt idx="65">
                  <c:v>84.082670126297444</c:v>
                </c:pt>
                <c:pt idx="66">
                  <c:v>86.166952032068849</c:v>
                </c:pt>
                <c:pt idx="67">
                  <c:v>88.260894546110606</c:v>
                </c:pt>
                <c:pt idx="68">
                  <c:v>90.363986762417127</c:v>
                </c:pt>
                <c:pt idx="69">
                  <c:v>92.475728686303668</c:v>
                </c:pt>
                <c:pt idx="70">
                  <c:v>94.595631494388215</c:v>
                </c:pt>
                <c:pt idx="71">
                  <c:v>96.723217795642441</c:v>
                </c:pt>
                <c:pt idx="72">
                  <c:v>98.858021893452133</c:v>
                </c:pt>
                <c:pt idx="73">
                  <c:v>100.9995900486273</c:v>
                </c:pt>
                <c:pt idx="74">
                  <c:v>103.14748074330518</c:v>
                </c:pt>
                <c:pt idx="75">
                  <c:v>105.30126494568981</c:v>
                </c:pt>
                <c:pt idx="76">
                  <c:v>107.46052637557283</c:v>
                </c:pt>
                <c:pt idx="77">
                  <c:v>109.62486177058376</c:v>
                </c:pt>
                <c:pt idx="78">
                  <c:v>111.79388115311755</c:v>
                </c:pt>
                <c:pt idx="79">
                  <c:v>113.96720809788921</c:v>
                </c:pt>
                <c:pt idx="80">
                  <c:v>116.14448000006843</c:v>
                </c:pt>
                <c:pt idx="81">
                  <c:v>118.3253483439466</c:v>
                </c:pt>
                <c:pt idx="82">
                  <c:v>120.50947897209171</c:v>
                </c:pt>
                <c:pt idx="83">
                  <c:v>122.69655235494874</c:v>
                </c:pt>
                <c:pt idx="84">
                  <c:v>124.88626386084266</c:v>
                </c:pt>
                <c:pt idx="85">
                  <c:v>127.07832402634666</c:v>
                </c:pt>
                <c:pt idx="86">
                  <c:v>129.27245882697594</c:v>
                </c:pt>
                <c:pt idx="87">
                  <c:v>131.46840994817279</c:v>
                </c:pt>
                <c:pt idx="88">
                  <c:v>133.66593505654774</c:v>
                </c:pt>
                <c:pt idx="89">
                  <c:v>135.86480807134657</c:v>
                </c:pt>
                <c:pt idx="90">
                  <c:v>138.06481943611129</c:v>
                </c:pt>
                <c:pt idx="91">
                  <c:v>140.26577639050873</c:v>
                </c:pt>
                <c:pt idx="92">
                  <c:v>142.46750324229959</c:v>
                </c:pt>
                <c:pt idx="93">
                  <c:v>144.66984163942564</c:v>
                </c:pt>
                <c:pt idx="94">
                  <c:v>146.87265084219163</c:v>
                </c:pt>
                <c:pt idx="95">
                  <c:v>149.07580799552352</c:v>
                </c:pt>
                <c:pt idx="96">
                  <c:v>151.27920840128527</c:v>
                </c:pt>
                <c:pt idx="97">
                  <c:v>153.48276579063872</c:v>
                </c:pt>
                <c:pt idx="98">
                  <c:v>155.68641259643454</c:v>
                </c:pt>
                <c:pt idx="99">
                  <c:v>157.89010022562249</c:v>
                </c:pt>
                <c:pt idx="100">
                  <c:v>160.09379933167318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7552"/>
        <c:axId val="209049472"/>
      </c:scatterChart>
      <c:valAx>
        <c:axId val="209047552"/>
        <c:scaling>
          <c:orientation val="minMax"/>
          <c:max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Beam 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49472"/>
        <c:crosses val="autoZero"/>
        <c:crossBetween val="midCat"/>
      </c:valAx>
      <c:valAx>
        <c:axId val="209049472"/>
        <c:scaling>
          <c:orientation val="minMax"/>
          <c:max val="2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Acceleration (m/s²)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47552"/>
        <c:crosses val="autoZero"/>
        <c:crossBetween val="midCat"/>
        <c:majorUnit val="25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8675691223528565"/>
          <c:y val="0.31011256926217551"/>
          <c:w val="0.31895085032179199"/>
          <c:h val="0.13579832150610804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Sheet2!$A$1:$A$64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4.4250000000000007</c:v>
                </c:pt>
                <c:pt idx="46">
                  <c:v>4.4500000000000011</c:v>
                </c:pt>
                <c:pt idx="47">
                  <c:v>4.4750000000000014</c:v>
                </c:pt>
                <c:pt idx="48">
                  <c:v>4.5000000000000018</c:v>
                </c:pt>
                <c:pt idx="49">
                  <c:v>4.5250000000000021</c:v>
                </c:pt>
                <c:pt idx="50">
                  <c:v>4.5500000000000025</c:v>
                </c:pt>
                <c:pt idx="51">
                  <c:v>4.5750000000000028</c:v>
                </c:pt>
                <c:pt idx="52">
                  <c:v>4.6000000000000032</c:v>
                </c:pt>
                <c:pt idx="53">
                  <c:v>4.6250000000000036</c:v>
                </c:pt>
                <c:pt idx="54">
                  <c:v>4.6500000000000039</c:v>
                </c:pt>
                <c:pt idx="55">
                  <c:v>4.6750000000000043</c:v>
                </c:pt>
                <c:pt idx="56">
                  <c:v>4.6800000000000042</c:v>
                </c:pt>
                <c:pt idx="57">
                  <c:v>4.6850000000000041</c:v>
                </c:pt>
                <c:pt idx="58">
                  <c:v>4.6900000000000039</c:v>
                </c:pt>
                <c:pt idx="59">
                  <c:v>4.6910000000000043</c:v>
                </c:pt>
                <c:pt idx="60">
                  <c:v>4.6920000000000046</c:v>
                </c:pt>
                <c:pt idx="61">
                  <c:v>4.6930000000000049</c:v>
                </c:pt>
                <c:pt idx="62">
                  <c:v>4.6940000000000053</c:v>
                </c:pt>
                <c:pt idx="63">
                  <c:v>4.6950000000000056</c:v>
                </c:pt>
              </c:numCache>
            </c:numRef>
          </c:xVal>
          <c:yVal>
            <c:numRef>
              <c:f>Sheet2!$B$1:$B$64</c:f>
              <c:numCache>
                <c:formatCode>General</c:formatCode>
                <c:ptCount val="64"/>
                <c:pt idx="0">
                  <c:v>2</c:v>
                </c:pt>
                <c:pt idx="1">
                  <c:v>1.9999833333373016</c:v>
                </c:pt>
                <c:pt idx="2">
                  <c:v>1.9997333343492059</c:v>
                </c:pt>
                <c:pt idx="3">
                  <c:v>1.9986500260356432</c:v>
                </c:pt>
                <c:pt idx="4">
                  <c:v>1.9957335933945839</c:v>
                </c:pt>
                <c:pt idx="5">
                  <c:v>1.9895848833999199</c:v>
                </c:pt>
                <c:pt idx="6">
                  <c:v>1.978406664852018</c:v>
                </c:pt>
                <c:pt idx="7">
                  <c:v>1.9600062076784668</c:v>
                </c:pt>
                <c:pt idx="8">
                  <c:v>1.9317999004059512</c:v>
                </c:pt>
                <c:pt idx="9">
                  <c:v>1.8908207825879337</c:v>
                </c:pt>
                <c:pt idx="10">
                  <c:v>1.8337300251311492</c:v>
                </c:pt>
                <c:pt idx="11">
                  <c:v>1.7568335445403891</c:v>
                </c:pt>
                <c:pt idx="12">
                  <c:v>1.6561050855063479</c:v>
                </c:pt>
                <c:pt idx="13">
                  <c:v>1.5272172479319033</c:v>
                </c:pt>
                <c:pt idx="14">
                  <c:v>1.3655820668313847</c:v>
                </c:pt>
                <c:pt idx="15">
                  <c:v>1.1664028733585046</c:v>
                </c:pt>
                <c:pt idx="16">
                  <c:v>0.92473926869256473</c:v>
                </c:pt>
                <c:pt idx="17">
                  <c:v>0.63558712511995052</c:v>
                </c:pt>
                <c:pt idx="18">
                  <c:v>0.2939755851381346</c:v>
                </c:pt>
                <c:pt idx="19">
                  <c:v>-0.10491694623221637</c:v>
                </c:pt>
                <c:pt idx="20">
                  <c:v>-0.56562583531574551</c:v>
                </c:pt>
                <c:pt idx="21">
                  <c:v>-1.0922403603235362</c:v>
                </c:pt>
                <c:pt idx="22">
                  <c:v>-1.6882191550766104</c:v>
                </c:pt>
                <c:pt idx="23">
                  <c:v>-2.3561793325033689</c:v>
                </c:pt>
                <c:pt idx="24">
                  <c:v>-3.0976579185150985</c:v>
                </c:pt>
                <c:pt idx="25">
                  <c:v>-3.9128445653181974</c:v>
                </c:pt>
                <c:pt idx="26">
                  <c:v>-4.8002849471715141</c:v>
                </c:pt>
                <c:pt idx="27">
                  <c:v>-5.7565547825015022</c:v>
                </c:pt>
                <c:pt idx="28">
                  <c:v>-6.7759050858376595</c:v>
                </c:pt>
                <c:pt idx="29">
                  <c:v>-7.8498800429314919</c:v>
                </c:pt>
                <c:pt idx="30">
                  <c:v>-8.9669098341294671</c:v>
                </c:pt>
                <c:pt idx="31">
                  <c:v>-10.111881815472666</c:v>
                </c:pt>
                <c:pt idx="32">
                  <c:v>-11.265694714041402</c:v>
                </c:pt>
                <c:pt idx="33">
                  <c:v>-12.404801912326153</c:v>
                </c:pt>
                <c:pt idx="34">
                  <c:v>-13.500751492585859</c:v>
                </c:pt>
                <c:pt idx="35">
                  <c:v>-14.519732490509535</c:v>
                </c:pt>
                <c:pt idx="36">
                  <c:v>-15.422138769204363</c:v>
                </c:pt>
                <c:pt idx="37">
                  <c:v>-16.162164066978598</c:v>
                </c:pt>
                <c:pt idx="38">
                  <c:v>-16.687444088379603</c:v>
                </c:pt>
                <c:pt idx="39">
                  <c:v>-16.938763984862469</c:v>
                </c:pt>
                <c:pt idx="40">
                  <c:v>-16.849852190320394</c:v>
                </c:pt>
                <c:pt idx="41">
                  <c:v>-16.347284311173549</c:v>
                </c:pt>
                <c:pt idx="42">
                  <c:v>-15.350523586065105</c:v>
                </c:pt>
                <c:pt idx="43">
                  <c:v>-13.772127282240676</c:v>
                </c:pt>
                <c:pt idx="44">
                  <c:v>-11.518151229574038</c:v>
                </c:pt>
                <c:pt idx="45">
                  <c:v>-10.83751873045296</c:v>
                </c:pt>
                <c:pt idx="46">
                  <c:v>-10.106837044591545</c:v>
                </c:pt>
                <c:pt idx="47">
                  <c:v>-9.324475839667171</c:v>
                </c:pt>
                <c:pt idx="48">
                  <c:v>-8.4887874423824936</c:v>
                </c:pt>
                <c:pt idx="49">
                  <c:v>-7.5981080613339262</c:v>
                </c:pt>
                <c:pt idx="50">
                  <c:v>-6.6507590932080367</c:v>
                </c:pt>
                <c:pt idx="51">
                  <c:v>-5.6450485149052287</c:v>
                </c:pt>
                <c:pt idx="52">
                  <c:v>-4.5792723642131321</c:v>
                </c:pt>
                <c:pt idx="53">
                  <c:v>-3.4517163116731213</c:v>
                </c:pt>
                <c:pt idx="54">
                  <c:v>-2.260657326302002</c:v>
                </c:pt>
                <c:pt idx="55">
                  <c:v>-1.0043654378470492</c:v>
                </c:pt>
                <c:pt idx="56">
                  <c:v>-0.74512649516149687</c:v>
                </c:pt>
                <c:pt idx="57">
                  <c:v>-0.4831949452253661</c:v>
                </c:pt>
                <c:pt idx="58">
                  <c:v>-0.21855688446120003</c:v>
                </c:pt>
                <c:pt idx="59">
                  <c:v>-0.16530326722577504</c:v>
                </c:pt>
                <c:pt idx="60">
                  <c:v>-0.11194072200143457</c:v>
                </c:pt>
                <c:pt idx="61">
                  <c:v>-5.8469137509347346E-2</c:v>
                </c:pt>
                <c:pt idx="62">
                  <c:v>-4.8884024662356751E-3</c:v>
                </c:pt>
                <c:pt idx="63">
                  <c:v>4.8801594415412874E-2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11360"/>
        <c:axId val="208921344"/>
      </c:scatterChart>
      <c:valAx>
        <c:axId val="2089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921344"/>
        <c:crosses val="autoZero"/>
        <c:crossBetween val="midCat"/>
      </c:valAx>
      <c:valAx>
        <c:axId val="2089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47624</xdr:rowOff>
    </xdr:from>
    <xdr:to>
      <xdr:col>18</xdr:col>
      <xdr:colOff>123825</xdr:colOff>
      <xdr:row>20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20</xdr:row>
      <xdr:rowOff>171450</xdr:rowOff>
    </xdr:from>
    <xdr:to>
      <xdr:col>18</xdr:col>
      <xdr:colOff>123825</xdr:colOff>
      <xdr:row>41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3</xdr:row>
      <xdr:rowOff>38100</xdr:rowOff>
    </xdr:from>
    <xdr:to>
      <xdr:col>23</xdr:col>
      <xdr:colOff>114300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tabSelected="1" topLeftCell="A10" workbookViewId="0">
      <selection activeCell="V27" sqref="V27"/>
    </sheetView>
  </sheetViews>
  <sheetFormatPr defaultRowHeight="15" x14ac:dyDescent="0.25"/>
  <cols>
    <col min="2" max="2" width="11" bestFit="1" customWidth="1"/>
  </cols>
  <sheetData>
    <row r="1" spans="1:25" x14ac:dyDescent="0.25">
      <c r="A1" t="s">
        <v>0</v>
      </c>
      <c r="D1" t="s">
        <v>13</v>
      </c>
      <c r="E1" t="s">
        <v>15</v>
      </c>
      <c r="G1" t="s">
        <v>12</v>
      </c>
      <c r="H1" t="s">
        <v>16</v>
      </c>
      <c r="I1" t="s">
        <v>20</v>
      </c>
      <c r="T1" t="s">
        <v>27</v>
      </c>
      <c r="Y1" t="s">
        <v>20</v>
      </c>
    </row>
    <row r="2" spans="1:25" x14ac:dyDescent="0.25">
      <c r="A2">
        <v>14</v>
      </c>
      <c r="B2">
        <f>A2*0.0254</f>
        <v>0.35559999999999997</v>
      </c>
      <c r="D2">
        <v>0</v>
      </c>
      <c r="E2">
        <f>B27</f>
        <v>-5.0000000000000001E-3</v>
      </c>
      <c r="G2">
        <v>0</v>
      </c>
      <c r="H2">
        <f>$B$31*(((SIN($B$28)-SINH($B$28))*(SIN(($B$28/$B$4)*G2)-SINH(($B$28/$B$4)*G2)))+((COS($B$28)+COSH($B$28))*(COS(($B$28/$B$4)*G2)-COSH(($B$28/$B$4)*G2))))</f>
        <v>0</v>
      </c>
      <c r="I2">
        <f>H2*(-($B$17^2))</f>
        <v>0</v>
      </c>
      <c r="Y2">
        <f>H2*(-($W$11^2))</f>
        <v>0</v>
      </c>
    </row>
    <row r="3" spans="1:25" x14ac:dyDescent="0.25">
      <c r="A3" t="s">
        <v>1</v>
      </c>
      <c r="G3">
        <f>G2+($B$4*0.01)</f>
        <v>2.8244800000000003E-3</v>
      </c>
      <c r="H3">
        <f>$B$31*(((SIN($B$28)-SINH($B$28))*(SIN(($B$28/$B$4)*G3)-SINH(($B$28/$B$4)*G3)))+((COS($B$28)+COSH($B$28))*(COS(($B$28/$B$4)*G3)-COSH(($B$28/$B$4)*G3))))</f>
        <v>-8.7497063884195445E-7</v>
      </c>
      <c r="I3">
        <f>H3*(-($B$17^2))</f>
        <v>3.6608554012792192E-2</v>
      </c>
      <c r="T3" t="s">
        <v>6</v>
      </c>
      <c r="U3" t="s">
        <v>12</v>
      </c>
      <c r="W3" t="s">
        <v>28</v>
      </c>
      <c r="Y3">
        <f t="shared" ref="Y3:Y66" si="0">H3*(-($W$11^2))</f>
        <v>2.8015474775173948E-2</v>
      </c>
    </row>
    <row r="4" spans="1:25" x14ac:dyDescent="0.25">
      <c r="A4">
        <f>A2-2.88</f>
        <v>11.120000000000001</v>
      </c>
      <c r="B4">
        <f>A4*0.0254</f>
        <v>0.28244800000000003</v>
      </c>
      <c r="G4">
        <f t="shared" ref="G4:G67" si="1">G3+($B$4*0.01)</f>
        <v>5.6489600000000006E-3</v>
      </c>
      <c r="H4">
        <f t="shared" ref="H3:H66" si="2">$B$31*(((SIN($B$28)-SINH($B$28))*(SIN(($B$28/$B$4)*G4)-SINH(($B$28/$B$4)*G4)))+((COS($B$28)+COSH($B$28))*(COS(($B$28/$B$4)*G4)-COSH(($B$28/$B$4)*G4))))</f>
        <v>-3.4837498590671141E-6</v>
      </c>
      <c r="I4">
        <f t="shared" ref="I4:I66" si="3">H4*(-($B$17^2))</f>
        <v>0.14575922804851082</v>
      </c>
      <c r="T4">
        <v>0.01</v>
      </c>
      <c r="U4">
        <v>0.28000000000000003</v>
      </c>
      <c r="W4">
        <f>T4*((U4/$B$4)^3)</f>
        <v>9.7422345763179593E-3</v>
      </c>
      <c r="Y4">
        <f t="shared" si="0"/>
        <v>0.11154535017184707</v>
      </c>
    </row>
    <row r="5" spans="1:25" x14ac:dyDescent="0.25">
      <c r="A5" t="s">
        <v>5</v>
      </c>
      <c r="G5">
        <f t="shared" si="1"/>
        <v>8.4734400000000005E-3</v>
      </c>
      <c r="H5">
        <f t="shared" si="2"/>
        <v>-7.8021387510964236E-6</v>
      </c>
      <c r="I5">
        <f t="shared" si="3"/>
        <v>0.32643954574617989</v>
      </c>
      <c r="T5">
        <v>0.01</v>
      </c>
      <c r="U5">
        <v>0.17</v>
      </c>
      <c r="W5">
        <f>T5*((U5/$B$4)^3)</f>
        <v>2.1803752948911319E-3</v>
      </c>
      <c r="Y5">
        <f t="shared" si="0"/>
        <v>0.24981480711518042</v>
      </c>
    </row>
    <row r="6" spans="1:25" x14ac:dyDescent="0.25">
      <c r="A6">
        <v>0.125</v>
      </c>
      <c r="B6">
        <f>A6*0.0254</f>
        <v>3.1749999999999999E-3</v>
      </c>
      <c r="G6">
        <f t="shared" si="1"/>
        <v>1.1297920000000001E-2</v>
      </c>
      <c r="H6">
        <f t="shared" si="2"/>
        <v>-1.3805938871247353E-5</v>
      </c>
      <c r="I6">
        <f t="shared" si="3"/>
        <v>0.57763705023781831</v>
      </c>
      <c r="Y6">
        <f t="shared" si="0"/>
        <v>0.44204904144776402</v>
      </c>
    </row>
    <row r="7" spans="1:25" x14ac:dyDescent="0.25">
      <c r="A7" t="s">
        <v>4</v>
      </c>
      <c r="G7">
        <f t="shared" si="1"/>
        <v>1.4122400000000002E-2</v>
      </c>
      <c r="H7">
        <f t="shared" si="2"/>
        <v>-2.1470952775094077E-5</v>
      </c>
      <c r="I7">
        <f t="shared" si="3"/>
        <v>0.89833932646409687</v>
      </c>
      <c r="W7" t="s">
        <v>29</v>
      </c>
      <c r="Y7">
        <f t="shared" si="0"/>
        <v>0.68747328100714855</v>
      </c>
    </row>
    <row r="8" spans="1:25" x14ac:dyDescent="0.25">
      <c r="A8">
        <v>1</v>
      </c>
      <c r="B8">
        <f>A8*0.0254</f>
        <v>2.5399999999999999E-2</v>
      </c>
      <c r="G8">
        <f t="shared" si="1"/>
        <v>1.6946880000000001E-2</v>
      </c>
      <c r="H8">
        <f t="shared" si="2"/>
        <v>-3.0772984759177749E-5</v>
      </c>
      <c r="I8">
        <f t="shared" si="3"/>
        <v>1.2875340322073123</v>
      </c>
      <c r="W8">
        <f>W4+W5+(B14/4)</f>
        <v>5.6339746843209096E-2</v>
      </c>
      <c r="Y8">
        <f t="shared" si="0"/>
        <v>0.98531280937448795</v>
      </c>
    </row>
    <row r="9" spans="1:25" x14ac:dyDescent="0.25">
      <c r="A9" t="s">
        <v>2</v>
      </c>
      <c r="G9">
        <f t="shared" si="1"/>
        <v>1.9771360000000002E-2</v>
      </c>
      <c r="H9">
        <f t="shared" si="2"/>
        <v>-4.1687841808085671E-5</v>
      </c>
      <c r="I9">
        <f t="shared" si="3"/>
        <v>1.7442089377169436</v>
      </c>
      <c r="Y9">
        <f t="shared" si="0"/>
        <v>1.3347929961988405</v>
      </c>
    </row>
    <row r="10" spans="1:25" x14ac:dyDescent="0.25">
      <c r="A10">
        <v>7800</v>
      </c>
      <c r="G10">
        <f t="shared" si="1"/>
        <v>2.2595840000000002E-2</v>
      </c>
      <c r="H10">
        <f t="shared" si="2"/>
        <v>-5.4191334743905104E-5</v>
      </c>
      <c r="I10">
        <f t="shared" si="3"/>
        <v>2.2673519738025143</v>
      </c>
      <c r="W10" t="s">
        <v>7</v>
      </c>
      <c r="X10" t="s">
        <v>30</v>
      </c>
      <c r="Y10">
        <f t="shared" si="0"/>
        <v>1.7351393340012544</v>
      </c>
    </row>
    <row r="11" spans="1:25" x14ac:dyDescent="0.25">
      <c r="A11" t="s">
        <v>3</v>
      </c>
      <c r="G11">
        <f t="shared" si="1"/>
        <v>2.5420320000000003E-2</v>
      </c>
      <c r="H11">
        <f t="shared" si="2"/>
        <v>-6.825927957505546E-5</v>
      </c>
      <c r="I11">
        <f t="shared" si="3"/>
        <v>2.8559512882683955</v>
      </c>
      <c r="W11">
        <f>SQRT((3*$B$21*$B$23)/(W8*($B$4^3)))</f>
        <v>178.93786593768976</v>
      </c>
      <c r="X11">
        <f>W11/(2*PI())</f>
        <v>28.478845870298212</v>
      </c>
      <c r="Y11">
        <f t="shared" si="0"/>
        <v>2.1855774813627011</v>
      </c>
    </row>
    <row r="12" spans="1:25" x14ac:dyDescent="0.25">
      <c r="B12">
        <f>B8*B6*B4</f>
        <v>2.277801896E-5</v>
      </c>
      <c r="G12">
        <f t="shared" si="1"/>
        <v>2.8244800000000004E-2</v>
      </c>
      <c r="H12">
        <f t="shared" si="2"/>
        <v>-8.3867499041521745E-5</v>
      </c>
      <c r="I12">
        <f t="shared" si="3"/>
        <v>3.5089953105659895</v>
      </c>
      <c r="Y12">
        <f t="shared" si="0"/>
        <v>2.6853333124005352</v>
      </c>
    </row>
    <row r="13" spans="1:25" x14ac:dyDescent="0.25">
      <c r="A13" t="s">
        <v>6</v>
      </c>
      <c r="G13">
        <f t="shared" si="1"/>
        <v>3.1069280000000005E-2</v>
      </c>
      <c r="H13">
        <f t="shared" si="2"/>
        <v>-1.009918243534851E-4</v>
      </c>
      <c r="I13">
        <f t="shared" si="3"/>
        <v>4.2254728245375999</v>
      </c>
      <c r="Y13">
        <f t="shared" si="0"/>
        <v>3.2336329724372859</v>
      </c>
    </row>
    <row r="14" spans="1:25" x14ac:dyDescent="0.25">
      <c r="B14">
        <f>B12*A10</f>
        <v>0.17766854788800002</v>
      </c>
      <c r="G14">
        <f t="shared" si="1"/>
        <v>3.3893760000000002E-2</v>
      </c>
      <c r="H14">
        <f t="shared" si="2"/>
        <v>-1.1960809712036809E-4</v>
      </c>
      <c r="I14">
        <f t="shared" si="3"/>
        <v>5.0043730491272047</v>
      </c>
      <c r="Y14">
        <f t="shared" si="0"/>
        <v>3.8297029397662969</v>
      </c>
    </row>
    <row r="15" spans="1:25" x14ac:dyDescent="0.25">
      <c r="G15">
        <f t="shared" si="1"/>
        <v>3.6718239999999999E-2</v>
      </c>
      <c r="H15">
        <f t="shared" si="2"/>
        <v>-1.396921714673098E-4</v>
      </c>
      <c r="I15">
        <f t="shared" si="3"/>
        <v>5.8446857269332506</v>
      </c>
      <c r="Y15">
        <f t="shared" si="0"/>
        <v>4.4727700934186352</v>
      </c>
    </row>
    <row r="16" spans="1:25" x14ac:dyDescent="0.25">
      <c r="A16" t="s">
        <v>7</v>
      </c>
      <c r="C16" t="s">
        <v>30</v>
      </c>
      <c r="G16">
        <f t="shared" si="1"/>
        <v>3.9542719999999996E-2</v>
      </c>
      <c r="H16">
        <f t="shared" si="2"/>
        <v>-1.6121991633608041E-4</v>
      </c>
      <c r="I16">
        <f t="shared" si="3"/>
        <v>6.7454012204783469</v>
      </c>
      <c r="Y16">
        <f t="shared" si="0"/>
        <v>5.162061786835519</v>
      </c>
    </row>
    <row r="17" spans="1:25" x14ac:dyDescent="0.25">
      <c r="B17">
        <f>(1.87510406871196^2)*SQRT((B21*B23)/(B14*(B4^3)))</f>
        <v>204.54767513109974</v>
      </c>
      <c r="C17">
        <f>B17/(2*PI())</f>
        <v>32.554773595069676</v>
      </c>
      <c r="G17">
        <f t="shared" si="1"/>
        <v>4.2367199999999994E-2</v>
      </c>
      <c r="H17">
        <f t="shared" si="2"/>
        <v>-1.8416721796744813E-4</v>
      </c>
      <c r="I17">
        <f t="shared" si="3"/>
        <v>7.7055106160708773</v>
      </c>
      <c r="Y17">
        <f t="shared" si="0"/>
        <v>5.8968059273506315</v>
      </c>
    </row>
    <row r="18" spans="1:25" x14ac:dyDescent="0.25">
      <c r="A18" t="s">
        <v>10</v>
      </c>
      <c r="G18">
        <f t="shared" si="1"/>
        <v>4.5191679999999991E-2</v>
      </c>
      <c r="H18">
        <f t="shared" si="2"/>
        <v>-2.0850998256202228E-4</v>
      </c>
      <c r="I18">
        <f t="shared" si="3"/>
        <v>8.7240058351340188</v>
      </c>
      <c r="Y18">
        <f t="shared" si="0"/>
        <v>6.6762310613870142</v>
      </c>
    </row>
    <row r="19" spans="1:25" x14ac:dyDescent="0.25">
      <c r="B19">
        <f>(3*B21*B23)/(B4^3)</f>
        <v>1803.9288251027967</v>
      </c>
      <c r="G19">
        <f t="shared" si="1"/>
        <v>4.8016159999999988E-2</v>
      </c>
      <c r="H19">
        <f t="shared" si="2"/>
        <v>-2.3422413911658357E-4</v>
      </c>
      <c r="I19">
        <f t="shared" si="3"/>
        <v>9.7998797528770893</v>
      </c>
      <c r="Y19">
        <f t="shared" si="0"/>
        <v>7.4995664652728466</v>
      </c>
    </row>
    <row r="20" spans="1:25" x14ac:dyDescent="0.25">
      <c r="A20" t="s">
        <v>8</v>
      </c>
      <c r="G20">
        <f t="shared" si="1"/>
        <v>5.0840639999999986E-2</v>
      </c>
      <c r="H20">
        <f t="shared" si="2"/>
        <v>-2.6128564243293345E-4</v>
      </c>
      <c r="I20">
        <f t="shared" si="3"/>
        <v>10.932126324185063</v>
      </c>
      <c r="Y20">
        <f t="shared" si="0"/>
        <v>8.3660422415810718</v>
      </c>
    </row>
    <row r="21" spans="1:25" x14ac:dyDescent="0.25">
      <c r="B21">
        <f>200*(10^9)</f>
        <v>200000000000</v>
      </c>
      <c r="G21">
        <f t="shared" si="1"/>
        <v>5.3665119999999983E-2</v>
      </c>
      <c r="H21">
        <f t="shared" si="2"/>
        <v>-2.8967047629626849E-4</v>
      </c>
      <c r="I21">
        <f t="shared" si="3"/>
        <v>12.119740716600957</v>
      </c>
      <c r="Y21">
        <f t="shared" si="0"/>
        <v>9.2748894208970007</v>
      </c>
    </row>
    <row r="22" spans="1:25" x14ac:dyDescent="0.25">
      <c r="A22" t="s">
        <v>9</v>
      </c>
      <c r="G22">
        <f t="shared" si="1"/>
        <v>5.648959999999998E-2</v>
      </c>
      <c r="H22">
        <f t="shared" si="2"/>
        <v>-3.193546568201362E-4</v>
      </c>
      <c r="I22">
        <f t="shared" si="3"/>
        <v>13.361719450277954</v>
      </c>
      <c r="Y22">
        <f t="shared" si="0"/>
        <v>10.225340068919648</v>
      </c>
    </row>
    <row r="23" spans="1:25" x14ac:dyDescent="0.25">
      <c r="B23">
        <f>1/12*(B8*(B6^3))</f>
        <v>6.7746000260416661E-11</v>
      </c>
      <c r="G23">
        <f t="shared" si="1"/>
        <v>5.9314079999999977E-2</v>
      </c>
      <c r="H23">
        <f t="shared" si="2"/>
        <v>-3.5031423595497085E-4</v>
      </c>
      <c r="I23">
        <f t="shared" si="3"/>
        <v>14.657060544775677</v>
      </c>
      <c r="Y23">
        <f t="shared" si="0"/>
        <v>11.216627398800702</v>
      </c>
    </row>
    <row r="24" spans="1:25" x14ac:dyDescent="0.25">
      <c r="A24" t="s">
        <v>11</v>
      </c>
      <c r="G24">
        <f t="shared" si="1"/>
        <v>6.2138559999999975E-2</v>
      </c>
      <c r="H24">
        <f t="shared" si="2"/>
        <v>-3.8252530515726701E-4</v>
      </c>
      <c r="I24">
        <f t="shared" si="3"/>
        <v>16.004763672577482</v>
      </c>
      <c r="Y24">
        <f t="shared" si="0"/>
        <v>12.247985888626911</v>
      </c>
    </row>
    <row r="25" spans="1:25" x14ac:dyDescent="0.25">
      <c r="B25">
        <f>B19/(B17^2)</f>
        <v>4.3115189853553698E-2</v>
      </c>
      <c r="G25">
        <f t="shared" si="1"/>
        <v>6.4963039999999972E-2</v>
      </c>
      <c r="H25">
        <f t="shared" si="2"/>
        <v>-4.159639992164253E-4</v>
      </c>
      <c r="I25">
        <f t="shared" si="3"/>
        <v>17.403830319204747</v>
      </c>
      <c r="Y25">
        <f t="shared" si="0"/>
        <v>13.318651403950931</v>
      </c>
    </row>
    <row r="26" spans="1:25" x14ac:dyDescent="0.25">
      <c r="G26">
        <f t="shared" si="1"/>
        <v>6.7787519999999976E-2</v>
      </c>
      <c r="H26">
        <f t="shared" si="2"/>
        <v>-4.5060650023630663E-4</v>
      </c>
      <c r="I26">
        <f t="shared" si="3"/>
        <v>18.853263949804109</v>
      </c>
      <c r="Y26">
        <f t="shared" si="0"/>
        <v>14.427861325275764</v>
      </c>
    </row>
    <row r="27" spans="1:25" x14ac:dyDescent="0.25">
      <c r="A27" t="s">
        <v>15</v>
      </c>
      <c r="B27">
        <v>-5.0000000000000001E-3</v>
      </c>
      <c r="G27">
        <f t="shared" si="1"/>
        <v>7.061199999999998E-2</v>
      </c>
      <c r="H27">
        <f t="shared" si="2"/>
        <v>-4.8642904176855831E-4</v>
      </c>
      <c r="I27">
        <f t="shared" si="3"/>
        <v>20.352070182084784</v>
      </c>
      <c r="Y27">
        <f t="shared" si="0"/>
        <v>15.57485468039873</v>
      </c>
    </row>
    <row r="28" spans="1:25" x14ac:dyDescent="0.25">
      <c r="A28" t="s">
        <v>17</v>
      </c>
      <c r="B28">
        <v>1.87510406871196</v>
      </c>
      <c r="G28">
        <f t="shared" si="1"/>
        <v>7.3436479999999985E-2</v>
      </c>
      <c r="H28">
        <f t="shared" si="2"/>
        <v>-5.2340791309475262E-4</v>
      </c>
      <c r="I28">
        <f t="shared" si="3"/>
        <v>21.899256965482213</v>
      </c>
      <c r="Y28">
        <f t="shared" si="0"/>
        <v>16.758872281520233</v>
      </c>
    </row>
    <row r="29" spans="1:25" x14ac:dyDescent="0.25">
      <c r="G29">
        <f t="shared" si="1"/>
        <v>7.6260959999999989E-2</v>
      </c>
      <c r="H29">
        <f t="shared" si="2"/>
        <v>-5.6151946365441251E-4</v>
      </c>
      <c r="I29">
        <f t="shared" si="3"/>
        <v>23.493834766425529</v>
      </c>
      <c r="Y29">
        <f t="shared" si="0"/>
        <v>17.979156867023654</v>
      </c>
    </row>
    <row r="30" spans="1:25" x14ac:dyDescent="0.25">
      <c r="A30" t="s">
        <v>18</v>
      </c>
      <c r="B30">
        <f>((SIN($B$28)-SINH($B$28))*(SIN(($B$28/$B$4)*G102)-SINH(($B$28/$B$4)*G102)))+((COS($B$28)+COSH($B$28))*(COS(($B$28/$B$4)*G102)-COSH(($B$28/$B$4)*G102)))</f>
        <v>-6.0755711870192428</v>
      </c>
      <c r="G30">
        <f t="shared" si="1"/>
        <v>7.9085439999999993E-2</v>
      </c>
      <c r="H30">
        <f t="shared" si="2"/>
        <v>-6.0074010761598752E-4</v>
      </c>
      <c r="I30">
        <f t="shared" si="3"/>
        <v>25.134816759586055</v>
      </c>
      <c r="Y30">
        <f t="shared" si="0"/>
        <v>19.23495324783233</v>
      </c>
    </row>
    <row r="31" spans="1:25" x14ac:dyDescent="0.25">
      <c r="A31" t="s">
        <v>19</v>
      </c>
      <c r="B31">
        <f>B27/B30</f>
        <v>8.2296788994633892E-4</v>
      </c>
      <c r="G31">
        <f t="shared" si="1"/>
        <v>8.1909919999999997E-2</v>
      </c>
      <c r="H31">
        <f t="shared" si="2"/>
        <v>-6.4104632858785413E-4</v>
      </c>
      <c r="I31">
        <f t="shared" si="3"/>
        <v>26.821219024984408</v>
      </c>
      <c r="Y31">
        <f t="shared" si="0"/>
        <v>20.525508458249949</v>
      </c>
    </row>
    <row r="32" spans="1:25" x14ac:dyDescent="0.25">
      <c r="G32">
        <f t="shared" si="1"/>
        <v>8.4734400000000001E-2</v>
      </c>
      <c r="H32">
        <f t="shared" si="2"/>
        <v>-6.8241468446643178E-4</v>
      </c>
      <c r="I32">
        <f t="shared" si="3"/>
        <v>28.552060750834446</v>
      </c>
      <c r="Y32">
        <f t="shared" si="0"/>
        <v>21.850071911191201</v>
      </c>
    </row>
    <row r="33" spans="1:25" x14ac:dyDescent="0.25">
      <c r="A33" t="s">
        <v>14</v>
      </c>
      <c r="B33" t="s">
        <v>21</v>
      </c>
      <c r="G33">
        <f t="shared" si="1"/>
        <v>8.7558880000000006E-2</v>
      </c>
      <c r="H33">
        <f t="shared" si="2"/>
        <v>-7.248218124185007E-4</v>
      </c>
      <c r="I33">
        <f t="shared" si="3"/>
        <v>30.32636444200222</v>
      </c>
      <c r="Y33">
        <f t="shared" si="0"/>
        <v>23.207895557709421</v>
      </c>
    </row>
    <row r="34" spans="1:25" x14ac:dyDescent="0.25">
      <c r="A34">
        <f>5/200</f>
        <v>2.5000000000000001E-2</v>
      </c>
      <c r="B34">
        <f>A34*0.0254</f>
        <v>6.3500000000000004E-4</v>
      </c>
      <c r="D34">
        <v>0</v>
      </c>
      <c r="E34">
        <v>6.3500000000000004E-4</v>
      </c>
      <c r="G34">
        <f t="shared" si="1"/>
        <v>9.038336000000001E-2</v>
      </c>
      <c r="H34">
        <f t="shared" si="2"/>
        <v>-7.6824443399482604E-4</v>
      </c>
      <c r="I34">
        <f t="shared" si="3"/>
        <v>32.143156133958726</v>
      </c>
      <c r="Y34">
        <f t="shared" si="0"/>
        <v>24.598234050728504</v>
      </c>
    </row>
    <row r="35" spans="1:25" x14ac:dyDescent="0.25">
      <c r="A35" t="s">
        <v>12</v>
      </c>
      <c r="B35">
        <v>8.1000000000000003E-2</v>
      </c>
      <c r="C35">
        <f>B35/0.0254</f>
        <v>3.188976377952756</v>
      </c>
      <c r="D35">
        <v>1</v>
      </c>
      <c r="E35">
        <v>6.3500000000000004E-4</v>
      </c>
      <c r="G35">
        <f t="shared" si="1"/>
        <v>9.3207840000000014E-2</v>
      </c>
      <c r="H35">
        <f t="shared" si="2"/>
        <v>-8.1265936037220297E-4</v>
      </c>
      <c r="I35">
        <f t="shared" si="3"/>
        <v>34.00146561210579</v>
      </c>
      <c r="Y35">
        <f t="shared" si="0"/>
        <v>26.020344912886667</v>
      </c>
    </row>
    <row r="36" spans="1:25" x14ac:dyDescent="0.25">
      <c r="G36">
        <f t="shared" si="1"/>
        <v>9.6032320000000018E-2</v>
      </c>
      <c r="H36">
        <f t="shared" si="2"/>
        <v>-8.5804349772104077E-4</v>
      </c>
      <c r="I36">
        <f t="shared" si="3"/>
        <v>35.900326636354414</v>
      </c>
      <c r="Y36">
        <f t="shared" si="0"/>
        <v>27.473488708399856</v>
      </c>
    </row>
    <row r="37" spans="1:25" x14ac:dyDescent="0.25">
      <c r="A37" t="s">
        <v>22</v>
      </c>
      <c r="B37" t="s">
        <v>23</v>
      </c>
      <c r="G37">
        <f t="shared" si="1"/>
        <v>9.8856800000000022E-2</v>
      </c>
      <c r="H37">
        <f t="shared" si="2"/>
        <v>-9.0437385269562015E-4</v>
      </c>
      <c r="I37">
        <f t="shared" si="3"/>
        <v>37.838777170835819</v>
      </c>
      <c r="Y37">
        <f t="shared" si="0"/>
        <v>28.956929218852956</v>
      </c>
    </row>
    <row r="38" spans="1:25" x14ac:dyDescent="0.25">
      <c r="A38">
        <f>I101/9.81</f>
        <v>21.031511286261463</v>
      </c>
      <c r="B38">
        <f>ABS(5/A38)</f>
        <v>0.23773850257095785</v>
      </c>
      <c r="C38" t="s">
        <v>24</v>
      </c>
      <c r="D38" t="s">
        <v>25</v>
      </c>
      <c r="G38">
        <f t="shared" si="1"/>
        <v>0.10168128000000003</v>
      </c>
      <c r="H38">
        <f t="shared" si="2"/>
        <v>-9.5162753804417511E-4</v>
      </c>
      <c r="I38">
        <f t="shared" si="3"/>
        <v>39.815859618625858</v>
      </c>
      <c r="Y38">
        <f t="shared" si="0"/>
        <v>30.469933622827671</v>
      </c>
    </row>
    <row r="39" spans="1:25" x14ac:dyDescent="0.25">
      <c r="A39">
        <v>10</v>
      </c>
      <c r="B39">
        <f>ABS(5/A39)</f>
        <v>0.5</v>
      </c>
      <c r="D39" t="s">
        <v>26</v>
      </c>
      <c r="G39">
        <f t="shared" si="1"/>
        <v>0.10450576000000003</v>
      </c>
      <c r="H39">
        <f t="shared" si="2"/>
        <v>-9.9978177833594337E-4</v>
      </c>
      <c r="I39">
        <f t="shared" si="3"/>
        <v>41.83062106136336</v>
      </c>
      <c r="Y39">
        <f t="shared" si="0"/>
        <v>32.011772679275573</v>
      </c>
    </row>
    <row r="40" spans="1:25" x14ac:dyDescent="0.25">
      <c r="G40">
        <f t="shared" si="1"/>
        <v>0.10733024000000004</v>
      </c>
      <c r="H40">
        <f t="shared" si="2"/>
        <v>-1.048813915802371E-3</v>
      </c>
      <c r="I40">
        <f t="shared" si="3"/>
        <v>43.882113503644725</v>
      </c>
      <c r="Y40">
        <f t="shared" si="0"/>
        <v>33.581720914546231</v>
      </c>
    </row>
    <row r="41" spans="1:25" x14ac:dyDescent="0.25">
      <c r="A41">
        <v>0</v>
      </c>
      <c r="B41">
        <v>99.118752732744696</v>
      </c>
      <c r="C41">
        <v>206.31912584589401</v>
      </c>
      <c r="G41">
        <f t="shared" si="1"/>
        <v>0.11015472000000004</v>
      </c>
      <c r="H41">
        <f t="shared" si="2"/>
        <v>-1.0987014162896522E-3</v>
      </c>
      <c r="I41">
        <f t="shared" si="3"/>
        <v>45.969394122076672</v>
      </c>
      <c r="Y41">
        <f t="shared" si="0"/>
        <v>35.179056812980136</v>
      </c>
    </row>
    <row r="42" spans="1:25" x14ac:dyDescent="0.25">
      <c r="A42">
        <v>1</v>
      </c>
      <c r="B42">
        <v>99.118752732744696</v>
      </c>
      <c r="C42">
        <v>206.31912584589401</v>
      </c>
      <c r="G42">
        <f t="shared" si="1"/>
        <v>0.11297920000000004</v>
      </c>
      <c r="H42">
        <f t="shared" si="2"/>
        <v>-1.1494218753197898E-3</v>
      </c>
      <c r="I42">
        <f t="shared" si="3"/>
        <v>48.091525518869524</v>
      </c>
      <c r="Y42">
        <f t="shared" si="0"/>
        <v>36.803063010976381</v>
      </c>
    </row>
    <row r="43" spans="1:25" x14ac:dyDescent="0.25">
      <c r="G43">
        <f t="shared" si="1"/>
        <v>0.11580368000000005</v>
      </c>
      <c r="H43">
        <f t="shared" si="2"/>
        <v>-1.2009530242574091E-3</v>
      </c>
      <c r="I43">
        <f t="shared" si="3"/>
        <v>50.247575979855135</v>
      </c>
      <c r="Y43">
        <f t="shared" si="0"/>
        <v>38.453026494446334</v>
      </c>
    </row>
    <row r="44" spans="1:25" x14ac:dyDescent="0.25">
      <c r="G44">
        <f t="shared" si="1"/>
        <v>0.11862816000000005</v>
      </c>
      <c r="H44">
        <f t="shared" si="2"/>
        <v>-1.2532727365795512E-3</v>
      </c>
      <c r="I44">
        <f t="shared" si="3"/>
        <v>52.43661973681354</v>
      </c>
      <c r="Y44">
        <f t="shared" si="0"/>
        <v>40.128238799564713</v>
      </c>
    </row>
    <row r="45" spans="1:25" x14ac:dyDescent="0.25">
      <c r="G45">
        <f t="shared" si="1"/>
        <v>0.12145264000000006</v>
      </c>
      <c r="H45">
        <f t="shared" si="2"/>
        <v>-1.3063590342456777E-3</v>
      </c>
      <c r="I45">
        <f t="shared" si="3"/>
        <v>54.657737233992314</v>
      </c>
      <c r="Y45">
        <f t="shared" si="0"/>
        <v>41.827996216729176</v>
      </c>
    </row>
    <row r="46" spans="1:25" x14ac:dyDescent="0.25">
      <c r="G46">
        <f t="shared" si="1"/>
        <v>0.12427712000000006</v>
      </c>
      <c r="H46">
        <f t="shared" si="2"/>
        <v>-1.3601900941651768E-3</v>
      </c>
      <c r="I46">
        <f t="shared" si="3"/>
        <v>56.910015398705454</v>
      </c>
      <c r="Y46">
        <f t="shared" si="0"/>
        <v>43.551599997641894</v>
      </c>
    </row>
    <row r="47" spans="1:25" x14ac:dyDescent="0.25">
      <c r="G47">
        <f t="shared" si="1"/>
        <v>0.12710160000000006</v>
      </c>
      <c r="H47">
        <f t="shared" si="2"/>
        <v>-1.414744254759633E-3</v>
      </c>
      <c r="I47">
        <f t="shared" si="3"/>
        <v>59.192547915897073</v>
      </c>
      <c r="Y47">
        <f t="shared" si="0"/>
        <v>45.298356565425237</v>
      </c>
    </row>
    <row r="48" spans="1:25" x14ac:dyDescent="0.25">
      <c r="G48">
        <f t="shared" si="1"/>
        <v>0.12992608000000005</v>
      </c>
      <c r="H48">
        <f t="shared" si="2"/>
        <v>-1.4700000226171685E-3</v>
      </c>
      <c r="I48">
        <f t="shared" si="3"/>
        <v>61.504435506557449</v>
      </c>
      <c r="Y48">
        <f t="shared" si="0"/>
        <v>47.067577727685602</v>
      </c>
    </row>
    <row r="49" spans="7:25" x14ac:dyDescent="0.25">
      <c r="G49">
        <f t="shared" si="1"/>
        <v>0.13275056000000005</v>
      </c>
      <c r="H49">
        <f t="shared" si="2"/>
        <v>-1.5259360792361887E-3</v>
      </c>
      <c r="I49">
        <f t="shared" si="3"/>
        <v>63.844786209879601</v>
      </c>
      <c r="Y49">
        <f t="shared" si="0"/>
        <v>48.858580892439704</v>
      </c>
    </row>
    <row r="50" spans="7:25" x14ac:dyDescent="0.25">
      <c r="G50">
        <f t="shared" si="1"/>
        <v>0.13557504000000004</v>
      </c>
      <c r="H50">
        <f t="shared" si="2"/>
        <v>-1.5825312878558608E-3</v>
      </c>
      <c r="I50">
        <f t="shared" si="3"/>
        <v>66.212715669044854</v>
      </c>
      <c r="Y50">
        <f t="shared" si="0"/>
        <v>50.670689286818103</v>
      </c>
    </row>
    <row r="51" spans="7:25" x14ac:dyDescent="0.25">
      <c r="G51">
        <f t="shared" si="1"/>
        <v>0.13839952000000003</v>
      </c>
      <c r="H51">
        <f t="shared" si="2"/>
        <v>-1.6397647003706961E-3</v>
      </c>
      <c r="I51">
        <f t="shared" si="3"/>
        <v>68.607347420527233</v>
      </c>
      <c r="Y51">
        <f t="shared" si="0"/>
        <v>52.503232178461481</v>
      </c>
    </row>
    <row r="52" spans="7:25" x14ac:dyDescent="0.25">
      <c r="G52">
        <f t="shared" si="1"/>
        <v>0.14122400000000002</v>
      </c>
      <c r="H52">
        <f t="shared" si="2"/>
        <v>-1.6976155643266199E-3</v>
      </c>
      <c r="I52">
        <f t="shared" si="3"/>
        <v>71.027813186807279</v>
      </c>
      <c r="Y52">
        <f t="shared" si="0"/>
        <v>54.355545099526204</v>
      </c>
    </row>
    <row r="53" spans="7:25" x14ac:dyDescent="0.25">
      <c r="G53">
        <f t="shared" si="1"/>
        <v>0.14404848000000001</v>
      </c>
      <c r="H53">
        <f t="shared" si="2"/>
        <v>-1.7560633299959539E-3</v>
      </c>
      <c r="I53">
        <f t="shared" si="3"/>
        <v>73.473253172387558</v>
      </c>
      <c r="Y53">
        <f t="shared" si="0"/>
        <v>56.226970073216407</v>
      </c>
    </row>
    <row r="54" spans="7:25" x14ac:dyDescent="0.25">
      <c r="G54">
        <f t="shared" si="1"/>
        <v>0.14687296</v>
      </c>
      <c r="H54">
        <f t="shared" si="2"/>
        <v>-1.8150876575287222E-3</v>
      </c>
      <c r="I54">
        <f t="shared" si="3"/>
        <v>75.94281636300154</v>
      </c>
      <c r="Y54">
        <f t="shared" si="0"/>
        <v>58.116855842759996</v>
      </c>
    </row>
    <row r="55" spans="7:25" x14ac:dyDescent="0.25">
      <c r="G55">
        <f t="shared" si="1"/>
        <v>0.14969743999999999</v>
      </c>
      <c r="H55">
        <f t="shared" si="2"/>
        <v>-1.8746684241777568E-3</v>
      </c>
      <c r="I55">
        <f t="shared" si="3"/>
        <v>78.435660827910183</v>
      </c>
      <c r="Y55">
        <f t="shared" si="0"/>
        <v>60.024558102747555</v>
      </c>
    </row>
    <row r="56" spans="7:25" x14ac:dyDescent="0.25">
      <c r="G56">
        <f t="shared" si="1"/>
        <v>0.15252191999999998</v>
      </c>
      <c r="H56">
        <f t="shared" si="2"/>
        <v>-1.9347857315950886E-3</v>
      </c>
      <c r="I56">
        <f t="shared" si="3"/>
        <v>80.950954025181176</v>
      </c>
      <c r="Y56">
        <f t="shared" si="0"/>
        <v>61.949439732753717</v>
      </c>
    </row>
    <row r="57" spans="7:25" x14ac:dyDescent="0.25">
      <c r="G57">
        <f t="shared" si="1"/>
        <v>0.15534639999999997</v>
      </c>
      <c r="H57">
        <f t="shared" si="2"/>
        <v>-1.995419913197123E-3</v>
      </c>
      <c r="I57">
        <f t="shared" si="3"/>
        <v>83.487873109846007</v>
      </c>
      <c r="Y57">
        <f t="shared" si="0"/>
        <v>63.890871033160984</v>
      </c>
    </row>
    <row r="58" spans="7:25" x14ac:dyDescent="0.25">
      <c r="G58">
        <f t="shared" si="1"/>
        <v>0.15817087999999996</v>
      </c>
      <c r="H58">
        <f t="shared" si="2"/>
        <v>-2.0565515415961579E-3</v>
      </c>
      <c r="I58">
        <f t="shared" si="3"/>
        <v>86.045605244832814</v>
      </c>
      <c r="Y58">
        <f t="shared" si="0"/>
        <v>65.848229963107684</v>
      </c>
    </row>
    <row r="59" spans="7:25" x14ac:dyDescent="0.25">
      <c r="G59">
        <f t="shared" si="1"/>
        <v>0.16099535999999995</v>
      </c>
      <c r="H59">
        <f t="shared" si="2"/>
        <v>-2.1181614360958039E-3</v>
      </c>
      <c r="I59">
        <f t="shared" si="3"/>
        <v>88.623347914572989</v>
      </c>
      <c r="Y59">
        <f t="shared" si="0"/>
        <v>67.820902380482067</v>
      </c>
    </row>
    <row r="60" spans="7:25" x14ac:dyDescent="0.25">
      <c r="G60">
        <f t="shared" si="1"/>
        <v>0.16381983999999994</v>
      </c>
      <c r="H60">
        <f t="shared" si="2"/>
        <v>-2.1802306702478963E-3</v>
      </c>
      <c r="I60">
        <f t="shared" si="3"/>
        <v>91.220309241180374</v>
      </c>
      <c r="Y60">
        <f t="shared" si="0"/>
        <v>69.808282283885205</v>
      </c>
    </row>
    <row r="61" spans="7:25" x14ac:dyDescent="0.25">
      <c r="G61">
        <f t="shared" si="1"/>
        <v>0.16664431999999993</v>
      </c>
      <c r="H61">
        <f t="shared" si="2"/>
        <v>-2.2427405794685517E-3</v>
      </c>
      <c r="I61">
        <f t="shared" si="3"/>
        <v>93.835708303105307</v>
      </c>
      <c r="Y61">
        <f t="shared" si="0"/>
        <v>71.809772056487745</v>
      </c>
    </row>
    <row r="62" spans="7:25" x14ac:dyDescent="0.25">
      <c r="G62">
        <f t="shared" si="1"/>
        <v>0.16946879999999992</v>
      </c>
      <c r="H62">
        <f t="shared" si="2"/>
        <v>-2.305672768711001E-3</v>
      </c>
      <c r="I62">
        <f t="shared" si="3"/>
        <v>96.468775456163925</v>
      </c>
      <c r="Y62">
        <f t="shared" si="0"/>
        <v>73.824782711704458</v>
      </c>
    </row>
    <row r="63" spans="7:25" x14ac:dyDescent="0.25">
      <c r="G63">
        <f t="shared" si="1"/>
        <v>0.17229327999999991</v>
      </c>
      <c r="H63">
        <f t="shared" si="2"/>
        <v>-2.3690091201929164E-3</v>
      </c>
      <c r="I63">
        <f t="shared" si="3"/>
        <v>99.11875265684769</v>
      </c>
      <c r="Y63">
        <f t="shared" si="0"/>
        <v>75.852734140613677</v>
      </c>
    </row>
    <row r="64" spans="7:25" x14ac:dyDescent="0.25">
      <c r="G64">
        <f t="shared" si="1"/>
        <v>0.1751177599999999</v>
      </c>
      <c r="H64">
        <f t="shared" si="2"/>
        <v>-2.4327318011759438E-3</v>
      </c>
      <c r="I64">
        <f t="shared" si="3"/>
        <v>101.78489378781707</v>
      </c>
      <c r="Y64">
        <f t="shared" si="0"/>
        <v>77.893055361048283</v>
      </c>
    </row>
    <row r="65" spans="7:25" x14ac:dyDescent="0.25">
      <c r="G65">
        <f t="shared" si="1"/>
        <v>0.17794223999999989</v>
      </c>
      <c r="H65">
        <f t="shared" si="2"/>
        <v>-2.4968232717952035E-3</v>
      </c>
      <c r="I65">
        <f t="shared" si="3"/>
        <v>104.46646498548586</v>
      </c>
      <c r="Y65">
        <f t="shared" si="0"/>
        <v>79.945184768286595</v>
      </c>
    </row>
    <row r="66" spans="7:25" x14ac:dyDescent="0.25">
      <c r="G66">
        <f t="shared" si="1"/>
        <v>0.18076671999999988</v>
      </c>
      <c r="H66">
        <f t="shared" si="2"/>
        <v>-2.5612662929365634E-3</v>
      </c>
      <c r="I66">
        <f t="shared" si="3"/>
        <v>107.16274496960442</v>
      </c>
      <c r="Y66">
        <f t="shared" si="0"/>
        <v>82.008570387272925</v>
      </c>
    </row>
    <row r="67" spans="7:25" x14ac:dyDescent="0.25">
      <c r="G67">
        <f t="shared" si="1"/>
        <v>0.18359119999999987</v>
      </c>
      <c r="H67">
        <f t="shared" ref="H67:H102" si="4">$B$31*(((SIN($B$28)-SINH($B$28))*(SIN(($B$28/$B$4)*G67)-SINH(($B$28/$B$4)*G67)))+((COS($B$28)+COSH($B$28))*(COS(($B$28/$B$4)*G67)-COSH(($B$28/$B$4)*G67))))</f>
        <v>-2.6260439341594917E-3</v>
      </c>
      <c r="I67">
        <f t="shared" ref="I67:I102" si="5">H67*(-($B$17^2))</f>
        <v>109.87302537474974</v>
      </c>
      <c r="Y67">
        <f t="shared" ref="Y67:Y102" si="6">H67*(-($W$11^2))</f>
        <v>84.082670126297444</v>
      </c>
    </row>
    <row r="68" spans="7:25" x14ac:dyDescent="0.25">
      <c r="G68">
        <f t="shared" ref="G68:G102" si="7">G67+($B$4*0.01)</f>
        <v>0.18641567999999986</v>
      </c>
      <c r="H68">
        <f t="shared" si="4"/>
        <v>-2.6911395816634062E-3</v>
      </c>
      <c r="I68">
        <f t="shared" si="5"/>
        <v>112.59661108363566</v>
      </c>
      <c r="Y68">
        <f t="shared" si="6"/>
        <v>86.166952032068849</v>
      </c>
    </row>
    <row r="69" spans="7:25" x14ac:dyDescent="0.25">
      <c r="G69">
        <f t="shared" si="7"/>
        <v>0.18924015999999985</v>
      </c>
      <c r="H69">
        <f t="shared" si="4"/>
        <v>-2.7565369462953632E-3</v>
      </c>
      <c r="I69">
        <f t="shared" si="5"/>
        <v>115.33282056215248</v>
      </c>
      <c r="Y69">
        <f t="shared" si="6"/>
        <v>88.260894546110606</v>
      </c>
    </row>
    <row r="70" spans="7:25" x14ac:dyDescent="0.25">
      <c r="G70">
        <f t="shared" si="7"/>
        <v>0.19206463999999984</v>
      </c>
      <c r="H70">
        <f t="shared" si="4"/>
        <v>-2.8222200715970949E-3</v>
      </c>
      <c r="I70">
        <f t="shared" si="5"/>
        <v>118.080986196053</v>
      </c>
      <c r="Y70">
        <f t="shared" si="6"/>
        <v>90.363986762417127</v>
      </c>
    </row>
    <row r="71" spans="7:25" x14ac:dyDescent="0.25">
      <c r="G71">
        <f t="shared" si="7"/>
        <v>0.19488911999999983</v>
      </c>
      <c r="H71">
        <f t="shared" si="4"/>
        <v>-2.8881733418893302E-3</v>
      </c>
      <c r="I71">
        <f t="shared" si="5"/>
        <v>120.84045462919856</v>
      </c>
      <c r="Y71">
        <f t="shared" si="6"/>
        <v>92.475728686303668</v>
      </c>
    </row>
    <row r="72" spans="7:25" x14ac:dyDescent="0.25">
      <c r="G72">
        <f t="shared" si="7"/>
        <v>0.19771359999999982</v>
      </c>
      <c r="H72">
        <f t="shared" si="4"/>
        <v>-2.9543814903914673E-3</v>
      </c>
      <c r="I72">
        <f t="shared" si="5"/>
        <v>123.61058710328409</v>
      </c>
      <c r="Y72">
        <f t="shared" si="6"/>
        <v>94.595631494388215</v>
      </c>
    </row>
    <row r="73" spans="7:25" x14ac:dyDescent="0.25">
      <c r="G73">
        <f t="shared" si="7"/>
        <v>0.20053807999999981</v>
      </c>
      <c r="H73">
        <f t="shared" si="4"/>
        <v>-3.0208296073746367E-3</v>
      </c>
      <c r="I73">
        <f t="shared" si="5"/>
        <v>126.3907597989602</v>
      </c>
      <c r="Y73">
        <f t="shared" si="6"/>
        <v>96.723217795642441</v>
      </c>
    </row>
    <row r="74" spans="7:25" x14ac:dyDescent="0.25">
      <c r="G74">
        <f t="shared" si="7"/>
        <v>0.2033625599999998</v>
      </c>
      <c r="H74">
        <f t="shared" si="4"/>
        <v>-3.0875031483462933E-3</v>
      </c>
      <c r="I74">
        <f t="shared" si="5"/>
        <v>129.18036417827457</v>
      </c>
      <c r="Y74">
        <f t="shared" si="6"/>
        <v>98.858021893452133</v>
      </c>
    </row>
    <row r="75" spans="7:25" x14ac:dyDescent="0.25">
      <c r="G75">
        <f t="shared" si="7"/>
        <v>0.20618703999999979</v>
      </c>
      <c r="H75">
        <f t="shared" si="4"/>
        <v>-3.1543879422644633E-3</v>
      </c>
      <c r="I75">
        <f t="shared" si="5"/>
        <v>131.97880732835389</v>
      </c>
      <c r="Y75">
        <f t="shared" si="6"/>
        <v>100.9995900486273</v>
      </c>
    </row>
    <row r="76" spans="7:25" x14ac:dyDescent="0.25">
      <c r="G76">
        <f t="shared" si="7"/>
        <v>0.20901151999999978</v>
      </c>
      <c r="H76">
        <f t="shared" si="4"/>
        <v>-3.2214701997798842E-3</v>
      </c>
      <c r="I76">
        <f t="shared" si="5"/>
        <v>134.78551230625305</v>
      </c>
      <c r="Y76">
        <f t="shared" si="6"/>
        <v>103.14748074330518</v>
      </c>
    </row>
    <row r="77" spans="7:25" x14ac:dyDescent="0.25">
      <c r="G77">
        <f t="shared" si="7"/>
        <v>0.21183599999999977</v>
      </c>
      <c r="H77">
        <f t="shared" si="4"/>
        <v>-3.2887365215042673E-3</v>
      </c>
      <c r="I77">
        <f t="shared" si="5"/>
        <v>137.5999184848971</v>
      </c>
      <c r="Y77">
        <f t="shared" si="6"/>
        <v>105.30126494568981</v>
      </c>
    </row>
    <row r="78" spans="7:25" x14ac:dyDescent="0.25">
      <c r="G78">
        <f t="shared" si="7"/>
        <v>0.21466047999999976</v>
      </c>
      <c r="H78">
        <f t="shared" si="4"/>
        <v>-3.356173906302962E-3</v>
      </c>
      <c r="I78">
        <f t="shared" si="5"/>
        <v>140.42148190004434</v>
      </c>
      <c r="Y78">
        <f t="shared" si="6"/>
        <v>107.46052637557283</v>
      </c>
    </row>
    <row r="79" spans="7:25" x14ac:dyDescent="0.25">
      <c r="G79">
        <f t="shared" si="7"/>
        <v>0.21748495999999976</v>
      </c>
      <c r="H79">
        <f t="shared" si="4"/>
        <v>-3.4237697596104033E-3</v>
      </c>
      <c r="I79">
        <f t="shared" si="5"/>
        <v>143.24967559820251</v>
      </c>
      <c r="Y79">
        <f t="shared" si="6"/>
        <v>109.62486177058376</v>
      </c>
    </row>
    <row r="80" spans="7:25" x14ac:dyDescent="0.25">
      <c r="G80">
        <f t="shared" si="7"/>
        <v>0.22030943999999975</v>
      </c>
      <c r="H80">
        <f t="shared" si="4"/>
        <v>-3.491511901766707E-3</v>
      </c>
      <c r="I80">
        <f t="shared" si="5"/>
        <v>146.08398998542989</v>
      </c>
      <c r="Y80">
        <f t="shared" si="6"/>
        <v>111.79388115311755</v>
      </c>
    </row>
    <row r="81" spans="7:25" x14ac:dyDescent="0.25">
      <c r="G81">
        <f t="shared" si="7"/>
        <v>0.22313391999999974</v>
      </c>
      <c r="H81">
        <f t="shared" si="4"/>
        <v>-3.5593885763738563E-3</v>
      </c>
      <c r="I81">
        <f t="shared" si="5"/>
        <v>148.92393317695613</v>
      </c>
      <c r="Y81">
        <f t="shared" si="6"/>
        <v>113.96720809788921</v>
      </c>
    </row>
    <row r="82" spans="7:25" x14ac:dyDescent="0.25">
      <c r="G82">
        <f t="shared" si="7"/>
        <v>0.22595839999999973</v>
      </c>
      <c r="H82">
        <f t="shared" si="4"/>
        <v>-3.6273884586699992E-3</v>
      </c>
      <c r="I82">
        <f t="shared" si="5"/>
        <v>151.76903134756057</v>
      </c>
      <c r="Y82">
        <f t="shared" si="6"/>
        <v>116.14448000006843</v>
      </c>
    </row>
    <row r="83" spans="7:25" x14ac:dyDescent="0.25">
      <c r="G83">
        <f t="shared" si="7"/>
        <v>0.22878287999999972</v>
      </c>
      <c r="H83">
        <f t="shared" si="4"/>
        <v>-3.6955006639203718E-3</v>
      </c>
      <c r="I83">
        <f t="shared" si="5"/>
        <v>154.6188290826467</v>
      </c>
      <c r="Y83">
        <f t="shared" si="6"/>
        <v>118.3253483439466</v>
      </c>
    </row>
    <row r="84" spans="7:25" x14ac:dyDescent="0.25">
      <c r="G84">
        <f t="shared" si="7"/>
        <v>0.23160735999999971</v>
      </c>
      <c r="H84">
        <f t="shared" si="4"/>
        <v>-3.7637147558234616E-3</v>
      </c>
      <c r="I84">
        <f t="shared" si="5"/>
        <v>157.47288972995364</v>
      </c>
      <c r="Y84">
        <f t="shared" si="6"/>
        <v>120.50947897209171</v>
      </c>
    </row>
    <row r="85" spans="7:25" x14ac:dyDescent="0.25">
      <c r="G85">
        <f t="shared" si="7"/>
        <v>0.2344318399999997</v>
      </c>
      <c r="H85">
        <f t="shared" si="4"/>
        <v>-3.8320207549310836E-3</v>
      </c>
      <c r="I85">
        <f t="shared" si="5"/>
        <v>160.33079575185019</v>
      </c>
      <c r="Y85">
        <f t="shared" si="6"/>
        <v>122.69655235494874</v>
      </c>
    </row>
    <row r="86" spans="7:25" x14ac:dyDescent="0.25">
      <c r="G86">
        <f t="shared" si="7"/>
        <v>0.23725631999999969</v>
      </c>
      <c r="H86">
        <f t="shared" si="4"/>
        <v>-3.9004091470810323E-3</v>
      </c>
      <c r="I86">
        <f t="shared" si="5"/>
        <v>163.19214907815496</v>
      </c>
      <c r="Y86">
        <f t="shared" si="6"/>
        <v>124.88626386084266</v>
      </c>
    </row>
    <row r="87" spans="7:25" x14ac:dyDescent="0.25">
      <c r="G87">
        <f t="shared" si="7"/>
        <v>0.24008079999999968</v>
      </c>
      <c r="H87">
        <f t="shared" si="4"/>
        <v>-3.9688708918411341E-3</v>
      </c>
      <c r="I87">
        <f t="shared" si="5"/>
        <v>166.05657145943314</v>
      </c>
      <c r="Y87">
        <f t="shared" si="6"/>
        <v>127.07832402634666</v>
      </c>
    </row>
    <row r="88" spans="7:25" x14ac:dyDescent="0.25">
      <c r="G88">
        <f t="shared" si="7"/>
        <v>0.24290527999999967</v>
      </c>
      <c r="H88">
        <f t="shared" si="4"/>
        <v>-4.0373974309634766E-3</v>
      </c>
      <c r="I88">
        <f t="shared" si="5"/>
        <v>168.92370482071971</v>
      </c>
      <c r="Y88">
        <f t="shared" si="6"/>
        <v>129.27245882697594</v>
      </c>
    </row>
    <row r="89" spans="7:25" x14ac:dyDescent="0.25">
      <c r="G89">
        <f t="shared" si="7"/>
        <v>0.24572975999999966</v>
      </c>
      <c r="H89">
        <f t="shared" si="4"/>
        <v>-4.1059806968477292E-3</v>
      </c>
      <c r="I89">
        <f t="shared" si="5"/>
        <v>171.79321161562243</v>
      </c>
      <c r="Y89">
        <f t="shared" si="6"/>
        <v>131.46840994817279</v>
      </c>
    </row>
    <row r="90" spans="7:25" x14ac:dyDescent="0.25">
      <c r="G90">
        <f t="shared" si="7"/>
        <v>0.24855423999999965</v>
      </c>
      <c r="H90">
        <f t="shared" si="4"/>
        <v>-4.1746131210124602E-3</v>
      </c>
      <c r="I90">
        <f t="shared" si="5"/>
        <v>174.66477518075968</v>
      </c>
      <c r="Y90">
        <f t="shared" si="6"/>
        <v>133.66593505654774</v>
      </c>
    </row>
    <row r="91" spans="7:25" x14ac:dyDescent="0.25">
      <c r="G91">
        <f t="shared" si="7"/>
        <v>0.25137871999999967</v>
      </c>
      <c r="H91">
        <f t="shared" si="4"/>
        <v>-4.2432876425735153E-3</v>
      </c>
      <c r="I91">
        <f t="shared" si="5"/>
        <v>177.53810009049377</v>
      </c>
      <c r="Y91">
        <f t="shared" si="6"/>
        <v>135.86480807134657</v>
      </c>
    </row>
    <row r="92" spans="7:25" x14ac:dyDescent="0.25">
      <c r="G92">
        <f t="shared" si="7"/>
        <v>0.25420319999999968</v>
      </c>
      <c r="H92">
        <f t="shared" si="4"/>
        <v>-4.3119977167284445E-3</v>
      </c>
      <c r="I92">
        <f t="shared" si="5"/>
        <v>180.41291251191726</v>
      </c>
      <c r="Y92">
        <f t="shared" si="6"/>
        <v>138.06481943611129</v>
      </c>
    </row>
    <row r="93" spans="7:25" x14ac:dyDescent="0.25">
      <c r="G93">
        <f t="shared" si="7"/>
        <v>0.2570276799999997</v>
      </c>
      <c r="H93">
        <f t="shared" si="4"/>
        <v>-4.3807373232461711E-3</v>
      </c>
      <c r="I93">
        <f t="shared" si="5"/>
        <v>183.28896056005846</v>
      </c>
      <c r="Y93">
        <f t="shared" si="6"/>
        <v>140.26577639050873</v>
      </c>
    </row>
    <row r="94" spans="7:25" x14ac:dyDescent="0.25">
      <c r="G94">
        <f t="shared" si="7"/>
        <v>0.25985215999999972</v>
      </c>
      <c r="H94">
        <f t="shared" si="4"/>
        <v>-4.4495009749610463E-3</v>
      </c>
      <c r="I94">
        <f t="shared" si="5"/>
        <v>186.16601465327076</v>
      </c>
      <c r="Y94">
        <f t="shared" si="6"/>
        <v>142.46750324229959</v>
      </c>
    </row>
    <row r="95" spans="7:25" x14ac:dyDescent="0.25">
      <c r="G95">
        <f t="shared" si="7"/>
        <v>0.26267663999999974</v>
      </c>
      <c r="H95">
        <f t="shared" si="4"/>
        <v>-4.5182837262705885E-3</v>
      </c>
      <c r="I95">
        <f t="shared" si="5"/>
        <v>189.04386786877583</v>
      </c>
      <c r="Y95">
        <f t="shared" si="6"/>
        <v>144.66984163942564</v>
      </c>
    </row>
    <row r="96" spans="7:25" x14ac:dyDescent="0.25">
      <c r="G96">
        <f t="shared" si="7"/>
        <v>0.26550111999999976</v>
      </c>
      <c r="H96">
        <f t="shared" si="4"/>
        <v>-4.5870811816361877E-3</v>
      </c>
      <c r="I96">
        <f t="shared" si="5"/>
        <v>191.92233629833089</v>
      </c>
      <c r="Y96">
        <f t="shared" si="6"/>
        <v>146.87265084219163</v>
      </c>
    </row>
    <row r="97" spans="7:25" x14ac:dyDescent="0.25">
      <c r="G97">
        <f t="shared" si="7"/>
        <v>0.26832559999999978</v>
      </c>
      <c r="H97">
        <f t="shared" si="4"/>
        <v>-4.6558895040861885E-3</v>
      </c>
      <c r="I97">
        <f t="shared" si="5"/>
        <v>194.8012594039958</v>
      </c>
      <c r="Y97">
        <f t="shared" si="6"/>
        <v>149.07580799552352</v>
      </c>
    </row>
    <row r="98" spans="7:25" x14ac:dyDescent="0.25">
      <c r="G98">
        <f t="shared" si="7"/>
        <v>0.27115007999999979</v>
      </c>
      <c r="H98">
        <f t="shared" si="4"/>
        <v>-4.7247054237208042E-3</v>
      </c>
      <c r="I98">
        <f t="shared" si="5"/>
        <v>197.68050037397632</v>
      </c>
      <c r="Y98">
        <f t="shared" si="6"/>
        <v>151.27920840128527</v>
      </c>
    </row>
    <row r="99" spans="7:25" x14ac:dyDescent="0.25">
      <c r="G99">
        <f t="shared" si="7"/>
        <v>0.27397455999999981</v>
      </c>
      <c r="H99">
        <f t="shared" si="4"/>
        <v>-4.7935262462183784E-3</v>
      </c>
      <c r="I99">
        <f t="shared" si="5"/>
        <v>200.55994647852421</v>
      </c>
      <c r="Y99">
        <f t="shared" si="6"/>
        <v>153.48276579063872</v>
      </c>
    </row>
    <row r="100" spans="7:25" x14ac:dyDescent="0.25">
      <c r="G100">
        <f t="shared" si="7"/>
        <v>0.27679903999999983</v>
      </c>
      <c r="H100">
        <f t="shared" si="4"/>
        <v>-4.8623498613426094E-3</v>
      </c>
      <c r="I100">
        <f t="shared" si="5"/>
        <v>203.43950942587716</v>
      </c>
      <c r="Y100">
        <f t="shared" si="6"/>
        <v>155.68641259643454</v>
      </c>
    </row>
    <row r="101" spans="7:25" x14ac:dyDescent="0.25">
      <c r="G101">
        <f t="shared" si="7"/>
        <v>0.27962351999999985</v>
      </c>
      <c r="H101">
        <f t="shared" si="4"/>
        <v>-4.9311747514503923E-3</v>
      </c>
      <c r="I101">
        <f t="shared" si="5"/>
        <v>206.31912571822497</v>
      </c>
      <c r="Y101">
        <f t="shared" si="6"/>
        <v>157.89010022562249</v>
      </c>
    </row>
    <row r="102" spans="7:25" x14ac:dyDescent="0.25">
      <c r="G102">
        <f t="shared" si="7"/>
        <v>0.28244799999999987</v>
      </c>
      <c r="H102">
        <f t="shared" si="4"/>
        <v>-5.0000000000000001E-3</v>
      </c>
      <c r="I102">
        <f t="shared" si="5"/>
        <v>209.19875700768961</v>
      </c>
      <c r="Y102">
        <f t="shared" si="6"/>
        <v>160.09379933167318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>
      <selection activeCell="H29" sqref="H29"/>
    </sheetView>
  </sheetViews>
  <sheetFormatPr defaultRowHeight="15" x14ac:dyDescent="0.25"/>
  <sheetData>
    <row r="1" spans="1:5" x14ac:dyDescent="0.25">
      <c r="A1">
        <v>0</v>
      </c>
      <c r="B1">
        <f>1+(COSH(A1)*COS(A1))</f>
        <v>2</v>
      </c>
      <c r="D1">
        <v>1.87510406871196</v>
      </c>
      <c r="E1">
        <f>1+(COSH(D1)*COS(D1))</f>
        <v>4.7739590058881731E-15</v>
      </c>
    </row>
    <row r="2" spans="1:5" x14ac:dyDescent="0.25">
      <c r="A2">
        <f>A1+0.1</f>
        <v>0.1</v>
      </c>
      <c r="B2">
        <f>1+(COSH(A2)*COS(A2))</f>
        <v>1.9999833333373016</v>
      </c>
    </row>
    <row r="3" spans="1:5" x14ac:dyDescent="0.25">
      <c r="A3">
        <f t="shared" ref="A3:A45" si="0">A2+0.1</f>
        <v>0.2</v>
      </c>
      <c r="B3">
        <f t="shared" ref="B3:B54" si="1">1+(COSH(A3)*COS(A3))</f>
        <v>1.9997333343492059</v>
      </c>
    </row>
    <row r="4" spans="1:5" x14ac:dyDescent="0.25">
      <c r="A4">
        <f t="shared" si="0"/>
        <v>0.30000000000000004</v>
      </c>
      <c r="B4">
        <f t="shared" si="1"/>
        <v>1.9986500260356432</v>
      </c>
    </row>
    <row r="5" spans="1:5" x14ac:dyDescent="0.25">
      <c r="A5">
        <f t="shared" si="0"/>
        <v>0.4</v>
      </c>
      <c r="B5">
        <f t="shared" si="1"/>
        <v>1.9957335933945839</v>
      </c>
      <c r="D5">
        <v>1.8751014010737548</v>
      </c>
    </row>
    <row r="6" spans="1:5" x14ac:dyDescent="0.25">
      <c r="A6">
        <f t="shared" si="0"/>
        <v>0.5</v>
      </c>
      <c r="B6">
        <f t="shared" si="1"/>
        <v>1.9895848833999199</v>
      </c>
      <c r="D6">
        <v>4.6941020367667887</v>
      </c>
    </row>
    <row r="7" spans="1:5" x14ac:dyDescent="0.25">
      <c r="A7">
        <f t="shared" si="0"/>
        <v>0.6</v>
      </c>
      <c r="B7">
        <f t="shared" si="1"/>
        <v>1.978406664852018</v>
      </c>
    </row>
    <row r="8" spans="1:5" x14ac:dyDescent="0.25">
      <c r="A8">
        <f t="shared" si="0"/>
        <v>0.7</v>
      </c>
      <c r="B8">
        <f t="shared" si="1"/>
        <v>1.9600062076784668</v>
      </c>
    </row>
    <row r="9" spans="1:5" x14ac:dyDescent="0.25">
      <c r="A9">
        <f t="shared" si="0"/>
        <v>0.79999999999999993</v>
      </c>
      <c r="B9">
        <f t="shared" si="1"/>
        <v>1.9317999004059512</v>
      </c>
    </row>
    <row r="10" spans="1:5" x14ac:dyDescent="0.25">
      <c r="A10">
        <f t="shared" si="0"/>
        <v>0.89999999999999991</v>
      </c>
      <c r="B10">
        <f t="shared" si="1"/>
        <v>1.8908207825879337</v>
      </c>
    </row>
    <row r="11" spans="1:5" x14ac:dyDescent="0.25">
      <c r="A11">
        <f t="shared" si="0"/>
        <v>0.99999999999999989</v>
      </c>
      <c r="B11">
        <f t="shared" si="1"/>
        <v>1.8337300251311492</v>
      </c>
    </row>
    <row r="12" spans="1:5" x14ac:dyDescent="0.25">
      <c r="A12">
        <f t="shared" si="0"/>
        <v>1.0999999999999999</v>
      </c>
      <c r="B12">
        <f t="shared" si="1"/>
        <v>1.7568335445403891</v>
      </c>
    </row>
    <row r="13" spans="1:5" x14ac:dyDescent="0.25">
      <c r="A13">
        <f t="shared" si="0"/>
        <v>1.2</v>
      </c>
      <c r="B13">
        <f t="shared" si="1"/>
        <v>1.6561050855063479</v>
      </c>
    </row>
    <row r="14" spans="1:5" x14ac:dyDescent="0.25">
      <c r="A14">
        <f t="shared" si="0"/>
        <v>1.3</v>
      </c>
      <c r="B14">
        <f t="shared" si="1"/>
        <v>1.5272172479319033</v>
      </c>
    </row>
    <row r="15" spans="1:5" x14ac:dyDescent="0.25">
      <c r="A15">
        <f t="shared" si="0"/>
        <v>1.4000000000000001</v>
      </c>
      <c r="B15">
        <f t="shared" si="1"/>
        <v>1.3655820668313847</v>
      </c>
    </row>
    <row r="16" spans="1:5" x14ac:dyDescent="0.25">
      <c r="A16">
        <f t="shared" si="0"/>
        <v>1.5000000000000002</v>
      </c>
      <c r="B16">
        <f t="shared" si="1"/>
        <v>1.1664028733585046</v>
      </c>
    </row>
    <row r="17" spans="1:2" x14ac:dyDescent="0.25">
      <c r="A17">
        <f t="shared" si="0"/>
        <v>1.6000000000000003</v>
      </c>
      <c r="B17">
        <f t="shared" si="1"/>
        <v>0.92473926869256473</v>
      </c>
    </row>
    <row r="18" spans="1:2" x14ac:dyDescent="0.25">
      <c r="A18">
        <f t="shared" si="0"/>
        <v>1.7000000000000004</v>
      </c>
      <c r="B18">
        <f t="shared" si="1"/>
        <v>0.63558712511995052</v>
      </c>
    </row>
    <row r="19" spans="1:2" x14ac:dyDescent="0.25">
      <c r="A19">
        <f t="shared" si="0"/>
        <v>1.8000000000000005</v>
      </c>
      <c r="B19">
        <f t="shared" si="1"/>
        <v>0.2939755851381346</v>
      </c>
    </row>
    <row r="20" spans="1:2" x14ac:dyDescent="0.25">
      <c r="A20">
        <f t="shared" si="0"/>
        <v>1.9000000000000006</v>
      </c>
      <c r="B20">
        <f t="shared" si="1"/>
        <v>-0.10491694623221637</v>
      </c>
    </row>
    <row r="21" spans="1:2" x14ac:dyDescent="0.25">
      <c r="A21">
        <f t="shared" si="0"/>
        <v>2.0000000000000004</v>
      </c>
      <c r="B21">
        <f t="shared" si="1"/>
        <v>-0.56562583531574551</v>
      </c>
    </row>
    <row r="22" spans="1:2" x14ac:dyDescent="0.25">
      <c r="A22">
        <f t="shared" si="0"/>
        <v>2.1000000000000005</v>
      </c>
      <c r="B22">
        <f t="shared" si="1"/>
        <v>-1.0922403603235362</v>
      </c>
    </row>
    <row r="23" spans="1:2" x14ac:dyDescent="0.25">
      <c r="A23">
        <f t="shared" si="0"/>
        <v>2.2000000000000006</v>
      </c>
      <c r="B23">
        <f t="shared" si="1"/>
        <v>-1.6882191550766104</v>
      </c>
    </row>
    <row r="24" spans="1:2" x14ac:dyDescent="0.25">
      <c r="A24">
        <f t="shared" si="0"/>
        <v>2.3000000000000007</v>
      </c>
      <c r="B24">
        <f t="shared" si="1"/>
        <v>-2.3561793325033689</v>
      </c>
    </row>
    <row r="25" spans="1:2" x14ac:dyDescent="0.25">
      <c r="A25">
        <f t="shared" si="0"/>
        <v>2.4000000000000008</v>
      </c>
      <c r="B25">
        <f t="shared" si="1"/>
        <v>-3.0976579185150985</v>
      </c>
    </row>
    <row r="26" spans="1:2" x14ac:dyDescent="0.25">
      <c r="A26">
        <f t="shared" si="0"/>
        <v>2.5000000000000009</v>
      </c>
      <c r="B26">
        <f t="shared" si="1"/>
        <v>-3.9128445653181974</v>
      </c>
    </row>
    <row r="27" spans="1:2" x14ac:dyDescent="0.25">
      <c r="A27">
        <f t="shared" si="0"/>
        <v>2.600000000000001</v>
      </c>
      <c r="B27">
        <f t="shared" si="1"/>
        <v>-4.8002849471715141</v>
      </c>
    </row>
    <row r="28" spans="1:2" x14ac:dyDescent="0.25">
      <c r="A28">
        <f t="shared" si="0"/>
        <v>2.7000000000000011</v>
      </c>
      <c r="B28">
        <f t="shared" si="1"/>
        <v>-5.7565547825015022</v>
      </c>
    </row>
    <row r="29" spans="1:2" x14ac:dyDescent="0.25">
      <c r="A29">
        <f t="shared" si="0"/>
        <v>2.8000000000000012</v>
      </c>
      <c r="B29">
        <f t="shared" si="1"/>
        <v>-6.7759050858376595</v>
      </c>
    </row>
    <row r="30" spans="1:2" x14ac:dyDescent="0.25">
      <c r="A30">
        <f t="shared" si="0"/>
        <v>2.9000000000000012</v>
      </c>
      <c r="B30">
        <f t="shared" si="1"/>
        <v>-7.8498800429314919</v>
      </c>
    </row>
    <row r="31" spans="1:2" x14ac:dyDescent="0.25">
      <c r="A31">
        <f t="shared" si="0"/>
        <v>3.0000000000000013</v>
      </c>
      <c r="B31">
        <f t="shared" si="1"/>
        <v>-8.9669098341294671</v>
      </c>
    </row>
    <row r="32" spans="1:2" x14ac:dyDescent="0.25">
      <c r="A32">
        <f t="shared" si="0"/>
        <v>3.1000000000000014</v>
      </c>
      <c r="B32">
        <f t="shared" si="1"/>
        <v>-10.111881815472666</v>
      </c>
    </row>
    <row r="33" spans="1:2" x14ac:dyDescent="0.25">
      <c r="A33">
        <f t="shared" si="0"/>
        <v>3.2000000000000015</v>
      </c>
      <c r="B33">
        <f t="shared" si="1"/>
        <v>-11.265694714041402</v>
      </c>
    </row>
    <row r="34" spans="1:2" x14ac:dyDescent="0.25">
      <c r="A34">
        <f t="shared" si="0"/>
        <v>3.3000000000000016</v>
      </c>
      <c r="B34">
        <f t="shared" si="1"/>
        <v>-12.404801912326153</v>
      </c>
    </row>
    <row r="35" spans="1:2" x14ac:dyDescent="0.25">
      <c r="A35">
        <f t="shared" si="0"/>
        <v>3.4000000000000017</v>
      </c>
      <c r="B35">
        <f t="shared" si="1"/>
        <v>-13.500751492585859</v>
      </c>
    </row>
    <row r="36" spans="1:2" x14ac:dyDescent="0.25">
      <c r="A36">
        <f t="shared" si="0"/>
        <v>3.5000000000000018</v>
      </c>
      <c r="B36">
        <f t="shared" si="1"/>
        <v>-14.519732490509535</v>
      </c>
    </row>
    <row r="37" spans="1:2" x14ac:dyDescent="0.25">
      <c r="A37">
        <f t="shared" si="0"/>
        <v>3.6000000000000019</v>
      </c>
      <c r="B37">
        <f t="shared" si="1"/>
        <v>-15.422138769204363</v>
      </c>
    </row>
    <row r="38" spans="1:2" x14ac:dyDescent="0.25">
      <c r="A38">
        <f t="shared" si="0"/>
        <v>3.700000000000002</v>
      </c>
      <c r="B38">
        <f t="shared" si="1"/>
        <v>-16.162164066978598</v>
      </c>
    </row>
    <row r="39" spans="1:2" x14ac:dyDescent="0.25">
      <c r="A39">
        <f t="shared" si="0"/>
        <v>3.800000000000002</v>
      </c>
      <c r="B39">
        <f t="shared" si="1"/>
        <v>-16.687444088379603</v>
      </c>
    </row>
    <row r="40" spans="1:2" x14ac:dyDescent="0.25">
      <c r="A40">
        <f t="shared" si="0"/>
        <v>3.9000000000000021</v>
      </c>
      <c r="B40">
        <f t="shared" si="1"/>
        <v>-16.938763984862469</v>
      </c>
    </row>
    <row r="41" spans="1:2" x14ac:dyDescent="0.25">
      <c r="A41">
        <f t="shared" si="0"/>
        <v>4.0000000000000018</v>
      </c>
      <c r="B41">
        <f t="shared" si="1"/>
        <v>-16.849852190320394</v>
      </c>
    </row>
    <row r="42" spans="1:2" x14ac:dyDescent="0.25">
      <c r="A42">
        <f t="shared" si="0"/>
        <v>4.1000000000000014</v>
      </c>
      <c r="B42">
        <f t="shared" si="1"/>
        <v>-16.347284311173549</v>
      </c>
    </row>
    <row r="43" spans="1:2" x14ac:dyDescent="0.25">
      <c r="A43">
        <f t="shared" si="0"/>
        <v>4.2000000000000011</v>
      </c>
      <c r="B43">
        <f t="shared" si="1"/>
        <v>-15.350523586065105</v>
      </c>
    </row>
    <row r="44" spans="1:2" x14ac:dyDescent="0.25">
      <c r="A44">
        <f t="shared" si="0"/>
        <v>4.3000000000000007</v>
      </c>
      <c r="B44">
        <f t="shared" si="1"/>
        <v>-13.772127282240676</v>
      </c>
    </row>
    <row r="45" spans="1:2" x14ac:dyDescent="0.25">
      <c r="A45">
        <f t="shared" si="0"/>
        <v>4.4000000000000004</v>
      </c>
      <c r="B45">
        <f t="shared" si="1"/>
        <v>-11.518151229574038</v>
      </c>
    </row>
    <row r="46" spans="1:2" x14ac:dyDescent="0.25">
      <c r="A46">
        <f>A45+0.025</f>
        <v>4.4250000000000007</v>
      </c>
      <c r="B46">
        <f t="shared" si="1"/>
        <v>-10.83751873045296</v>
      </c>
    </row>
    <row r="47" spans="1:2" x14ac:dyDescent="0.25">
      <c r="A47">
        <f t="shared" ref="A47:A54" si="2">A46+0.025</f>
        <v>4.4500000000000011</v>
      </c>
      <c r="B47">
        <f t="shared" si="1"/>
        <v>-10.106837044591545</v>
      </c>
    </row>
    <row r="48" spans="1:2" x14ac:dyDescent="0.25">
      <c r="A48">
        <f t="shared" si="2"/>
        <v>4.4750000000000014</v>
      </c>
      <c r="B48">
        <f t="shared" si="1"/>
        <v>-9.324475839667171</v>
      </c>
    </row>
    <row r="49" spans="1:2" x14ac:dyDescent="0.25">
      <c r="A49">
        <f t="shared" si="2"/>
        <v>4.5000000000000018</v>
      </c>
      <c r="B49">
        <f t="shared" si="1"/>
        <v>-8.4887874423824936</v>
      </c>
    </row>
    <row r="50" spans="1:2" x14ac:dyDescent="0.25">
      <c r="A50">
        <f t="shared" si="2"/>
        <v>4.5250000000000021</v>
      </c>
      <c r="B50">
        <f t="shared" si="1"/>
        <v>-7.5981080613339262</v>
      </c>
    </row>
    <row r="51" spans="1:2" x14ac:dyDescent="0.25">
      <c r="A51">
        <f t="shared" si="2"/>
        <v>4.5500000000000025</v>
      </c>
      <c r="B51">
        <f t="shared" si="1"/>
        <v>-6.6507590932080367</v>
      </c>
    </row>
    <row r="52" spans="1:2" x14ac:dyDescent="0.25">
      <c r="A52">
        <f t="shared" si="2"/>
        <v>4.5750000000000028</v>
      </c>
      <c r="B52">
        <f t="shared" si="1"/>
        <v>-5.6450485149052287</v>
      </c>
    </row>
    <row r="53" spans="1:2" x14ac:dyDescent="0.25">
      <c r="A53">
        <f t="shared" si="2"/>
        <v>4.6000000000000032</v>
      </c>
      <c r="B53">
        <f t="shared" si="1"/>
        <v>-4.5792723642131321</v>
      </c>
    </row>
    <row r="54" spans="1:2" x14ac:dyDescent="0.25">
      <c r="A54">
        <f t="shared" si="2"/>
        <v>4.6250000000000036</v>
      </c>
      <c r="B54">
        <f t="shared" si="1"/>
        <v>-3.4517163116731213</v>
      </c>
    </row>
    <row r="55" spans="1:2" x14ac:dyDescent="0.25">
      <c r="A55">
        <f>A54+0.025</f>
        <v>4.6500000000000039</v>
      </c>
      <c r="B55">
        <f>1+(COSH(A55)*COS(A55))</f>
        <v>-2.260657326302002</v>
      </c>
    </row>
    <row r="56" spans="1:2" x14ac:dyDescent="0.25">
      <c r="A56">
        <f t="shared" ref="A56" si="3">A55+0.025</f>
        <v>4.6750000000000043</v>
      </c>
      <c r="B56">
        <f t="shared" ref="B56:B64" si="4">1+(COSH(A56)*COS(A56))</f>
        <v>-1.0043654378470492</v>
      </c>
    </row>
    <row r="57" spans="1:2" x14ac:dyDescent="0.25">
      <c r="A57">
        <f>A56+0.005</f>
        <v>4.6800000000000042</v>
      </c>
      <c r="B57">
        <f t="shared" si="4"/>
        <v>-0.74512649516149687</v>
      </c>
    </row>
    <row r="58" spans="1:2" x14ac:dyDescent="0.25">
      <c r="A58">
        <f t="shared" ref="A58:A59" si="5">A57+0.005</f>
        <v>4.6850000000000041</v>
      </c>
      <c r="B58">
        <f t="shared" si="4"/>
        <v>-0.4831949452253661</v>
      </c>
    </row>
    <row r="59" spans="1:2" x14ac:dyDescent="0.25">
      <c r="A59">
        <f t="shared" si="5"/>
        <v>4.6900000000000039</v>
      </c>
      <c r="B59">
        <f t="shared" si="4"/>
        <v>-0.21855688446120003</v>
      </c>
    </row>
    <row r="60" spans="1:2" x14ac:dyDescent="0.25">
      <c r="A60">
        <f>A59+0.001</f>
        <v>4.6910000000000043</v>
      </c>
      <c r="B60">
        <f t="shared" si="4"/>
        <v>-0.16530326722577504</v>
      </c>
    </row>
    <row r="61" spans="1:2" x14ac:dyDescent="0.25">
      <c r="A61">
        <f t="shared" ref="A61:A64" si="6">A60+0.001</f>
        <v>4.6920000000000046</v>
      </c>
      <c r="B61">
        <f t="shared" si="4"/>
        <v>-0.11194072200143457</v>
      </c>
    </row>
    <row r="62" spans="1:2" x14ac:dyDescent="0.25">
      <c r="A62">
        <f t="shared" si="6"/>
        <v>4.6930000000000049</v>
      </c>
      <c r="B62">
        <f t="shared" si="4"/>
        <v>-5.8469137509347346E-2</v>
      </c>
    </row>
    <row r="63" spans="1:2" x14ac:dyDescent="0.25">
      <c r="A63">
        <f t="shared" si="6"/>
        <v>4.6940000000000053</v>
      </c>
      <c r="B63">
        <f t="shared" si="4"/>
        <v>-4.8884024662356751E-3</v>
      </c>
    </row>
    <row r="64" spans="1:2" x14ac:dyDescent="0.25">
      <c r="A64">
        <f t="shared" si="6"/>
        <v>4.6950000000000056</v>
      </c>
      <c r="B64">
        <f t="shared" si="4"/>
        <v>4.8801594415412874E-2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2012-11-08T01:49:02Z</dcterms:created>
  <dcterms:modified xsi:type="dcterms:W3CDTF">2012-11-15T06:59:35Z</dcterms:modified>
</cp:coreProperties>
</file>